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.15" sheetId="1" r:id="rId4"/>
    <sheet state="visible" name="02.14" sheetId="2" r:id="rId5"/>
    <sheet state="visible" name="02.13" sheetId="3" r:id="rId6"/>
    <sheet state="visible" name="02.12" sheetId="4" r:id="rId7"/>
    <sheet state="visible" name="02.11" sheetId="5" r:id="rId8"/>
    <sheet state="visible" name="02.10" sheetId="6" r:id="rId9"/>
    <sheet state="visible" name="02.09" sheetId="7" r:id="rId10"/>
    <sheet state="visible" name="02.08" sheetId="8" r:id="rId11"/>
    <sheet state="visible" name="02.07" sheetId="9" r:id="rId12"/>
    <sheet state="visible" name="02.06" sheetId="10" r:id="rId13"/>
    <sheet state="visible" name="02.05" sheetId="11" r:id="rId14"/>
    <sheet state="visible" name="02.04" sheetId="12" r:id="rId15"/>
    <sheet state="visible" name="02.03" sheetId="13" r:id="rId16"/>
    <sheet state="visible" name="02.02" sheetId="14" r:id="rId17"/>
    <sheet state="visible" name="02.01" sheetId="15" r:id="rId18"/>
    <sheet state="visible" name="01.31" sheetId="16" r:id="rId19"/>
    <sheet state="visible" name="01.30" sheetId="17" r:id="rId20"/>
    <sheet state="visible" name="01.29" sheetId="18" r:id="rId21"/>
    <sheet state="visible" name="01.28" sheetId="19" r:id="rId22"/>
    <sheet state="visible" name="01.27" sheetId="20" r:id="rId23"/>
    <sheet state="visible" name="01.26" sheetId="21" r:id="rId24"/>
    <sheet state="visible" name="01.25" sheetId="22" r:id="rId25"/>
    <sheet state="visible" name="01.24" sheetId="23" r:id="rId26"/>
    <sheet state="visible" name="01.23" sheetId="24" r:id="rId27"/>
    <sheet state="visible" name="01.22" sheetId="25" r:id="rId28"/>
    <sheet state="visible" name="01.21" sheetId="26" r:id="rId29"/>
    <sheet state="visible" name="01.20" sheetId="27" r:id="rId30"/>
    <sheet state="visible" name="01.19" sheetId="28" r:id="rId31"/>
    <sheet state="visible" name="01.18" sheetId="29" r:id="rId32"/>
    <sheet state="visible" name="原本" sheetId="30" r:id="rId3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必要数
東　14
西　10
計　24</t>
      </text>
    </comment>
  </commentList>
</comments>
</file>

<file path=xl/sharedStrings.xml><?xml version="1.0" encoding="utf-8"?>
<sst xmlns="http://schemas.openxmlformats.org/spreadsheetml/2006/main" count="3627" uniqueCount="159">
  <si>
    <t>支店車輌編成表</t>
  </si>
  <si>
    <t>←自動</t>
  </si>
  <si>
    <t>車種Ｎｏ</t>
  </si>
  <si>
    <t>開始現地</t>
  </si>
  <si>
    <t>日野市</t>
  </si>
  <si>
    <t>東久留米市</t>
  </si>
  <si>
    <t>横浜市</t>
  </si>
  <si>
    <t>台東区</t>
  </si>
  <si>
    <t>杉並区</t>
  </si>
  <si>
    <t>渋谷区</t>
  </si>
  <si>
    <t>世田谷区</t>
  </si>
  <si>
    <t>開
始</t>
  </si>
  <si>
    <t>訪問予定　件数</t>
  </si>
  <si>
    <t>開始時間</t>
  </si>
  <si>
    <t>最
終</t>
  </si>
  <si>
    <t>最終現地</t>
  </si>
  <si>
    <t>川崎市</t>
  </si>
  <si>
    <t>西東京市</t>
  </si>
  <si>
    <t>練馬区</t>
  </si>
  <si>
    <t>最終時間</t>
  </si>
  <si>
    <t>車両長名</t>
  </si>
  <si>
    <t>役 職</t>
  </si>
  <si>
    <t>中間 本数</t>
  </si>
  <si>
    <t>中間ケア件数</t>
  </si>
  <si>
    <t>残り訪問予定</t>
  </si>
  <si>
    <t>R新規 件 数</t>
  </si>
  <si>
    <t xml:space="preserve">　〃　本 数</t>
  </si>
  <si>
    <t xml:space="preserve">　〃　金 額</t>
  </si>
  <si>
    <t>R継続 件 数</t>
  </si>
  <si>
    <t>RGH施工件数</t>
  </si>
  <si>
    <t xml:space="preserve">　〃　金額</t>
  </si>
  <si>
    <t>Rケア 本 数</t>
  </si>
  <si>
    <t>ﾌｨﾙﾀｰ 本 数</t>
  </si>
  <si>
    <t>ﾊｳｽｸﾞｯｽﾞ本 数</t>
  </si>
  <si>
    <t>ケア   件 数</t>
  </si>
  <si>
    <t>そ
の
他
集
計</t>
  </si>
  <si>
    <t>テレ配 件数</t>
  </si>
  <si>
    <t>テレ配 本数</t>
  </si>
  <si>
    <t>テレ訪 件数</t>
  </si>
  <si>
    <t>テレ訪 本数</t>
  </si>
  <si>
    <t>追加 金額</t>
  </si>
  <si>
    <t>新規清掃件数</t>
  </si>
  <si>
    <t>継続清掃件数</t>
  </si>
  <si>
    <t>チラシM</t>
  </si>
  <si>
    <t>チラシ戸建て</t>
  </si>
  <si>
    <t>チラシ店舗</t>
  </si>
  <si>
    <t>新規枠付</t>
  </si>
  <si>
    <t>AF販売パック数</t>
  </si>
  <si>
    <t>合計ケア　件数</t>
  </si>
  <si>
    <t>合計合　本数</t>
  </si>
  <si>
    <t>最終合計
 車輌本数</t>
  </si>
  <si>
    <t>契約件数</t>
  </si>
  <si>
    <t>当日集金合計</t>
  </si>
  <si>
    <t>FC人数</t>
  </si>
  <si>
    <t>最終</t>
  </si>
  <si>
    <t>内勤</t>
  </si>
  <si>
    <t>メンテ 件数</t>
  </si>
  <si>
    <t>件数</t>
  </si>
  <si>
    <t>本数</t>
  </si>
  <si>
    <t>金額</t>
  </si>
  <si>
    <t>本日分</t>
  </si>
  <si>
    <t>レンクリ人数</t>
  </si>
  <si>
    <t>研修</t>
  </si>
  <si>
    <t>メンテ 本数</t>
  </si>
  <si>
    <t>新規R</t>
  </si>
  <si>
    <t>TEL人数</t>
  </si>
  <si>
    <t>公休</t>
  </si>
  <si>
    <t>新規 掃除</t>
  </si>
  <si>
    <t>継続R</t>
  </si>
  <si>
    <t>物販本数</t>
  </si>
  <si>
    <t>営業所合計</t>
  </si>
  <si>
    <t>代休</t>
  </si>
  <si>
    <t>継続 掃除</t>
  </si>
  <si>
    <t>RGH施工</t>
  </si>
  <si>
    <t>-</t>
  </si>
  <si>
    <t>ケア件数</t>
  </si>
  <si>
    <t>車　台数</t>
  </si>
  <si>
    <t>中間</t>
  </si>
  <si>
    <t>欠</t>
  </si>
  <si>
    <t>ケア本数</t>
  </si>
  <si>
    <t>バイク台数</t>
  </si>
  <si>
    <t>長欠</t>
  </si>
  <si>
    <t>AF販売件数</t>
  </si>
  <si>
    <t>自 転 車 他</t>
  </si>
  <si>
    <t>退職</t>
  </si>
  <si>
    <t>Rケア</t>
  </si>
  <si>
    <t>合計本数</t>
  </si>
  <si>
    <t>チラシ
合計枚数</t>
  </si>
  <si>
    <t>地域</t>
  </si>
  <si>
    <t>枚数</t>
  </si>
  <si>
    <t>清瀬市</t>
  </si>
  <si>
    <t>東大和市</t>
  </si>
  <si>
    <t>大田区</t>
  </si>
  <si>
    <t>板橋区</t>
  </si>
  <si>
    <t>江東区</t>
  </si>
  <si>
    <t>大宮</t>
  </si>
  <si>
    <t>新宿区</t>
  </si>
  <si>
    <t>小平市</t>
  </si>
  <si>
    <t>千代田区</t>
  </si>
  <si>
    <t>豊島区</t>
  </si>
  <si>
    <t>立川市</t>
  </si>
  <si>
    <t>小金井市</t>
  </si>
  <si>
    <t>小川</t>
  </si>
  <si>
    <t>小澤</t>
  </si>
  <si>
    <t>藤田</t>
  </si>
  <si>
    <t>北岸</t>
  </si>
  <si>
    <t>谷前2/11</t>
  </si>
  <si>
    <t>八王子市</t>
  </si>
  <si>
    <t>港区</t>
  </si>
  <si>
    <t>足立区</t>
  </si>
  <si>
    <t>中野区</t>
  </si>
  <si>
    <t>武蔵野市</t>
  </si>
  <si>
    <t>18;00</t>
  </si>
  <si>
    <t>狭間</t>
  </si>
  <si>
    <t>課長</t>
  </si>
  <si>
    <t>主任</t>
  </si>
  <si>
    <t>文京区</t>
  </si>
  <si>
    <t>19：00</t>
  </si>
  <si>
    <t>三鷹市</t>
  </si>
  <si>
    <t>瑞穂町</t>
  </si>
  <si>
    <t>18;20</t>
  </si>
  <si>
    <t>10.:00</t>
  </si>
  <si>
    <t>東村山市</t>
  </si>
  <si>
    <t>多摩市</t>
  </si>
  <si>
    <t>品川区</t>
  </si>
  <si>
    <t>目黒区</t>
  </si>
  <si>
    <t>未定</t>
  </si>
  <si>
    <t>谷前</t>
  </si>
  <si>
    <t>鈴木</t>
  </si>
  <si>
    <t>調布市</t>
  </si>
  <si>
    <t>9;00</t>
  </si>
  <si>
    <t>青梅市</t>
  </si>
  <si>
    <t>葛飾区</t>
  </si>
  <si>
    <t>18^15</t>
  </si>
  <si>
    <t>中央区</t>
  </si>
  <si>
    <t>羽村市</t>
  </si>
  <si>
    <t>国分寺市</t>
  </si>
  <si>
    <t>江戸川区</t>
  </si>
  <si>
    <t>16;30</t>
  </si>
  <si>
    <t>本部長</t>
  </si>
  <si>
    <t>バ 1906</t>
  </si>
  <si>
    <t>自825</t>
  </si>
  <si>
    <t>バ3695</t>
  </si>
  <si>
    <t>バ2359</t>
  </si>
  <si>
    <t>原本データ
（黄色の部分を入力して下さい）</t>
  </si>
  <si>
    <t>リ6186</t>
  </si>
  <si>
    <t>自9757</t>
  </si>
  <si>
    <t>リ6187</t>
  </si>
  <si>
    <t>テレアポ</t>
  </si>
  <si>
    <t>あああ</t>
  </si>
  <si>
    <t>13：00</t>
  </si>
  <si>
    <t>中</t>
  </si>
  <si>
    <t>列集計</t>
  </si>
  <si>
    <t>松吉</t>
  </si>
  <si>
    <t>支店長</t>
  </si>
  <si>
    <t>メンバー</t>
  </si>
  <si>
    <t>カード</t>
  </si>
  <si>
    <t>プレ・おた</t>
  </si>
  <si>
    <t>異動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</si>
</sst>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月&quot;d&quot;日&quot;"/>
    <numFmt numFmtId="165" formatCode="yyyy&quot;年&quot;m&quot;月&quot;d&quot;日&quot;"/>
    <numFmt numFmtId="166" formatCode="[$¥-411]#,##0"/>
    <numFmt numFmtId="167" formatCode="#0.0&quot;本&quot;"/>
    <numFmt numFmtId="168" formatCode="#0&quot;件&quot;"/>
    <numFmt numFmtId="169" formatCode="m/d"/>
  </numFmts>
  <fonts count="47">
    <font>
      <sz val="10.0"/>
      <color rgb="FF000000"/>
      <name val="Arial"/>
      <scheme val="minor"/>
    </font>
    <font>
      <sz val="18.0"/>
      <color theme="1"/>
      <name val="MS PGothic"/>
    </font>
    <font>
      <sz val="36.0"/>
      <color theme="1"/>
      <name val="MS PGothic"/>
    </font>
    <font>
      <color theme="1"/>
      <name val="Arial"/>
      <scheme val="minor"/>
    </font>
    <font>
      <sz val="36.0"/>
      <color theme="1"/>
      <name val="Arial"/>
      <scheme val="minor"/>
    </font>
    <font>
      <b/>
      <sz val="18.0"/>
      <color theme="1"/>
      <name val="MS PGothic"/>
    </font>
    <font>
      <color theme="1"/>
      <name val="Arial"/>
    </font>
    <font>
      <sz val="20.0"/>
      <color theme="1"/>
      <name val="MS PGothic"/>
    </font>
    <font>
      <sz val="20.0"/>
      <color theme="1"/>
      <name val="Arial"/>
    </font>
    <font>
      <sz val="18.0"/>
      <color theme="1"/>
      <name val="Arial"/>
    </font>
    <font>
      <b/>
      <sz val="20.0"/>
      <color theme="1"/>
      <name val="MS PMincho"/>
    </font>
    <font>
      <b/>
      <sz val="24.0"/>
      <color theme="1"/>
      <name val="MS PMincho"/>
    </font>
    <font>
      <b/>
      <sz val="18.0"/>
      <color theme="1"/>
      <name val="MS PMincho"/>
    </font>
    <font>
      <sz val="14.0"/>
      <color theme="1"/>
      <name val="MS PGothic"/>
    </font>
    <font>
      <sz val="24.0"/>
      <color theme="1"/>
      <name val="MS PMincho"/>
    </font>
    <font>
      <sz val="18.0"/>
      <color theme="1"/>
      <name val="MS PMincho"/>
    </font>
    <font>
      <sz val="24.0"/>
      <color theme="1"/>
      <name val="Arial"/>
    </font>
    <font>
      <b/>
      <sz val="24.0"/>
      <color theme="1"/>
      <name val="MS PGothic"/>
    </font>
    <font>
      <b/>
      <sz val="20.0"/>
      <color theme="1"/>
      <name val="MS PGothic"/>
    </font>
    <font>
      <b/>
      <sz val="14.0"/>
      <color theme="1"/>
      <name val="MS PGothic"/>
    </font>
    <font>
      <sz val="20.0"/>
      <color theme="1"/>
      <name val="&quot;MS PGothic&quot;"/>
    </font>
    <font>
      <sz val="18.0"/>
      <color theme="1"/>
      <name val="&quot;MS PGothic&quot;"/>
    </font>
    <font>
      <b/>
      <sz val="15.0"/>
      <color theme="1"/>
      <name val="MS PGothic"/>
    </font>
    <font>
      <b/>
      <sz val="24.0"/>
      <color theme="1"/>
      <name val="&quot;MS PGothic&quot;"/>
    </font>
    <font>
      <b/>
      <sz val="24.0"/>
      <color rgb="FF000000"/>
      <name val="MS PMincho"/>
    </font>
    <font>
      <b/>
      <sz val="18.0"/>
      <color theme="1"/>
      <name val="&quot;MS PMincho&quot;"/>
    </font>
    <font>
      <b/>
      <sz val="24.0"/>
      <color theme="1"/>
      <name val="&quot;MS PMincho&quot;"/>
    </font>
    <font>
      <b/>
      <sz val="14.0"/>
      <color theme="1"/>
      <name val="&quot;MS PMincho&quot;"/>
    </font>
    <font>
      <b/>
      <sz val="24.0"/>
      <color rgb="FF000000"/>
      <name val="MS PGothic"/>
    </font>
    <font>
      <b/>
      <sz val="30.0"/>
      <color theme="1"/>
      <name val="MS PMincho"/>
    </font>
    <font>
      <b/>
      <sz val="36.0"/>
      <color theme="1"/>
      <name val="MS PGothic"/>
    </font>
    <font>
      <sz val="24.0"/>
      <color theme="1"/>
      <name val="MS PGothic"/>
    </font>
    <font>
      <b/>
      <sz val="24.0"/>
      <color rgb="FF666666"/>
      <name val="MS PMincho"/>
    </font>
    <font>
      <color theme="1"/>
      <name val="MS PGothic"/>
    </font>
    <font>
      <sz val="40.0"/>
      <color theme="1"/>
      <name val="MS PGothic"/>
    </font>
    <font>
      <sz val="10.0"/>
      <color theme="1"/>
      <name val="MS PGothic"/>
    </font>
    <font>
      <sz val="40.0"/>
      <color theme="1"/>
      <name val="Arial"/>
      <scheme val="minor"/>
    </font>
    <font/>
    <font>
      <b/>
      <sz val="14.0"/>
      <color theme="1"/>
      <name val="MS PMincho"/>
    </font>
    <font>
      <sz val="18.0"/>
      <color theme="1"/>
      <name val="&quot;MS PMincho&quot;"/>
    </font>
    <font>
      <sz val="23.0"/>
      <color theme="1"/>
      <name val="Arial"/>
    </font>
    <font>
      <strike/>
      <sz val="24.0"/>
      <color theme="1"/>
      <name val="MS PGothic"/>
    </font>
    <font>
      <sz val="18.0"/>
      <color rgb="FF000000"/>
      <name val="MS PGothic"/>
    </font>
    <font>
      <b/>
      <sz val="18.0"/>
      <color rgb="FF000000"/>
      <name val="MS PMincho"/>
    </font>
    <font>
      <sz val="24.0"/>
      <color rgb="FF000000"/>
      <name val="MS PGothic"/>
    </font>
    <font>
      <b/>
      <sz val="24.0"/>
      <color theme="1"/>
      <name val="Arial"/>
      <scheme val="minor"/>
    </font>
    <font>
      <sz val="18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19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dotted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  <bottom style="thick">
        <color rgb="FF9900FF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9900FF"/>
      </bottom>
    </border>
    <border>
      <left style="thick">
        <color rgb="FF000000"/>
      </left>
      <right style="thin">
        <color rgb="FF000000"/>
      </right>
      <bottom style="thick">
        <color rgb="FF9900FF"/>
      </bottom>
    </border>
    <border>
      <right style="thick">
        <color rgb="FF000000"/>
      </right>
      <bottom style="thick">
        <color rgb="FF9900FF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000000"/>
      </left>
      <top style="thin">
        <color rgb="FF000000"/>
      </top>
      <bottom style="thick">
        <color rgb="FF9900F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9900FF"/>
      </bottom>
    </border>
    <border>
      <right style="thin">
        <color rgb="FF000000"/>
      </right>
      <top style="thin">
        <color rgb="FF000000"/>
      </top>
      <bottom style="thick">
        <color rgb="FF9900FF"/>
      </bottom>
    </border>
    <border>
      <right style="thick">
        <color rgb="FF000000"/>
      </right>
      <top style="thin">
        <color rgb="FF000000"/>
      </top>
      <bottom style="thick">
        <color rgb="FF9900FF"/>
      </bottom>
    </border>
    <border>
      <right style="thin">
        <color rgb="FF000000"/>
      </right>
      <bottom style="thin">
        <color rgb="FF9900FF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double">
        <color rgb="FF000000"/>
      </bottom>
    </border>
    <border>
      <bottom style="thick">
        <color rgb="FF9900FF"/>
      </bottom>
    </border>
    <border>
      <top style="thick">
        <color rgb="FF000000"/>
      </top>
      <bottom style="thick">
        <color rgb="FF9900FF"/>
      </bottom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ck">
        <color rgb="FF9900FF"/>
      </right>
    </border>
    <border>
      <left style="thick">
        <color rgb="FF9900FF"/>
      </left>
      <bottom style="thin">
        <color rgb="FF000000"/>
      </bottom>
    </border>
    <border>
      <left style="thick">
        <color rgb="FF000000"/>
      </left>
      <right style="thick">
        <color rgb="FF9900FF"/>
      </right>
      <bottom style="thin">
        <color rgb="FF000000"/>
      </bottom>
    </border>
    <border>
      <left style="thick">
        <color rgb="FF9900FF"/>
      </left>
      <bottom style="thick">
        <color rgb="FF9900FF"/>
      </bottom>
    </border>
    <border>
      <left style="thick">
        <color rgb="FF000000"/>
      </left>
      <right style="thick">
        <color rgb="FF9900FF"/>
      </right>
      <bottom style="thick">
        <color rgb="FF9900FF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n">
        <color rgb="FF99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FF"/>
      </left>
      <right style="thick">
        <color rgb="FF0000FF"/>
      </right>
      <top style="thin">
        <color rgb="FF000000"/>
      </top>
    </border>
    <border>
      <left style="thick">
        <color rgb="FF0000FF"/>
      </left>
      <right style="thick">
        <color rgb="FF0000FF"/>
      </right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left style="thick">
        <color rgb="FF0000FF"/>
      </left>
      <right style="thick">
        <color rgb="FF0000FF"/>
      </right>
    </border>
    <border>
      <left style="thin">
        <color rgb="FF9900FF"/>
      </left>
      <right style="thin">
        <color rgb="FF000000"/>
      </right>
      <bottom style="thin">
        <color rgb="FF000000"/>
      </bottom>
    </border>
    <border>
      <left style="thick">
        <color rgb="FF0000FF"/>
      </left>
      <right style="thick">
        <color rgb="FF0000FF"/>
      </right>
      <bottom style="dotted">
        <color rgb="FF000000"/>
      </bottom>
    </border>
    <border>
      <left style="thin">
        <color rgb="FF9900FF"/>
      </left>
      <right style="thin">
        <color rgb="FF000000"/>
      </right>
      <bottom style="dotted">
        <color rgb="FF000000"/>
      </bottom>
    </border>
    <border>
      <left style="thin">
        <color rgb="FF9900FF"/>
      </left>
      <right style="thin">
        <color rgb="FF000000"/>
      </right>
    </border>
    <border>
      <left style="thin">
        <color rgb="FF9900FF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99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00FF"/>
      </left>
      <right style="thin">
        <color rgb="FF000000"/>
      </right>
      <bottom style="thick">
        <color rgb="FF9900FF"/>
      </bottom>
    </border>
    <border>
      <left style="thin">
        <color rgb="FF000000"/>
      </left>
      <bottom style="thick">
        <color rgb="FF9900FF"/>
      </bottom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9900FF"/>
      </bottom>
    </border>
    <border>
      <left style="thin">
        <color rgb="FF9900FF"/>
      </left>
      <right style="thin">
        <color rgb="FF000000"/>
      </right>
      <top style="thick">
        <color rgb="FF9900FF"/>
      </top>
      <bottom style="thin">
        <color rgb="FF000000"/>
      </bottom>
    </border>
    <border>
      <left style="thin">
        <color rgb="FF000000"/>
      </left>
      <top style="thick">
        <color rgb="FF9900FF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9900FF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9900FF"/>
      </bottom>
    </border>
    <border>
      <left style="thin">
        <color rgb="FF9900FF"/>
      </left>
      <right style="thin">
        <color rgb="FF000000"/>
      </right>
      <top style="thick">
        <color rgb="FF9900FF"/>
      </top>
      <bottom style="thick">
        <color rgb="FF9900FF"/>
      </bottom>
    </border>
    <border>
      <right style="thin">
        <color rgb="FF000000"/>
      </right>
      <top style="thick">
        <color rgb="FF9900FF"/>
      </top>
      <bottom style="thick">
        <color rgb="FF9900FF"/>
      </bottom>
    </border>
    <border>
      <left style="thin">
        <color rgb="FF000000"/>
      </left>
      <top style="thick">
        <color rgb="FF9900FF"/>
      </top>
      <bottom style="thick">
        <color rgb="FF9900FF"/>
      </bottom>
    </border>
    <border>
      <left style="thin">
        <color rgb="FF9900FF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9900FF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9900FF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9900FF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9900FF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ck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9900FF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ck">
        <color rgb="FF9900FF"/>
      </left>
      <right style="thin">
        <color rgb="FF000000"/>
      </right>
      <top style="thick">
        <color rgb="FF9900FF"/>
      </top>
      <bottom style="thin">
        <color rgb="FF000000"/>
      </bottom>
    </border>
    <border>
      <right style="thick">
        <color rgb="FF9900FF"/>
      </right>
      <bottom style="thin">
        <color rgb="FF000000"/>
      </bottom>
    </border>
    <border>
      <right style="thick">
        <color rgb="FF9900FF"/>
      </right>
      <top style="thick">
        <color rgb="FF9900FF"/>
      </top>
      <bottom style="thin">
        <color rgb="FF000000"/>
      </bottom>
    </border>
    <border>
      <left style="thick">
        <color rgb="FF9900FF"/>
      </left>
      <right style="thin">
        <color rgb="FF000000"/>
      </right>
      <bottom style="thin">
        <color rgb="FF000000"/>
      </bottom>
    </border>
    <border>
      <left style="thick">
        <color rgb="FF9900FF"/>
      </left>
      <right style="thin">
        <color rgb="FF000000"/>
      </right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vertical="top"/>
    </xf>
    <xf borderId="0" fillId="0" fontId="2" numFmtId="165" xfId="0" applyAlignment="1" applyFont="1" applyNumberFormat="1">
      <alignment horizontal="right" readingOrder="0" shrinkToFit="0" vertical="top" wrapText="0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readingOrder="0" shrinkToFit="0" vertical="top" wrapText="0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6" numFmtId="0" xfId="0" applyAlignment="1" applyFont="1">
      <alignment vertical="bottom"/>
    </xf>
    <xf borderId="6" fillId="0" fontId="1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bottom"/>
    </xf>
    <xf borderId="7" fillId="0" fontId="8" numFmtId="20" xfId="0" applyAlignment="1" applyBorder="1" applyFont="1" applyNumberFormat="1">
      <alignment horizontal="center" readingOrder="0" vertical="center"/>
    </xf>
    <xf borderId="8" fillId="0" fontId="8" numFmtId="20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8" numFmtId="20" xfId="0" applyAlignment="1" applyBorder="1" applyFont="1" applyNumberFormat="1">
      <alignment horizontal="center" readingOrder="0" vertical="center"/>
    </xf>
    <xf borderId="14" fillId="0" fontId="8" numFmtId="20" xfId="0" applyAlignment="1" applyBorder="1" applyFont="1" applyNumberFormat="1">
      <alignment horizontal="center" readingOrder="0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6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bottom"/>
    </xf>
    <xf borderId="6" fillId="0" fontId="10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8" fillId="0" fontId="12" numFmtId="0" xfId="0" applyAlignment="1" applyBorder="1" applyFont="1">
      <alignment horizontal="center" vertical="center"/>
    </xf>
    <xf borderId="0" fillId="0" fontId="6" numFmtId="0" xfId="0" applyFont="1"/>
    <xf borderId="12" fillId="0" fontId="13" numFmtId="0" xfId="0" applyAlignment="1" applyBorder="1" applyFont="1">
      <alignment horizontal="center" vertical="center"/>
    </xf>
    <xf borderId="19" fillId="0" fontId="14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0" fillId="0" fontId="6" numFmtId="0" xfId="0" applyFont="1"/>
    <xf borderId="2" fillId="0" fontId="16" numFmtId="0" xfId="0" applyAlignment="1" applyBorder="1" applyFont="1">
      <alignment horizontal="center" readingOrder="0" vertical="center"/>
    </xf>
    <xf borderId="20" fillId="0" fontId="16" numFmtId="0" xfId="0" applyAlignment="1" applyBorder="1" applyFont="1">
      <alignment horizontal="center" readingOrder="0" vertical="center"/>
    </xf>
    <xf borderId="20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7" numFmtId="0" xfId="0" applyAlignment="1" applyBorder="1" applyFont="1">
      <alignment horizontal="right" vertical="center"/>
    </xf>
    <xf borderId="0" fillId="2" fontId="6" numFmtId="0" xfId="0" applyFill="1" applyFont="1"/>
    <xf borderId="22" fillId="0" fontId="16" numFmtId="0" xfId="0" applyAlignment="1" applyBorder="1" applyFont="1">
      <alignment horizontal="center" readingOrder="0" vertical="center"/>
    </xf>
    <xf borderId="23" fillId="0" fontId="18" numFmtId="0" xfId="0" applyAlignment="1" applyBorder="1" applyFont="1">
      <alignment horizontal="center" vertical="bottom"/>
    </xf>
    <xf borderId="24" fillId="0" fontId="16" numFmtId="0" xfId="0" applyAlignment="1" applyBorder="1" applyFont="1">
      <alignment horizontal="center" readingOrder="0" vertical="center"/>
    </xf>
    <xf borderId="25" fillId="0" fontId="16" numFmtId="0" xfId="0" applyAlignment="1" applyBorder="1" applyFont="1">
      <alignment horizontal="center" readingOrder="0" vertical="center"/>
    </xf>
    <xf borderId="25" fillId="0" fontId="16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center" vertical="center"/>
    </xf>
    <xf borderId="27" fillId="0" fontId="17" numFmtId="0" xfId="0" applyAlignment="1" applyBorder="1" applyFont="1">
      <alignment horizontal="right" vertical="center"/>
    </xf>
    <xf borderId="28" fillId="0" fontId="18" numFmtId="0" xfId="0" applyAlignment="1" applyBorder="1" applyFont="1">
      <alignment horizontal="center" vertical="bottom"/>
    </xf>
    <xf borderId="0" fillId="2" fontId="7" numFmtId="0" xfId="0" applyAlignment="1" applyFont="1">
      <alignment vertical="top"/>
    </xf>
    <xf borderId="6" fillId="0" fontId="7" numFmtId="0" xfId="0" applyAlignment="1" applyBorder="1" applyFont="1">
      <alignment horizontal="center" vertical="center"/>
    </xf>
    <xf borderId="29" fillId="0" fontId="17" numFmtId="0" xfId="0" applyAlignment="1" applyBorder="1" applyFont="1">
      <alignment horizontal="right" vertical="center"/>
    </xf>
    <xf borderId="20" fillId="0" fontId="19" numFmtId="0" xfId="0" applyAlignment="1" applyBorder="1" applyFont="1">
      <alignment horizontal="center"/>
    </xf>
    <xf borderId="30" fillId="0" fontId="7" numFmtId="0" xfId="0" applyAlignment="1" applyBorder="1" applyFont="1">
      <alignment horizontal="center" vertical="center"/>
    </xf>
    <xf borderId="31" fillId="0" fontId="16" numFmtId="166" xfId="0" applyAlignment="1" applyBorder="1" applyFont="1" applyNumberFormat="1">
      <alignment horizontal="center" readingOrder="0" vertical="center"/>
    </xf>
    <xf borderId="28" fillId="0" fontId="16" numFmtId="166" xfId="0" applyAlignment="1" applyBorder="1" applyFont="1" applyNumberFormat="1">
      <alignment horizontal="center" vertical="center"/>
    </xf>
    <xf borderId="28" fillId="0" fontId="16" numFmtId="166" xfId="0" applyAlignment="1" applyBorder="1" applyFont="1" applyNumberFormat="1">
      <alignment horizontal="center" readingOrder="0" vertical="center"/>
    </xf>
    <xf borderId="32" fillId="0" fontId="16" numFmtId="166" xfId="0" applyAlignment="1" applyBorder="1" applyFont="1" applyNumberFormat="1">
      <alignment horizontal="center" vertical="center"/>
    </xf>
    <xf borderId="26" fillId="0" fontId="17" numFmtId="166" xfId="0" applyAlignment="1" applyBorder="1" applyFont="1" applyNumberFormat="1">
      <alignment horizontal="right" vertical="center"/>
    </xf>
    <xf borderId="28" fillId="0" fontId="19" numFmtId="0" xfId="0" applyAlignment="1" applyBorder="1" applyFont="1">
      <alignment horizontal="center"/>
    </xf>
    <xf borderId="20" fillId="0" fontId="16" numFmtId="0" xfId="0" applyAlignment="1" applyBorder="1" applyFont="1">
      <alignment horizontal="center" vertical="center"/>
    </xf>
    <xf borderId="33" fillId="0" fontId="7" numFmtId="0" xfId="0" applyAlignment="1" applyBorder="1" applyFont="1">
      <alignment horizontal="center" readingOrder="0" vertical="center"/>
    </xf>
    <xf borderId="34" fillId="0" fontId="16" numFmtId="0" xfId="0" applyAlignment="1" applyBorder="1" applyFont="1">
      <alignment horizontal="center" readingOrder="0" vertical="center"/>
    </xf>
    <xf borderId="35" fillId="0" fontId="16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readingOrder="0" vertical="center"/>
    </xf>
    <xf borderId="35" fillId="0" fontId="16" numFmtId="0" xfId="0" applyAlignment="1" applyBorder="1" applyFont="1">
      <alignment horizontal="center" vertical="center"/>
    </xf>
    <xf borderId="27" fillId="0" fontId="16" numFmtId="0" xfId="0" applyAlignment="1" applyBorder="1" applyFont="1">
      <alignment horizontal="center" vertical="center"/>
    </xf>
    <xf borderId="36" fillId="0" fontId="7" numFmtId="0" xfId="0" applyAlignment="1" applyBorder="1" applyFont="1">
      <alignment horizontal="center" readingOrder="0" vertical="center"/>
    </xf>
    <xf borderId="37" fillId="0" fontId="16" numFmtId="166" xfId="0" applyAlignment="1" applyBorder="1" applyFont="1" applyNumberFormat="1">
      <alignment horizontal="center" readingOrder="0" vertical="center"/>
    </xf>
    <xf borderId="38" fillId="0" fontId="16" numFmtId="166" xfId="0" applyAlignment="1" applyBorder="1" applyFont="1" applyNumberFormat="1">
      <alignment horizontal="center" vertical="center"/>
    </xf>
    <xf borderId="38" fillId="0" fontId="16" numFmtId="166" xfId="0" applyAlignment="1" applyBorder="1" applyFont="1" applyNumberFormat="1">
      <alignment horizontal="center" readingOrder="0" vertical="center"/>
    </xf>
    <xf borderId="39" fillId="0" fontId="16" numFmtId="166" xfId="0" applyAlignment="1" applyBorder="1" applyFont="1" applyNumberFormat="1">
      <alignment horizontal="center" vertical="center"/>
    </xf>
    <xf borderId="31" fillId="0" fontId="16" numFmtId="0" xfId="0" applyAlignment="1" applyBorder="1" applyFont="1">
      <alignment horizontal="center" readingOrder="0" vertical="center"/>
    </xf>
    <xf borderId="28" fillId="0" fontId="16" numFmtId="0" xfId="0" applyAlignment="1" applyBorder="1" applyFont="1">
      <alignment horizontal="center" vertical="center"/>
    </xf>
    <xf borderId="28" fillId="0" fontId="16" numFmtId="0" xfId="0" applyAlignment="1" applyBorder="1" applyFont="1">
      <alignment horizontal="center" readingOrder="0" vertical="center"/>
    </xf>
    <xf borderId="28" fillId="0" fontId="16" numFmtId="0" xfId="0" applyAlignment="1" applyBorder="1" applyFont="1">
      <alignment horizontal="center" vertical="center"/>
    </xf>
    <xf borderId="32" fillId="0" fontId="16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right" vertical="center"/>
    </xf>
    <xf borderId="21" fillId="0" fontId="16" numFmtId="0" xfId="0" applyAlignment="1" applyBorder="1" applyFont="1">
      <alignment horizontal="center" vertical="center"/>
    </xf>
    <xf borderId="40" fillId="0" fontId="19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21" fillId="0" fontId="17" numFmtId="0" xfId="0" applyAlignment="1" applyBorder="1" applyFont="1">
      <alignment horizontal="right" vertical="center"/>
    </xf>
    <xf borderId="41" fillId="0" fontId="19" numFmtId="0" xfId="0" applyAlignment="1" applyBorder="1" applyFont="1">
      <alignment horizontal="center"/>
    </xf>
    <xf borderId="42" fillId="0" fontId="7" numFmtId="0" xfId="0" applyAlignment="1" applyBorder="1" applyFont="1">
      <alignment horizontal="center" vertical="center"/>
    </xf>
    <xf borderId="43" fillId="0" fontId="16" numFmtId="0" xfId="0" applyAlignment="1" applyBorder="1" applyFont="1">
      <alignment horizontal="center" readingOrder="0" vertical="center"/>
    </xf>
    <xf borderId="41" fillId="0" fontId="16" numFmtId="0" xfId="0" applyAlignment="1" applyBorder="1" applyFont="1">
      <alignment horizontal="center" vertical="center"/>
    </xf>
    <xf borderId="44" fillId="0" fontId="16" numFmtId="0" xfId="0" applyAlignment="1" applyBorder="1" applyFont="1">
      <alignment horizontal="center" vertical="center"/>
    </xf>
    <xf borderId="44" fillId="0" fontId="17" numFmtId="0" xfId="0" applyAlignment="1" applyBorder="1" applyFont="1">
      <alignment horizontal="right" vertical="center"/>
    </xf>
    <xf borderId="45" fillId="0" fontId="19" numFmtId="0" xfId="0" applyAlignment="1" applyBorder="1" applyFont="1">
      <alignment horizontal="center"/>
    </xf>
    <xf borderId="22" fillId="0" fontId="16" numFmtId="166" xfId="0" applyAlignment="1" applyBorder="1" applyFont="1" applyNumberFormat="1">
      <alignment horizontal="center" readingOrder="0" vertical="center"/>
    </xf>
    <xf borderId="20" fillId="0" fontId="16" numFmtId="166" xfId="0" applyAlignment="1" applyBorder="1" applyFont="1" applyNumberFormat="1">
      <alignment horizontal="center" vertical="center"/>
    </xf>
    <xf borderId="21" fillId="0" fontId="16" numFmtId="166" xfId="0" applyAlignment="1" applyBorder="1" applyFont="1" applyNumberFormat="1">
      <alignment horizontal="center" vertical="center"/>
    </xf>
    <xf borderId="21" fillId="0" fontId="17" numFmtId="49" xfId="0" applyAlignment="1" applyBorder="1" applyFont="1" applyNumberFormat="1">
      <alignment horizontal="right" vertical="center"/>
    </xf>
    <xf borderId="10" fillId="0" fontId="20" numFmtId="0" xfId="0" applyAlignment="1" applyBorder="1" applyFont="1">
      <alignment horizontal="center" vertical="bottom"/>
    </xf>
    <xf borderId="18" fillId="0" fontId="20" numFmtId="0" xfId="0" applyAlignment="1" applyBorder="1" applyFont="1">
      <alignment horizontal="center" vertical="bottom"/>
    </xf>
    <xf borderId="46" fillId="0" fontId="21" numFmtId="0" xfId="0" applyAlignment="1" applyBorder="1" applyFont="1">
      <alignment horizontal="center" vertical="bottom"/>
    </xf>
    <xf borderId="25" fillId="0" fontId="16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center" vertical="center"/>
    </xf>
    <xf borderId="11" fillId="0" fontId="22" numFmtId="0" xfId="0" applyAlignment="1" applyBorder="1" applyFont="1">
      <alignment horizontal="center" vertical="center"/>
    </xf>
    <xf borderId="47" fillId="0" fontId="17" numFmtId="0" xfId="0" applyAlignment="1" applyBorder="1" applyFont="1">
      <alignment horizontal="center" vertical="center"/>
    </xf>
    <xf borderId="48" fillId="0" fontId="17" numFmtId="0" xfId="0" applyAlignment="1" applyBorder="1" applyFont="1">
      <alignment horizontal="center" vertical="center"/>
    </xf>
    <xf borderId="49" fillId="0" fontId="17" numFmtId="0" xfId="0" applyAlignment="1" applyBorder="1" applyFont="1">
      <alignment horizontal="center" vertical="center"/>
    </xf>
    <xf borderId="49" fillId="0" fontId="17" numFmtId="0" xfId="0" applyAlignment="1" applyBorder="1" applyFont="1">
      <alignment horizontal="right" vertical="center"/>
    </xf>
    <xf borderId="48" fillId="0" fontId="19" numFmtId="0" xfId="0" applyAlignment="1" applyBorder="1" applyFont="1">
      <alignment horizontal="center"/>
    </xf>
    <xf borderId="33" fillId="0" fontId="22" numFmtId="0" xfId="0" applyAlignment="1" applyBorder="1" applyFont="1">
      <alignment horizontal="center" vertical="center"/>
    </xf>
    <xf borderId="34" fillId="0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27" fillId="0" fontId="17" numFmtId="0" xfId="0" applyAlignment="1" applyBorder="1" applyFont="1">
      <alignment horizontal="center" vertical="center"/>
    </xf>
    <xf borderId="50" fillId="0" fontId="22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23" fillId="0" fontId="17" numFmtId="0" xfId="0" applyAlignment="1" applyBorder="1" applyFont="1">
      <alignment horizontal="center" vertical="center"/>
    </xf>
    <xf borderId="51" fillId="0" fontId="17" numFmtId="0" xfId="0" applyAlignment="1" applyBorder="1" applyFont="1">
      <alignment horizontal="center" vertical="center"/>
    </xf>
    <xf borderId="52" fillId="0" fontId="5" numFmtId="0" xfId="0" applyAlignment="1" applyBorder="1" applyFont="1">
      <alignment horizontal="center" vertical="center"/>
    </xf>
    <xf borderId="0" fillId="0" fontId="6" numFmtId="0" xfId="0" applyAlignment="1" applyFont="1">
      <alignment vertical="top"/>
    </xf>
    <xf borderId="53" fillId="0" fontId="1" numFmtId="0" xfId="0" applyAlignment="1" applyBorder="1" applyFont="1">
      <alignment horizontal="center" vertical="center"/>
    </xf>
    <xf borderId="54" fillId="0" fontId="1" numFmtId="166" xfId="0" applyAlignment="1" applyBorder="1" applyFont="1" applyNumberFormat="1">
      <alignment horizontal="center" vertical="center"/>
    </xf>
    <xf borderId="55" fillId="0" fontId="1" numFmtId="166" xfId="0" applyAlignment="1" applyBorder="1" applyFont="1" applyNumberFormat="1">
      <alignment horizontal="center" vertical="center"/>
    </xf>
    <xf borderId="56" fillId="0" fontId="1" numFmtId="166" xfId="0" applyAlignment="1" applyBorder="1" applyFont="1" applyNumberFormat="1">
      <alignment horizontal="center" vertical="center"/>
    </xf>
    <xf borderId="29" fillId="0" fontId="1" numFmtId="166" xfId="0" applyAlignment="1" applyBorder="1" applyFont="1" applyNumberFormat="1">
      <alignment horizontal="right" vertical="center"/>
    </xf>
    <xf borderId="57" fillId="0" fontId="6" numFmtId="0" xfId="0" applyAlignment="1" applyBorder="1" applyFont="1">
      <alignment vertical="bottom"/>
    </xf>
    <xf borderId="58" fillId="0" fontId="17" numFmtId="0" xfId="0" applyAlignment="1" applyBorder="1" applyFont="1">
      <alignment horizontal="center" vertical="center"/>
    </xf>
    <xf borderId="59" fillId="0" fontId="17" numFmtId="0" xfId="0" applyAlignment="1" applyBorder="1" applyFont="1">
      <alignment horizontal="center" readingOrder="0" vertical="center"/>
    </xf>
    <xf borderId="35" fillId="0" fontId="9" numFmtId="0" xfId="0" applyAlignment="1" applyBorder="1" applyFont="1">
      <alignment horizontal="center" readingOrder="0" vertical="center"/>
    </xf>
    <xf borderId="8" fillId="0" fontId="23" numFmtId="0" xfId="0" applyAlignment="1" applyBorder="1" applyFont="1">
      <alignment horizontal="center"/>
    </xf>
    <xf borderId="8" fillId="0" fontId="9" numFmtId="0" xfId="0" applyAlignment="1" applyBorder="1" applyFont="1">
      <alignment horizontal="center" shrinkToFit="0" wrapText="0"/>
    </xf>
    <xf borderId="20" fillId="0" fontId="9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20" fillId="0" fontId="6" numFmtId="0" xfId="0" applyAlignment="1" applyBorder="1" applyFont="1">
      <alignment vertical="center"/>
    </xf>
    <xf borderId="20" fillId="0" fontId="1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20" fillId="0" fontId="12" numFmtId="0" xfId="0" applyAlignment="1" applyBorder="1" applyFont="1">
      <alignment horizontal="center" vertical="center"/>
    </xf>
    <xf borderId="35" fillId="0" fontId="9" numFmtId="167" xfId="0" applyAlignment="1" applyBorder="1" applyFont="1" applyNumberFormat="1">
      <alignment horizontal="center" vertical="center"/>
    </xf>
    <xf borderId="17" fillId="0" fontId="23" numFmtId="0" xfId="0" applyAlignment="1" applyBorder="1" applyFont="1">
      <alignment horizontal="center"/>
    </xf>
    <xf borderId="17" fillId="0" fontId="9" numFmtId="0" xfId="0" applyAlignment="1" applyBorder="1" applyFont="1">
      <alignment horizontal="center"/>
    </xf>
    <xf borderId="20" fillId="0" fontId="11" numFmtId="0" xfId="0" applyAlignment="1" applyBorder="1" applyFont="1">
      <alignment horizontal="right" vertical="center"/>
    </xf>
    <xf borderId="20" fillId="0" fontId="11" numFmtId="166" xfId="0" applyAlignment="1" applyBorder="1" applyFont="1" applyNumberFormat="1">
      <alignment horizontal="right" vertical="center"/>
    </xf>
    <xf borderId="35" fillId="0" fontId="6" numFmtId="0" xfId="0" applyAlignment="1" applyBorder="1" applyFont="1">
      <alignment vertical="center"/>
    </xf>
    <xf borderId="20" fillId="0" fontId="11" numFmtId="0" xfId="0" applyAlignment="1" applyBorder="1" applyFont="1">
      <alignment horizontal="right" vertical="center"/>
    </xf>
    <xf borderId="57" fillId="0" fontId="6" numFmtId="0" xfId="0" applyBorder="1" applyFont="1"/>
    <xf borderId="60" fillId="3" fontId="5" numFmtId="0" xfId="0" applyAlignment="1" applyBorder="1" applyFill="1" applyFont="1">
      <alignment horizontal="center" vertical="center"/>
    </xf>
    <xf borderId="61" fillId="3" fontId="17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readingOrder="0" vertical="center"/>
    </xf>
    <xf borderId="62" fillId="4" fontId="24" numFmtId="3" xfId="0" applyAlignment="1" applyBorder="1" applyFill="1" applyFont="1" applyNumberFormat="1">
      <alignment horizontal="right" vertical="center"/>
    </xf>
    <xf borderId="8" fillId="0" fontId="11" numFmtId="0" xfId="0" applyAlignment="1" applyBorder="1" applyFont="1">
      <alignment horizontal="right" readingOrder="0" vertical="center"/>
    </xf>
    <xf borderId="8" fillId="0" fontId="11" numFmtId="166" xfId="0" applyAlignment="1" applyBorder="1" applyFont="1" applyNumberFormat="1">
      <alignment horizontal="right" vertical="center"/>
    </xf>
    <xf borderId="35" fillId="0" fontId="6" numFmtId="0" xfId="0" applyAlignment="1" applyBorder="1" applyFont="1">
      <alignment vertical="bottom"/>
    </xf>
    <xf borderId="63" fillId="0" fontId="17" numFmtId="0" xfId="0" applyAlignment="1" applyBorder="1" applyFont="1">
      <alignment horizontal="center" vertical="center"/>
    </xf>
    <xf borderId="22" fillId="0" fontId="17" numFmtId="0" xfId="0" applyAlignment="1" applyBorder="1" applyFont="1">
      <alignment horizontal="center" readingOrder="0" vertical="center"/>
    </xf>
    <xf borderId="8" fillId="0" fontId="25" numFmtId="0" xfId="0" applyAlignment="1" applyBorder="1" applyFont="1">
      <alignment horizontal="center" vertical="center"/>
    </xf>
    <xf borderId="8" fillId="0" fontId="26" numFmtId="0" xfId="0" applyAlignment="1" applyBorder="1" applyFont="1">
      <alignment horizontal="center" vertical="center"/>
    </xf>
    <xf borderId="63" fillId="0" fontId="17" numFmtId="0" xfId="0" applyAlignment="1" applyBorder="1" applyFont="1">
      <alignment horizontal="center" vertical="center"/>
    </xf>
    <xf borderId="8" fillId="0" fontId="27" numFmtId="0" xfId="0" applyAlignment="1" applyBorder="1" applyFont="1">
      <alignment horizontal="center" vertical="center"/>
    </xf>
    <xf borderId="62" fillId="0" fontId="6" numFmtId="0" xfId="0" applyAlignment="1" applyBorder="1" applyFont="1">
      <alignment vertical="center"/>
    </xf>
    <xf borderId="63" fillId="4" fontId="28" numFmtId="0" xfId="0" applyAlignment="1" applyBorder="1" applyFont="1">
      <alignment horizontal="center" vertical="center"/>
    </xf>
    <xf borderId="35" fillId="0" fontId="9" numFmtId="168" xfId="0" applyAlignment="1" applyBorder="1" applyFont="1" applyNumberFormat="1">
      <alignment horizontal="center" vertical="center"/>
    </xf>
    <xf borderId="23" fillId="4" fontId="26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20" fillId="0" fontId="29" numFmtId="0" xfId="0" applyAlignment="1" applyBorder="1" applyFont="1">
      <alignment horizontal="right" vertical="center"/>
    </xf>
    <xf borderId="0" fillId="0" fontId="1" numFmtId="0" xfId="0" applyAlignment="1" applyFont="1">
      <alignment horizontal="center"/>
    </xf>
    <xf borderId="64" fillId="0" fontId="6" numFmtId="0" xfId="0" applyAlignment="1" applyBorder="1" applyFont="1">
      <alignment vertical="bottom"/>
    </xf>
    <xf borderId="0" fillId="0" fontId="5" numFmtId="0" xfId="0" applyFont="1"/>
    <xf borderId="46" fillId="5" fontId="5" numFmtId="0" xfId="0" applyAlignment="1" applyBorder="1" applyFill="1" applyFont="1">
      <alignment horizontal="center" vertical="bottom"/>
    </xf>
    <xf borderId="26" fillId="5" fontId="30" numFmtId="0" xfId="0" applyAlignment="1" applyBorder="1" applyFont="1">
      <alignment horizontal="center" vertical="bottom"/>
    </xf>
    <xf borderId="65" fillId="0" fontId="31" numFmtId="0" xfId="0" applyAlignment="1" applyBorder="1" applyFont="1">
      <alignment horizontal="center" vertical="bottom"/>
    </xf>
    <xf borderId="66" fillId="6" fontId="9" numFmtId="0" xfId="0" applyAlignment="1" applyBorder="1" applyFill="1" applyFont="1">
      <alignment horizontal="center" readingOrder="0" vertical="center"/>
    </xf>
    <xf borderId="66" fillId="6" fontId="9" numFmtId="0" xfId="0" applyAlignment="1" applyBorder="1" applyFont="1">
      <alignment horizontal="center" vertical="center"/>
    </xf>
    <xf borderId="49" fillId="6" fontId="9" numFmtId="0" xfId="0" applyAlignment="1" applyBorder="1" applyFont="1">
      <alignment horizontal="center" vertical="center"/>
    </xf>
    <xf borderId="49" fillId="5" fontId="31" numFmtId="0" xfId="0" applyAlignment="1" applyBorder="1" applyFont="1">
      <alignment horizontal="center" vertical="bottom"/>
    </xf>
    <xf borderId="67" fillId="0" fontId="31" numFmtId="0" xfId="0" applyAlignment="1" applyBorder="1" applyFont="1">
      <alignment horizontal="center" vertical="bottom"/>
    </xf>
    <xf borderId="45" fillId="0" fontId="9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44" fillId="0" fontId="9" numFmtId="0" xfId="0" applyAlignment="1" applyBorder="1" applyFont="1">
      <alignment horizontal="center" vertical="center"/>
    </xf>
    <xf borderId="44" fillId="5" fontId="31" numFmtId="0" xfId="0" applyAlignment="1" applyBorder="1" applyFont="1">
      <alignment horizontal="center" vertical="bottom"/>
    </xf>
    <xf borderId="18" fillId="0" fontId="31" numFmtId="0" xfId="0" applyAlignment="1" applyBorder="1" applyFont="1">
      <alignment horizontal="center" vertical="bottom"/>
    </xf>
    <xf borderId="46" fillId="0" fontId="31" numFmtId="0" xfId="0" applyAlignment="1" applyBorder="1" applyFont="1">
      <alignment horizontal="center" vertical="bottom"/>
    </xf>
    <xf borderId="26" fillId="5" fontId="31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20" fillId="0" fontId="9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17" fillId="0" fontId="32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41" fillId="0" fontId="16" numFmtId="0" xfId="0" applyAlignment="1" applyBorder="1" applyFont="1">
      <alignment horizontal="center" readingOrder="0" vertical="center"/>
    </xf>
    <xf borderId="22" fillId="0" fontId="16" numFmtId="0" xfId="0" applyAlignment="1" applyBorder="1" applyFon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/>
    </xf>
    <xf borderId="21" fillId="0" fontId="16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vertical="center"/>
    </xf>
    <xf borderId="0" fillId="7" fontId="2" numFmtId="0" xfId="0" applyAlignment="1" applyFont="1">
      <alignment horizontal="center" vertical="center"/>
    </xf>
    <xf borderId="0" fillId="7" fontId="33" numFmtId="0" xfId="0" applyAlignment="1" applyFont="1">
      <alignment vertical="center"/>
    </xf>
    <xf borderId="0" fillId="8" fontId="31" numFmtId="0" xfId="0" applyAlignment="1" applyFill="1" applyFont="1">
      <alignment horizontal="center" readingOrder="0" vertical="center"/>
    </xf>
    <xf borderId="0" fillId="0" fontId="34" numFmtId="0" xfId="0" applyAlignment="1" applyFont="1">
      <alignment horizontal="left" readingOrder="0" shrinkToFit="0" vertical="center" wrapText="0"/>
    </xf>
    <xf borderId="0" fillId="0" fontId="35" numFmtId="0" xfId="0" applyAlignment="1" applyFont="1">
      <alignment horizontal="center" readingOrder="0" shrinkToFit="0" vertical="center" wrapText="0"/>
    </xf>
    <xf borderId="0" fillId="8" fontId="34" numFmtId="165" xfId="0" applyAlignment="1" applyFont="1" applyNumberFormat="1">
      <alignment horizontal="right" readingOrder="0" shrinkToFit="0" vertical="top" wrapText="0"/>
    </xf>
    <xf borderId="0" fillId="0" fontId="36" numFmtId="0" xfId="0" applyAlignment="1" applyFont="1">
      <alignment horizontal="center" vertical="top"/>
    </xf>
    <xf borderId="0" fillId="7" fontId="2" numFmtId="169" xfId="0" applyAlignment="1" applyFont="1" applyNumberFormat="1">
      <alignment horizontal="right" readingOrder="0" shrinkToFit="0" vertical="top" wrapText="0"/>
    </xf>
    <xf borderId="0" fillId="7" fontId="4" numFmtId="0" xfId="0" applyAlignment="1" applyFont="1">
      <alignment horizontal="center" vertical="top"/>
    </xf>
    <xf borderId="0" fillId="0" fontId="19" numFmtId="0" xfId="0" applyAlignment="1" applyFont="1">
      <alignment vertical="center"/>
    </xf>
    <xf borderId="0" fillId="0" fontId="33" numFmtId="0" xfId="0" applyFont="1"/>
    <xf borderId="0" fillId="7" fontId="1" numFmtId="0" xfId="0" applyAlignment="1" applyFont="1">
      <alignment horizontal="center" readingOrder="0" shrinkToFit="0" vertical="center" wrapText="0"/>
    </xf>
    <xf borderId="68" fillId="0" fontId="1" numFmtId="0" xfId="0" applyAlignment="1" applyBorder="1" applyFont="1">
      <alignment horizontal="center" readingOrder="0" shrinkToFit="0" vertical="center" wrapText="0"/>
    </xf>
    <xf borderId="2" fillId="8" fontId="1" numFmtId="0" xfId="0" applyAlignment="1" applyBorder="1" applyFont="1">
      <alignment horizontal="center" readingOrder="0" vertical="center"/>
    </xf>
    <xf borderId="3" fillId="8" fontId="1" numFmtId="0" xfId="0" applyAlignment="1" applyBorder="1" applyFont="1">
      <alignment horizontal="center" readingOrder="0" vertical="center"/>
    </xf>
    <xf borderId="69" fillId="0" fontId="1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shrinkToFit="0" vertical="bottom" wrapText="0"/>
    </xf>
    <xf borderId="8" fillId="0" fontId="1" numFmtId="0" xfId="0" applyAlignment="1" applyBorder="1" applyFont="1">
      <alignment horizontal="center" readingOrder="0" shrinkToFit="0" vertical="center" wrapText="0"/>
    </xf>
    <xf borderId="0" fillId="7" fontId="13" numFmtId="0" xfId="0" applyAlignment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vertical="bottom"/>
    </xf>
    <xf borderId="7" fillId="8" fontId="9" numFmtId="0" xfId="0" applyAlignment="1" applyBorder="1" applyFont="1">
      <alignment horizontal="center" readingOrder="0" vertical="center"/>
    </xf>
    <xf borderId="8" fillId="8" fontId="9" numFmtId="0" xfId="0" applyAlignment="1" applyBorder="1" applyFont="1">
      <alignment horizontal="center" vertical="center"/>
    </xf>
    <xf borderId="8" fillId="8" fontId="9" numFmtId="0" xfId="0" applyAlignment="1" applyBorder="1" applyFont="1">
      <alignment horizontal="center" readingOrder="0" vertical="center"/>
    </xf>
    <xf borderId="9" fillId="8" fontId="9" numFmtId="0" xfId="0" applyAlignment="1" applyBorder="1" applyFont="1">
      <alignment horizontal="center" vertical="center"/>
    </xf>
    <xf borderId="70" fillId="0" fontId="37" numFmtId="0" xfId="0" applyBorder="1" applyFont="1"/>
    <xf borderId="0" fillId="0" fontId="19" numFmtId="0" xfId="0" applyAlignment="1" applyFont="1">
      <alignment shrinkToFit="0" vertical="bottom" wrapText="0"/>
    </xf>
    <xf borderId="0" fillId="0" fontId="13" numFmtId="0" xfId="0" applyFont="1"/>
    <xf borderId="71" fillId="0" fontId="13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72" fillId="0" fontId="1" numFmtId="0" xfId="0" applyAlignment="1" applyBorder="1" applyFont="1">
      <alignment horizontal="center" readingOrder="0" shrinkToFit="0" vertical="bottom" wrapText="0"/>
    </xf>
    <xf borderId="48" fillId="0" fontId="1" numFmtId="0" xfId="0" applyAlignment="1" applyBorder="1" applyFont="1">
      <alignment horizontal="center" readingOrder="0" shrinkToFit="0" vertical="bottom" wrapText="0"/>
    </xf>
    <xf borderId="73" fillId="0" fontId="1" numFmtId="0" xfId="0" applyAlignment="1" applyBorder="1" applyFont="1">
      <alignment horizontal="center" readingOrder="0" shrinkToFit="0" vertical="bottom" wrapText="0"/>
    </xf>
    <xf borderId="7" fillId="0" fontId="9" numFmtId="20" xfId="0" applyAlignment="1" applyBorder="1" applyFont="1" applyNumberFormat="1">
      <alignment horizontal="center" readingOrder="0" vertical="center"/>
    </xf>
    <xf borderId="8" fillId="0" fontId="9" numFmtId="20" xfId="0" applyAlignment="1" applyBorder="1" applyFont="1" applyNumberFormat="1">
      <alignment horizontal="center" readingOrder="0" vertical="center"/>
    </xf>
    <xf borderId="74" fillId="0" fontId="37" numFmtId="0" xfId="0" applyBorder="1" applyFont="1"/>
    <xf borderId="20" fillId="0" fontId="1" numFmtId="0" xfId="0" applyAlignment="1" applyBorder="1" applyFont="1">
      <alignment horizontal="center" readingOrder="0" shrinkToFit="0" vertical="bottom" wrapText="0"/>
    </xf>
    <xf borderId="75" fillId="0" fontId="1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readingOrder="0" shrinkToFit="0" vertical="bottom" wrapText="0"/>
    </xf>
    <xf borderId="13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4" fillId="0" fontId="9" numFmtId="20" xfId="0" applyAlignment="1" applyBorder="1" applyFont="1" applyNumberFormat="1">
      <alignment horizontal="center" readingOrder="0" vertical="center"/>
    </xf>
    <xf borderId="15" fillId="0" fontId="9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readingOrder="0" shrinkToFit="0" vertical="bottom" wrapText="0"/>
    </xf>
    <xf borderId="0" fillId="7" fontId="10" numFmtId="0" xfId="0" applyAlignment="1" applyFont="1">
      <alignment horizontal="center" readingOrder="0" shrinkToFit="0" vertical="center" wrapText="0"/>
    </xf>
    <xf borderId="77" fillId="0" fontId="10" numFmtId="0" xfId="0" applyAlignment="1" applyBorder="1" applyFont="1">
      <alignment horizontal="center" readingOrder="0" shrinkToFit="0" vertical="center" wrapText="0"/>
    </xf>
    <xf borderId="2" fillId="8" fontId="26" numFmtId="0" xfId="0" applyAlignment="1" applyBorder="1" applyFont="1">
      <alignment horizontal="center" readingOrder="0"/>
    </xf>
    <xf borderId="78" fillId="8" fontId="26" numFmtId="0" xfId="0" applyAlignment="1" applyBorder="1" applyFont="1">
      <alignment horizontal="center" readingOrder="0"/>
    </xf>
    <xf borderId="79" fillId="0" fontId="11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38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78" fillId="0" fontId="11" numFmtId="0" xfId="0" applyAlignment="1" applyBorder="1" applyFont="1">
      <alignment horizontal="center" readingOrder="0" shrinkToFit="0" vertical="center" wrapText="0"/>
    </xf>
    <xf borderId="76" fillId="0" fontId="13" numFmtId="0" xfId="0" applyAlignment="1" applyBorder="1" applyFont="1">
      <alignment horizontal="center" readingOrder="0" shrinkToFit="0" vertical="bottom" wrapText="0"/>
    </xf>
    <xf borderId="24" fillId="8" fontId="39" numFmtId="0" xfId="0" applyAlignment="1" applyBorder="1" applyFont="1">
      <alignment horizontal="center" readingOrder="0"/>
    </xf>
    <xf borderId="25" fillId="8" fontId="39" numFmtId="0" xfId="0" applyAlignment="1" applyBorder="1" applyFont="1">
      <alignment horizontal="center" readingOrder="0"/>
    </xf>
    <xf borderId="25" fillId="8" fontId="15" numFmtId="0" xfId="0" applyAlignment="1" applyBorder="1" applyFont="1">
      <alignment horizontal="center" readingOrder="0"/>
    </xf>
    <xf borderId="80" fillId="0" fontId="19" numFmtId="0" xfId="0" applyAlignment="1" applyBorder="1" applyFont="1">
      <alignment shrinkToFit="0" vertical="bottom" wrapText="0"/>
    </xf>
    <xf borderId="81" fillId="0" fontId="40" numFmtId="0" xfId="0" applyAlignment="1" applyBorder="1" applyFont="1">
      <alignment vertical="bottom"/>
    </xf>
    <xf borderId="82" fillId="0" fontId="13" numFmtId="0" xfId="0" applyAlignment="1" applyBorder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center" wrapText="0"/>
    </xf>
    <xf borderId="77" fillId="9" fontId="1" numFmtId="0" xfId="0" applyAlignment="1" applyBorder="1" applyFont="1">
      <alignment horizontal="center" readingOrder="0" shrinkToFit="0" vertical="center" wrapText="0"/>
    </xf>
    <xf borderId="2" fillId="0" fontId="16" numFmtId="0" xfId="0" applyAlignment="1" applyBorder="1" applyFont="1">
      <alignment horizontal="center" vertical="center"/>
    </xf>
    <xf borderId="2" fillId="9" fontId="17" numFmtId="0" xfId="0" applyAlignment="1" applyBorder="1" applyFont="1">
      <alignment shrinkToFit="0" vertical="center" wrapText="0"/>
    </xf>
    <xf borderId="20" fillId="9" fontId="18" numFmtId="0" xfId="0" applyAlignment="1" applyBorder="1" applyFont="1">
      <alignment horizontal="center" shrinkToFit="0" wrapText="0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horizontal="center" readingOrder="0" shrinkToFit="0" vertical="center" wrapText="0"/>
    </xf>
    <xf borderId="0" fillId="9" fontId="1" numFmtId="0" xfId="0" applyAlignment="1" applyFont="1">
      <alignment horizontal="left" readingOrder="0" shrinkToFit="0" vertical="center" wrapText="0"/>
    </xf>
    <xf borderId="8" fillId="9" fontId="1" numFmtId="0" xfId="0" applyAlignment="1" applyBorder="1" applyFont="1">
      <alignment horizontal="center" readingOrder="0" shrinkToFit="0" vertical="center" wrapText="0"/>
    </xf>
    <xf borderId="22" fillId="9" fontId="17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horizontal="center"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0" fillId="9" fontId="7" numFmtId="0" xfId="0" applyAlignment="1" applyFont="1">
      <alignment horizontal="left" readingOrder="0" shrinkToFit="0" vertical="top" wrapText="0"/>
    </xf>
    <xf borderId="73" fillId="9" fontId="7" numFmtId="0" xfId="0" applyAlignment="1" applyBorder="1" applyFont="1">
      <alignment horizontal="right" readingOrder="0" shrinkToFit="0" vertical="bottom" wrapText="0"/>
    </xf>
    <xf borderId="20" fillId="9" fontId="31" numFmtId="0" xfId="0" applyAlignment="1" applyBorder="1" applyFont="1">
      <alignment horizontal="center" readingOrder="0" shrinkToFit="0" vertical="bottom" wrapText="0"/>
    </xf>
    <xf borderId="63" fillId="9" fontId="31" numFmtId="0" xfId="0" applyAlignment="1" applyBorder="1" applyFont="1">
      <alignment horizontal="center" readingOrder="0" shrinkToFit="0" vertical="bottom" wrapText="0"/>
    </xf>
    <xf borderId="22" fillId="9" fontId="17" numFmtId="0" xfId="0" applyAlignment="1" applyBorder="1" applyFont="1">
      <alignment shrinkToFit="0" vertical="bottom" wrapText="0"/>
    </xf>
    <xf borderId="20" fillId="0" fontId="31" numFmtId="0" xfId="0" applyAlignment="1" applyBorder="1" applyFont="1">
      <alignment horizontal="center" readingOrder="0" shrinkToFit="0" vertical="bottom" wrapText="0"/>
    </xf>
    <xf borderId="7" fillId="9" fontId="17" numFmtId="0" xfId="0" applyAlignment="1" applyBorder="1" applyFont="1">
      <alignment shrinkToFit="0" vertical="bottom" wrapText="0"/>
    </xf>
    <xf borderId="83" fillId="9" fontId="7" numFmtId="0" xfId="0" applyAlignment="1" applyBorder="1" applyFont="1">
      <alignment horizontal="right" readingOrder="0" shrinkToFit="0" vertical="bottom" wrapText="0"/>
    </xf>
    <xf borderId="28" fillId="9" fontId="31" numFmtId="166" xfId="0" applyAlignment="1" applyBorder="1" applyFont="1" applyNumberFormat="1">
      <alignment horizontal="center" readingOrder="0" shrinkToFit="0" vertical="bottom" wrapText="0"/>
    </xf>
    <xf borderId="84" fillId="9" fontId="31" numFmtId="166" xfId="0" applyAlignment="1" applyBorder="1" applyFont="1" applyNumberFormat="1">
      <alignment horizontal="center" readingOrder="0" shrinkToFit="0" vertical="bottom" wrapText="0"/>
    </xf>
    <xf borderId="37" fillId="9" fontId="17" numFmtId="166" xfId="0" applyAlignment="1" applyBorder="1" applyFont="1" applyNumberFormat="1">
      <alignment shrinkToFit="0" vertical="bottom" wrapText="0"/>
    </xf>
    <xf borderId="28" fillId="0" fontId="31" numFmtId="166" xfId="0" applyAlignment="1" applyBorder="1" applyFont="1" applyNumberFormat="1">
      <alignment horizontal="center" readingOrder="0" shrinkToFit="0" vertical="bottom" wrapText="0"/>
    </xf>
    <xf borderId="20" fillId="9" fontId="31" numFmtId="0" xfId="0" applyAlignment="1" applyBorder="1" applyFont="1">
      <alignment horizontal="center" shrinkToFit="0" vertical="bottom" wrapText="0"/>
    </xf>
    <xf borderId="28" fillId="9" fontId="31" numFmtId="166" xfId="0" applyAlignment="1" applyBorder="1" applyFont="1" applyNumberFormat="1">
      <alignment horizontal="center" shrinkToFit="0" vertical="bottom" wrapText="0"/>
    </xf>
    <xf borderId="28" fillId="9" fontId="31" numFmtId="0" xfId="0" applyAlignment="1" applyBorder="1" applyFont="1">
      <alignment horizontal="center" readingOrder="0" shrinkToFit="0" vertical="bottom" wrapText="0"/>
    </xf>
    <xf borderId="28" fillId="9" fontId="31" numFmtId="0" xfId="0" applyAlignment="1" applyBorder="1" applyFont="1">
      <alignment horizontal="center" shrinkToFit="0" vertical="bottom" wrapText="0"/>
    </xf>
    <xf borderId="28" fillId="9" fontId="41" numFmtId="0" xfId="0" applyAlignment="1" applyBorder="1" applyFont="1">
      <alignment horizontal="center" readingOrder="0" shrinkToFit="0" vertical="bottom" wrapText="0"/>
    </xf>
    <xf borderId="84" fillId="9" fontId="31" numFmtId="0" xfId="0" applyAlignment="1" applyBorder="1" applyFont="1">
      <alignment horizontal="center" readingOrder="0" shrinkToFit="0" vertical="bottom" wrapText="0"/>
    </xf>
    <xf borderId="31" fillId="9" fontId="17" numFmtId="0" xfId="0" applyAlignment="1" applyBorder="1" applyFont="1">
      <alignment shrinkToFit="0" vertical="bottom" wrapText="0"/>
    </xf>
    <xf borderId="28" fillId="0" fontId="31" numFmtId="0" xfId="0" applyAlignment="1" applyBorder="1" applyFont="1">
      <alignment horizontal="center" readingOrder="0" shrinkToFit="0" vertical="bottom" wrapText="0"/>
    </xf>
    <xf borderId="20" fillId="9" fontId="41" numFmtId="0" xfId="0" applyAlignment="1" applyBorder="1" applyFont="1">
      <alignment horizontal="center" readingOrder="0" shrinkToFit="0" vertical="bottom" wrapText="0"/>
    </xf>
    <xf borderId="63" fillId="9" fontId="31" numFmtId="0" xfId="0" applyAlignment="1" applyBorder="1" applyFont="1">
      <alignment horizontal="center" shrinkToFit="0" vertical="bottom" wrapText="0"/>
    </xf>
    <xf borderId="76" fillId="9" fontId="7" numFmtId="0" xfId="0" applyAlignment="1" applyBorder="1" applyFont="1">
      <alignment horizontal="right" readingOrder="0" shrinkToFit="0" vertical="bottom" wrapText="0"/>
    </xf>
    <xf borderId="35" fillId="9" fontId="31" numFmtId="166" xfId="0" applyAlignment="1" applyBorder="1" applyFont="1" applyNumberFormat="1">
      <alignment horizontal="center" readingOrder="0" shrinkToFit="0" vertical="bottom" wrapText="0"/>
    </xf>
    <xf borderId="35" fillId="9" fontId="31" numFmtId="166" xfId="0" applyAlignment="1" applyBorder="1" applyFont="1" applyNumberFormat="1">
      <alignment horizontal="center" shrinkToFit="0" vertical="bottom" wrapText="0"/>
    </xf>
    <xf borderId="35" fillId="9" fontId="41" numFmtId="166" xfId="0" applyAlignment="1" applyBorder="1" applyFont="1" applyNumberFormat="1">
      <alignment horizontal="center" readingOrder="0" shrinkToFit="0" vertical="bottom" wrapText="0"/>
    </xf>
    <xf borderId="85" fillId="9" fontId="31" numFmtId="166" xfId="0" applyAlignment="1" applyBorder="1" applyFont="1" applyNumberFormat="1">
      <alignment horizontal="center" shrinkToFit="0" vertical="bottom" wrapText="0"/>
    </xf>
    <xf borderId="86" fillId="9" fontId="17" numFmtId="166" xfId="0" applyAlignment="1" applyBorder="1" applyFont="1" applyNumberFormat="1">
      <alignment shrinkToFit="0" vertical="bottom" wrapText="0"/>
    </xf>
    <xf borderId="35" fillId="0" fontId="31" numFmtId="166" xfId="0" applyAlignment="1" applyBorder="1" applyFont="1" applyNumberFormat="1">
      <alignment horizontal="center" readingOrder="0" shrinkToFit="0" vertical="bottom" wrapText="0"/>
    </xf>
    <xf borderId="87" fillId="9" fontId="7" numFmtId="0" xfId="0" applyAlignment="1" applyBorder="1" applyFont="1">
      <alignment horizontal="right" readingOrder="0" shrinkToFit="0" vertical="bottom" wrapText="0"/>
    </xf>
    <xf borderId="81" fillId="9" fontId="31" numFmtId="0" xfId="0" applyAlignment="1" applyBorder="1" applyFont="1">
      <alignment horizontal="center" readingOrder="0" shrinkToFit="0" vertical="bottom" wrapText="0"/>
    </xf>
    <xf borderId="81" fillId="9" fontId="31" numFmtId="0" xfId="0" applyAlignment="1" applyBorder="1" applyFont="1">
      <alignment horizontal="center" shrinkToFit="0" vertical="bottom" wrapText="0"/>
    </xf>
    <xf borderId="88" fillId="9" fontId="31" numFmtId="0" xfId="0" applyAlignment="1" applyBorder="1" applyFont="1">
      <alignment horizontal="center" shrinkToFit="0" vertical="bottom" wrapText="0"/>
    </xf>
    <xf borderId="89" fillId="9" fontId="17" numFmtId="0" xfId="0" applyAlignment="1" applyBorder="1" applyFont="1">
      <alignment shrinkToFit="0" vertical="bottom" wrapText="0"/>
    </xf>
    <xf borderId="81" fillId="0" fontId="31" numFmtId="0" xfId="0" applyAlignment="1" applyBorder="1" applyFont="1">
      <alignment horizontal="center" readingOrder="0" shrinkToFit="0" vertical="bottom" wrapText="0"/>
    </xf>
    <xf borderId="84" fillId="9" fontId="31" numFmtId="166" xfId="0" applyAlignment="1" applyBorder="1" applyFont="1" applyNumberFormat="1">
      <alignment horizontal="center" shrinkToFit="0" vertical="bottom" wrapText="0"/>
    </xf>
    <xf borderId="90" fillId="9" fontId="17" numFmtId="166" xfId="0" applyAlignment="1" applyBorder="1" applyFont="1" applyNumberFormat="1">
      <alignment shrinkToFit="0" vertical="bottom" wrapText="0"/>
    </xf>
    <xf borderId="0" fillId="9" fontId="42" numFmtId="0" xfId="0" applyAlignment="1" applyFont="1">
      <alignment horizontal="center" readingOrder="0" shrinkToFit="0" vertical="center" wrapText="0"/>
    </xf>
    <xf borderId="91" fillId="9" fontId="42" numFmtId="0" xfId="0" applyAlignment="1" applyBorder="1" applyFont="1">
      <alignment horizontal="center" readingOrder="0" shrinkToFit="0" vertical="center" wrapText="0"/>
    </xf>
    <xf borderId="92" fillId="9" fontId="42" numFmtId="0" xfId="0" applyAlignment="1" applyBorder="1" applyFont="1">
      <alignment horizontal="center" readingOrder="0" shrinkToFit="0" vertical="center" wrapText="0"/>
    </xf>
    <xf borderId="92" fillId="9" fontId="42" numFmtId="0" xfId="0" applyAlignment="1" applyBorder="1" applyFont="1">
      <alignment horizontal="center" shrinkToFit="0" vertical="center" wrapText="0"/>
    </xf>
    <xf borderId="92" fillId="9" fontId="43" numFmtId="0" xfId="0" applyAlignment="1" applyBorder="1" applyFont="1">
      <alignment horizontal="center" readingOrder="0" shrinkToFit="0" vertical="center" wrapText="0"/>
    </xf>
    <xf borderId="93" fillId="9" fontId="42" numFmtId="0" xfId="0" applyAlignment="1" applyBorder="1" applyFont="1">
      <alignment horizontal="center" shrinkToFit="0" vertical="center" wrapText="0"/>
    </xf>
    <xf borderId="34" fillId="9" fontId="44" numFmtId="0" xfId="0" applyAlignment="1" applyBorder="1" applyFont="1">
      <alignment shrinkToFit="0" vertical="center" wrapText="0"/>
    </xf>
    <xf borderId="0" fillId="0" fontId="42" numFmtId="0" xfId="0" applyAlignment="1" applyFont="1">
      <alignment vertical="center"/>
    </xf>
    <xf borderId="92" fillId="10" fontId="42" numFmtId="0" xfId="0" applyAlignment="1" applyBorder="1" applyFill="1" applyFont="1">
      <alignment horizontal="center" readingOrder="0" shrinkToFit="0" vertical="center" wrapText="0"/>
    </xf>
    <xf borderId="88" fillId="9" fontId="31" numFmtId="0" xfId="0" applyAlignment="1" applyBorder="1" applyFont="1">
      <alignment horizontal="center" readingOrder="0" shrinkToFit="0" vertical="bottom" wrapText="0"/>
    </xf>
    <xf borderId="84" fillId="9" fontId="31" numFmtId="0" xfId="0" applyAlignment="1" applyBorder="1" applyFont="1">
      <alignment horizontal="center" shrinkToFit="0" vertical="bottom" wrapText="0"/>
    </xf>
    <xf borderId="86" fillId="9" fontId="17" numFmtId="0" xfId="0" applyAlignment="1" applyBorder="1" applyFont="1">
      <alignment shrinkToFit="0" vertical="bottom" wrapText="0"/>
    </xf>
    <xf borderId="94" fillId="9" fontId="7" numFmtId="0" xfId="0" applyAlignment="1" applyBorder="1" applyFont="1">
      <alignment horizontal="right" readingOrder="0" shrinkToFit="0" vertical="bottom" wrapText="0"/>
    </xf>
    <xf borderId="71" fillId="9" fontId="31" numFmtId="166" xfId="0" applyAlignment="1" applyBorder="1" applyFont="1" applyNumberFormat="1">
      <alignment horizontal="center" readingOrder="0" shrinkToFit="0" vertical="bottom" wrapText="0"/>
    </xf>
    <xf borderId="71" fillId="9" fontId="31" numFmtId="166" xfId="0" applyAlignment="1" applyBorder="1" applyFont="1" applyNumberFormat="1">
      <alignment horizontal="center" shrinkToFit="0" vertical="bottom" wrapText="0"/>
    </xf>
    <xf borderId="95" fillId="9" fontId="31" numFmtId="166" xfId="0" applyAlignment="1" applyBorder="1" applyFont="1" applyNumberFormat="1">
      <alignment horizontal="center" shrinkToFit="0" vertical="bottom" wrapText="0"/>
    </xf>
    <xf borderId="96" fillId="9" fontId="17" numFmtId="166" xfId="0" applyAlignment="1" applyBorder="1" applyFont="1" applyNumberFormat="1">
      <alignment shrinkToFit="0" vertical="bottom" wrapText="0"/>
    </xf>
    <xf borderId="71" fillId="0" fontId="31" numFmtId="166" xfId="0" applyAlignment="1" applyBorder="1" applyFont="1" applyNumberFormat="1">
      <alignment horizontal="center" readingOrder="0" shrinkToFit="0" vertical="bottom" wrapText="0"/>
    </xf>
    <xf borderId="0" fillId="9" fontId="7" numFmtId="0" xfId="0" applyAlignment="1" applyFont="1">
      <alignment horizontal="center" readingOrder="0" shrinkToFit="0" vertical="center" wrapText="0"/>
    </xf>
    <xf borderId="73" fillId="9" fontId="7" numFmtId="0" xfId="0" applyAlignment="1" applyBorder="1" applyFont="1">
      <alignment horizontal="center" readingOrder="0" shrinkToFit="0" vertical="bottom" wrapText="0"/>
    </xf>
    <xf borderId="17" fillId="9" fontId="31" numFmtId="0" xfId="0" applyAlignment="1" applyBorder="1" applyFont="1">
      <alignment horizontal="center" readingOrder="0" shrinkToFit="0" vertical="bottom" wrapText="0"/>
    </xf>
    <xf borderId="22" fillId="9" fontId="17" numFmtId="0" xfId="0" applyAlignment="1" applyBorder="1" applyFont="1">
      <alignment horizontal="right" shrinkToFit="0" vertical="bottom" wrapText="0"/>
    </xf>
    <xf borderId="17" fillId="0" fontId="31" numFmtId="0" xfId="0" applyAlignment="1" applyBorder="1" applyFont="1">
      <alignment horizontal="center" readingOrder="0" shrinkToFit="0" vertical="bottom" wrapText="0"/>
    </xf>
    <xf borderId="97" fillId="9" fontId="7" numFmtId="0" xfId="0" applyAlignment="1" applyBorder="1" applyFont="1">
      <alignment horizontal="center" readingOrder="0" shrinkToFit="0" vertical="bottom" wrapText="0"/>
    </xf>
    <xf borderId="82" fillId="9" fontId="31" numFmtId="0" xfId="0" applyAlignment="1" applyBorder="1" applyFont="1">
      <alignment horizontal="center" readingOrder="0" shrinkToFit="0" vertical="bottom" wrapText="0"/>
    </xf>
    <xf borderId="98" fillId="9" fontId="31" numFmtId="0" xfId="0" applyAlignment="1" applyBorder="1" applyFont="1">
      <alignment horizontal="center" readingOrder="0" shrinkToFit="0" vertical="bottom" wrapText="0"/>
    </xf>
    <xf borderId="99" fillId="9" fontId="17" numFmtId="0" xfId="0" applyAlignment="1" applyBorder="1" applyFont="1">
      <alignment horizontal="right" shrinkToFit="0" vertical="bottom" wrapText="0"/>
    </xf>
    <xf borderId="82" fillId="0" fontId="31" numFmtId="0" xfId="0" applyAlignment="1" applyBorder="1" applyFont="1">
      <alignment horizontal="center" readingOrder="0" shrinkToFit="0" vertical="bottom" wrapText="0"/>
    </xf>
    <xf borderId="100" fillId="9" fontId="7" numFmtId="0" xfId="0" applyAlignment="1" applyBorder="1" applyFont="1">
      <alignment horizontal="center" readingOrder="0" shrinkToFit="0" vertical="bottom" wrapText="0"/>
    </xf>
    <xf borderId="101" fillId="9" fontId="31" numFmtId="0" xfId="0" applyAlignment="1" applyBorder="1" applyFont="1">
      <alignment horizontal="center" readingOrder="0" shrinkToFit="0" vertical="bottom" wrapText="0"/>
    </xf>
    <xf borderId="102" fillId="9" fontId="31" numFmtId="0" xfId="0" applyAlignment="1" applyBorder="1" applyFont="1">
      <alignment horizontal="center" readingOrder="0" shrinkToFit="0" vertical="bottom" wrapText="0"/>
    </xf>
    <xf borderId="103" fillId="9" fontId="17" numFmtId="0" xfId="0" applyAlignment="1" applyBorder="1" applyFont="1">
      <alignment horizontal="right" shrinkToFit="0" vertical="bottom" wrapText="0"/>
    </xf>
    <xf borderId="101" fillId="0" fontId="31" numFmtId="0" xfId="0" applyAlignment="1" applyBorder="1" applyFont="1">
      <alignment horizontal="center" readingOrder="0" shrinkToFit="0" vertical="bottom" wrapText="0"/>
    </xf>
    <xf borderId="68" fillId="9" fontId="7" numFmtId="0" xfId="0" applyAlignment="1" applyBorder="1" applyFont="1">
      <alignment horizontal="center" readingOrder="0" shrinkToFit="0" vertical="bottom" wrapText="0"/>
    </xf>
    <xf borderId="8" fillId="9" fontId="31" numFmtId="0" xfId="0" applyAlignment="1" applyBorder="1" applyFont="1">
      <alignment horizontal="center" readingOrder="0" shrinkToFit="0" vertical="bottom" wrapText="0"/>
    </xf>
    <xf borderId="9" fillId="9" fontId="31" numFmtId="0" xfId="0" applyAlignment="1" applyBorder="1" applyFont="1">
      <alignment horizontal="center" readingOrder="0" shrinkToFit="0" vertical="bottom" wrapText="0"/>
    </xf>
    <xf borderId="7" fillId="9" fontId="17" numFmtId="0" xfId="0" applyAlignment="1" applyBorder="1" applyFont="1">
      <alignment horizontal="right" shrinkToFit="0" vertical="bottom" wrapText="0"/>
    </xf>
    <xf borderId="8" fillId="0" fontId="31" numFmtId="0" xfId="0" applyAlignment="1" applyBorder="1" applyFont="1">
      <alignment horizontal="center" readingOrder="0" shrinkToFit="0" vertical="bottom" wrapText="0"/>
    </xf>
    <xf borderId="20" fillId="9" fontId="31" numFmtId="166" xfId="0" applyAlignment="1" applyBorder="1" applyFont="1" applyNumberFormat="1">
      <alignment horizontal="center" readingOrder="0" shrinkToFit="0" vertical="bottom" wrapText="0"/>
    </xf>
    <xf borderId="63" fillId="9" fontId="31" numFmtId="166" xfId="0" applyAlignment="1" applyBorder="1" applyFont="1" applyNumberFormat="1">
      <alignment horizontal="center" readingOrder="0" shrinkToFit="0" vertical="bottom" wrapText="0"/>
    </xf>
    <xf borderId="22" fillId="9" fontId="17" numFmtId="49" xfId="0" applyAlignment="1" applyBorder="1" applyFont="1" applyNumberFormat="1">
      <alignment horizontal="right" shrinkToFit="0" vertical="bottom" wrapText="0"/>
    </xf>
    <xf borderId="20" fillId="0" fontId="31" numFmtId="166" xfId="0" applyAlignment="1" applyBorder="1" applyFont="1" applyNumberFormat="1">
      <alignment horizontal="center" readingOrder="0" shrinkToFit="0" vertical="bottom" wrapText="0"/>
    </xf>
    <xf borderId="20" fillId="9" fontId="31" numFmtId="0" xfId="0" applyAlignment="1" applyBorder="1" applyFont="1">
      <alignment horizontal="center" readingOrder="0" shrinkToFit="0" vertical="center" wrapText="0"/>
    </xf>
    <xf borderId="104" fillId="9" fontId="7" numFmtId="0" xfId="0" applyAlignment="1" applyBorder="1" applyFont="1">
      <alignment horizontal="center" readingOrder="0" shrinkToFit="0" vertical="bottom" wrapText="0"/>
    </xf>
    <xf borderId="25" fillId="9" fontId="31" numFmtId="0" xfId="0" applyAlignment="1" applyBorder="1" applyFont="1">
      <alignment horizontal="center" readingOrder="0" shrinkToFit="0" vertical="bottom" wrapText="0"/>
    </xf>
    <xf borderId="25" fillId="9" fontId="31" numFmtId="0" xfId="0" applyAlignment="1" applyBorder="1" applyFont="1">
      <alignment horizontal="center" shrinkToFit="0" vertical="bottom" wrapText="0"/>
    </xf>
    <xf borderId="105" fillId="9" fontId="31" numFmtId="0" xfId="0" applyAlignment="1" applyBorder="1" applyFont="1">
      <alignment horizontal="center" shrinkToFit="0" vertical="bottom" wrapText="0"/>
    </xf>
    <xf borderId="99" fillId="9" fontId="17" numFmtId="0" xfId="0" applyAlignment="1" applyBorder="1" applyFont="1">
      <alignment shrinkToFit="0" vertical="bottom" wrapText="0"/>
    </xf>
    <xf borderId="25" fillId="0" fontId="31" numFmtId="0" xfId="0" applyAlignment="1" applyBorder="1" applyFont="1">
      <alignment horizontal="center" readingOrder="0" shrinkToFit="0" vertical="bottom" wrapText="0"/>
    </xf>
    <xf borderId="76" fillId="9" fontId="22" numFmtId="0" xfId="0" applyAlignment="1" applyBorder="1" applyFont="1">
      <alignment horizontal="center" readingOrder="0" shrinkToFit="0" vertical="center" wrapText="0"/>
    </xf>
    <xf borderId="35" fillId="9" fontId="17" numFmtId="0" xfId="0" applyAlignment="1" applyBorder="1" applyFont="1">
      <alignment horizontal="center" readingOrder="0" shrinkToFit="0" vertical="center" wrapText="0"/>
    </xf>
    <xf borderId="85" fillId="9" fontId="17" numFmtId="0" xfId="0" applyAlignment="1" applyBorder="1" applyFont="1">
      <alignment horizontal="center" readingOrder="0" shrinkToFit="0" vertical="center" wrapText="0"/>
    </xf>
    <xf borderId="80" fillId="9" fontId="17" numFmtId="0" xfId="0" applyAlignment="1" applyBorder="1" applyFont="1">
      <alignment shrinkToFit="0" vertical="center" wrapText="0"/>
    </xf>
    <xf borderId="0" fillId="0" fontId="13" numFmtId="0" xfId="0" applyAlignment="1" applyFont="1">
      <alignment horizontal="center" vertical="center"/>
    </xf>
    <xf borderId="35" fillId="0" fontId="17" numFmtId="0" xfId="0" applyAlignment="1" applyBorder="1" applyFont="1">
      <alignment horizontal="center" readingOrder="0" shrinkToFit="0" vertical="center" wrapText="0"/>
    </xf>
    <xf borderId="106" fillId="9" fontId="22" numFmtId="0" xfId="0" applyAlignment="1" applyBorder="1" applyFont="1">
      <alignment horizontal="center" readingOrder="0" shrinkToFit="0" vertical="center" wrapText="0"/>
    </xf>
    <xf borderId="107" fillId="9" fontId="17" numFmtId="0" xfId="0" applyAlignment="1" applyBorder="1" applyFont="1">
      <alignment horizontal="center" readingOrder="0" shrinkToFit="0" vertical="center" wrapText="0"/>
    </xf>
    <xf borderId="108" fillId="9" fontId="17" numFmtId="0" xfId="0" applyAlignment="1" applyBorder="1" applyFont="1">
      <alignment horizontal="center" readingOrder="0" shrinkToFit="0" vertical="center" wrapText="0"/>
    </xf>
    <xf borderId="109" fillId="9" fontId="17" numFmtId="0" xfId="0" applyAlignment="1" applyBorder="1" applyFont="1">
      <alignment shrinkToFit="0" vertical="center" wrapText="0"/>
    </xf>
    <xf borderId="107" fillId="0" fontId="17" numFmtId="0" xfId="0" applyAlignment="1" applyBorder="1" applyFont="1">
      <alignment horizontal="center" readingOrder="0" shrinkToFit="0" vertical="center" wrapText="0"/>
    </xf>
    <xf borderId="7" fillId="9" fontId="17" numFmtId="0" xfId="0" applyAlignment="1" applyBorder="1" applyFont="1">
      <alignment shrinkToFit="0" vertical="center" wrapText="0"/>
    </xf>
    <xf borderId="110" fillId="9" fontId="5" numFmtId="0" xfId="0" applyAlignment="1" applyBorder="1" applyFont="1">
      <alignment horizontal="center" readingOrder="0" shrinkToFit="0" vertical="center" wrapText="0"/>
    </xf>
    <xf borderId="111" fillId="9" fontId="17" numFmtId="0" xfId="0" applyAlignment="1" applyBorder="1" applyFont="1">
      <alignment horizontal="center" readingOrder="0" shrinkToFit="0" vertical="center" wrapText="0"/>
    </xf>
    <xf borderId="112" fillId="9" fontId="17" numFmtId="0" xfId="0" applyAlignment="1" applyBorder="1" applyFont="1">
      <alignment horizontal="center" readingOrder="0" shrinkToFit="0" vertical="center" wrapText="0"/>
    </xf>
    <xf borderId="13" fillId="9" fontId="17" numFmtId="0" xfId="0" applyAlignment="1" applyBorder="1" applyFont="1">
      <alignment shrinkToFit="0" vertical="center" wrapText="0"/>
    </xf>
    <xf borderId="0" fillId="0" fontId="31" numFmtId="0" xfId="0" applyAlignment="1" applyFont="1">
      <alignment horizontal="center" vertical="center"/>
    </xf>
    <xf borderId="111" fillId="0" fontId="31" numFmtId="0" xfId="0" applyAlignment="1" applyBorder="1" applyFont="1">
      <alignment horizontal="center" readingOrder="0" shrinkToFit="0" vertical="center" wrapText="0"/>
    </xf>
    <xf borderId="0" fillId="9" fontId="1" numFmtId="0" xfId="0" applyAlignment="1" applyFont="1">
      <alignment vertical="top"/>
    </xf>
    <xf borderId="0" fillId="9" fontId="1" numFmtId="0" xfId="0" applyAlignment="1" applyFont="1">
      <alignment horizontal="center" readingOrder="0" vertical="top"/>
    </xf>
    <xf borderId="62" fillId="9" fontId="1" numFmtId="166" xfId="0" applyAlignment="1" applyBorder="1" applyFont="1" applyNumberFormat="1">
      <alignment horizontal="center" readingOrder="0" vertical="top"/>
    </xf>
    <xf borderId="63" fillId="9" fontId="1" numFmtId="166" xfId="0" applyAlignment="1" applyBorder="1" applyFont="1" applyNumberFormat="1">
      <alignment horizontal="center" readingOrder="0" vertical="top"/>
    </xf>
    <xf borderId="0" fillId="9" fontId="1" numFmtId="166" xfId="0" applyAlignment="1" applyFont="1" applyNumberFormat="1">
      <alignment shrinkToFit="0" vertical="top" wrapText="0"/>
    </xf>
    <xf borderId="20" fillId="9" fontId="5" numFmtId="0" xfId="0" applyAlignment="1" applyBorder="1" applyFont="1">
      <alignment horizontal="center" shrinkToFit="0" wrapText="0"/>
    </xf>
    <xf borderId="0" fillId="0" fontId="19" numFmtId="0" xfId="0" applyAlignment="1" applyFont="1">
      <alignment vertical="top"/>
    </xf>
    <xf borderId="0" fillId="0" fontId="33" numFmtId="0" xfId="0" applyAlignment="1" applyFont="1">
      <alignment vertical="top"/>
    </xf>
    <xf borderId="0" fillId="0" fontId="13" numFmtId="0" xfId="0" applyAlignment="1" applyFont="1">
      <alignment horizontal="center" vertical="top"/>
    </xf>
    <xf borderId="0" fillId="9" fontId="1" numFmtId="0" xfId="0" applyFont="1"/>
    <xf borderId="113" fillId="9" fontId="17" numFmtId="0" xfId="0" applyAlignment="1" applyBorder="1" applyFont="1">
      <alignment horizontal="center" shrinkToFit="0" vertical="center" wrapText="0"/>
    </xf>
    <xf borderId="114" fillId="9" fontId="31" numFmtId="0" xfId="0" applyAlignment="1" applyBorder="1" applyFont="1">
      <alignment horizontal="center" readingOrder="0" shrinkToFit="0" vertical="center" wrapText="0"/>
    </xf>
    <xf borderId="0" fillId="9" fontId="3" numFmtId="0" xfId="0" applyFont="1"/>
    <xf borderId="8" fillId="9" fontId="17" numFmtId="0" xfId="0" applyAlignment="1" applyBorder="1" applyFont="1">
      <alignment horizontal="center" readingOrder="0" shrinkToFit="0" vertical="center" wrapText="0"/>
    </xf>
    <xf borderId="8" fillId="9" fontId="45" numFmtId="0" xfId="0" applyAlignment="1" applyBorder="1" applyFont="1">
      <alignment horizontal="center"/>
    </xf>
    <xf borderId="8" fillId="9" fontId="11" numFmtId="0" xfId="0" applyAlignment="1" applyBorder="1" applyFont="1">
      <alignment horizontal="center" shrinkToFit="0" vertical="center" wrapText="0"/>
    </xf>
    <xf borderId="8" fillId="9" fontId="33" numFmtId="0" xfId="0" applyBorder="1" applyFont="1"/>
    <xf borderId="8" fillId="9" fontId="1" numFmtId="0" xfId="0" applyAlignment="1" applyBorder="1" applyFont="1">
      <alignment horizontal="center" readingOrder="0"/>
    </xf>
    <xf borderId="8" fillId="9" fontId="46" numFmtId="0" xfId="0" applyAlignment="1" applyBorder="1" applyFont="1">
      <alignment horizontal="center" readingOrder="0"/>
    </xf>
    <xf borderId="0" fillId="9" fontId="12" numFmtId="0" xfId="0" applyAlignment="1" applyFont="1">
      <alignment horizontal="center" readingOrder="0" shrinkToFit="0" vertical="center" wrapText="0"/>
    </xf>
    <xf borderId="8" fillId="9" fontId="12" numFmtId="0" xfId="0" applyAlignment="1" applyBorder="1" applyFont="1">
      <alignment horizontal="center" readingOrder="0" shrinkToFit="0" vertical="center" wrapText="0"/>
    </xf>
    <xf borderId="0" fillId="9" fontId="5" numFmtId="0" xfId="0" applyAlignment="1" applyFont="1">
      <alignment shrinkToFit="0" vertical="center" wrapText="0"/>
    </xf>
    <xf borderId="115" fillId="0" fontId="31" numFmtId="0" xfId="0" applyAlignment="1" applyBorder="1" applyFont="1">
      <alignment horizontal="center" readingOrder="0" shrinkToFit="0" vertical="center" wrapText="0"/>
    </xf>
    <xf borderId="116" fillId="9" fontId="17" numFmtId="0" xfId="0" applyAlignment="1" applyBorder="1" applyFont="1">
      <alignment horizontal="center" shrinkToFit="0" vertical="center" wrapText="0"/>
    </xf>
    <xf borderId="17" fillId="9" fontId="17" numFmtId="0" xfId="0" applyAlignment="1" applyBorder="1" applyFont="1">
      <alignment horizontal="center" readingOrder="0" shrinkToFit="0" vertical="center" wrapText="0"/>
    </xf>
    <xf borderId="8" fillId="9" fontId="45" numFmtId="0" xfId="0" applyAlignment="1" applyBorder="1" applyFont="1">
      <alignment horizontal="center" readingOrder="0"/>
    </xf>
    <xf borderId="8" fillId="9" fontId="11" numFmtId="0" xfId="0" applyAlignment="1" applyBorder="1" applyFont="1">
      <alignment horizontal="center" vertical="center"/>
    </xf>
    <xf borderId="8" fillId="9" fontId="11" numFmtId="0" xfId="0" applyAlignment="1" applyBorder="1" applyFont="1">
      <alignment shrinkToFit="0" vertical="center" wrapText="0"/>
    </xf>
    <xf borderId="8" fillId="9" fontId="11" numFmtId="166" xfId="0" applyAlignment="1" applyBorder="1" applyFont="1" applyNumberFormat="1">
      <alignment shrinkToFit="0" vertical="center" wrapText="0"/>
    </xf>
    <xf borderId="9" fillId="9" fontId="11" numFmtId="0" xfId="0" applyAlignment="1" applyBorder="1" applyFont="1">
      <alignment readingOrder="0" shrinkToFit="0" vertical="center" wrapText="0"/>
    </xf>
    <xf borderId="8" fillId="9" fontId="11" numFmtId="0" xfId="0" applyAlignment="1" applyBorder="1" applyFont="1">
      <alignment readingOrder="0" shrinkToFit="0" vertical="center" wrapText="0"/>
    </xf>
    <xf borderId="114" fillId="0" fontId="31" numFmtId="0" xfId="0" applyAlignment="1" applyBorder="1" applyFont="1">
      <alignment horizontal="center" readingOrder="0" shrinkToFit="0" vertical="center" wrapText="0"/>
    </xf>
    <xf borderId="0" fillId="9" fontId="1" numFmtId="0" xfId="0" applyAlignment="1" applyFont="1">
      <alignment vertical="center"/>
    </xf>
    <xf borderId="114" fillId="9" fontId="16" numFmtId="0" xfId="0" applyAlignment="1" applyBorder="1" applyFont="1">
      <alignment horizontal="center" readingOrder="0" vertical="center"/>
    </xf>
    <xf borderId="0" fillId="9" fontId="5" numFmtId="0" xfId="0" applyAlignment="1" applyFont="1">
      <alignment vertical="center"/>
    </xf>
    <xf borderId="0" fillId="0" fontId="33" numFmtId="0" xfId="0" applyAlignment="1" applyFont="1">
      <alignment vertical="center"/>
    </xf>
    <xf borderId="114" fillId="0" fontId="16" numFmtId="0" xfId="0" applyAlignment="1" applyBorder="1" applyFont="1">
      <alignment horizontal="center" readingOrder="0" vertical="center"/>
    </xf>
    <xf borderId="117" fillId="9" fontId="5" numFmtId="0" xfId="0" applyAlignment="1" applyBorder="1" applyFont="1">
      <alignment horizontal="center" readingOrder="0" vertical="center"/>
    </xf>
    <xf borderId="118" fillId="9" fontId="17" numFmtId="0" xfId="0" applyAlignment="1" applyBorder="1" applyFont="1">
      <alignment horizontal="center" vertical="center"/>
    </xf>
    <xf borderId="0" fillId="9" fontId="5" numFmtId="0" xfId="0" applyFont="1"/>
    <xf borderId="118" fillId="0" fontId="17" numFmtId="0" xfId="0" applyAlignment="1" applyBorder="1" applyFont="1">
      <alignment horizontal="center" vertical="center"/>
    </xf>
    <xf borderId="0" fillId="9" fontId="1" numFmtId="0" xfId="0" applyAlignment="1" applyFont="1">
      <alignment horizontal="center"/>
    </xf>
    <xf borderId="17" fillId="9" fontId="17" numFmtId="0" xfId="0" applyAlignment="1" applyBorder="1" applyFont="1">
      <alignment horizontal="center" shrinkToFit="0" vertical="center" wrapText="0"/>
    </xf>
    <xf borderId="0" fillId="9" fontId="33" numFmtId="0" xfId="0" applyFont="1"/>
    <xf borderId="20" fillId="0" fontId="31" numFmtId="0" xfId="0" applyAlignment="1" applyBorder="1" applyFont="1">
      <alignment horizontal="center" readingOrder="0" shrinkToFit="0" vertical="center" wrapText="0"/>
    </xf>
    <xf borderId="17" fillId="9" fontId="17" numFmtId="0" xfId="0" applyAlignment="1" applyBorder="1" applyFont="1">
      <alignment horizontal="center" shrinkToFit="0" vertical="center" wrapText="0"/>
    </xf>
    <xf borderId="17" fillId="9" fontId="28" numFmtId="0" xfId="0" applyAlignment="1" applyBorder="1" applyFont="1">
      <alignment horizontal="center" readingOrder="0" vertical="center"/>
    </xf>
    <xf borderId="8" fillId="9" fontId="17" numFmtId="0" xfId="0" applyAlignment="1" applyBorder="1" applyFont="1">
      <alignment horizontal="center" readingOrder="0" vertical="center"/>
    </xf>
    <xf borderId="8" fillId="9" fontId="17" numFmtId="0" xfId="0" applyAlignment="1" applyBorder="1" applyFont="1">
      <alignment horizontal="center"/>
    </xf>
    <xf borderId="9" fillId="9" fontId="45" numFmtId="0" xfId="0" applyAlignment="1" applyBorder="1" applyFont="1">
      <alignment horizontal="center" readingOrder="0" vertical="center"/>
    </xf>
    <xf borderId="8" fillId="9" fontId="29" numFmtId="0" xfId="0" applyAlignment="1" applyBorder="1" applyFont="1">
      <alignment readingOrder="0" shrinkToFit="0" vertical="center" wrapText="0"/>
    </xf>
    <xf borderId="9" fillId="9" fontId="2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45703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'原本'!I1+28</f>
        <v>45703</v>
      </c>
      <c r="R1" s="8" t="str">
        <f>TEXT(O1 , "（ddd）")</f>
        <v>（土）</v>
      </c>
      <c r="S1" s="9" t="s">
        <v>1</v>
      </c>
    </row>
    <row r="2">
      <c r="A2" s="10"/>
      <c r="B2" s="11" t="s">
        <v>2</v>
      </c>
      <c r="C2" s="12" t="str">
        <f>'02.14'!C2</f>
        <v>リ6186</v>
      </c>
      <c r="D2" s="13" t="str">
        <f>'02.14'!D2</f>
        <v>自9757</v>
      </c>
      <c r="E2" s="13" t="str">
        <f>'02.14'!E2</f>
        <v>リ6187</v>
      </c>
      <c r="F2" s="13" t="str">
        <f>'02.14'!F2</f>
        <v>バ 1906</v>
      </c>
      <c r="G2" s="13" t="str">
        <f>'02.14'!G2</f>
        <v>自825</v>
      </c>
      <c r="H2" s="13" t="str">
        <f>'02.14'!H2</f>
        <v>バ3695</v>
      </c>
      <c r="I2" s="13" t="str">
        <f>'02.14'!I2</f>
        <v>バ2359</v>
      </c>
      <c r="J2" s="13" t="str">
        <f>'02.14'!J2</f>
        <v/>
      </c>
      <c r="K2" s="13" t="str">
        <f>'02.14'!K2</f>
        <v/>
      </c>
      <c r="L2" s="13" t="str">
        <f>'02.14'!L2</f>
        <v/>
      </c>
      <c r="M2" s="13" t="str">
        <f>'02.14'!M2</f>
        <v/>
      </c>
      <c r="N2" s="14" t="str">
        <f>'02.14'!N2</f>
        <v/>
      </c>
      <c r="O2" s="14" t="str">
        <f>'02.14'!O2</f>
        <v/>
      </c>
      <c r="P2" s="14" t="str">
        <f>'02.14'!P2</f>
        <v/>
      </c>
      <c r="Q2" s="15" t="str">
        <f>'02.14'!Q2</f>
        <v/>
      </c>
      <c r="R2" s="16"/>
      <c r="S2" s="17"/>
    </row>
    <row r="3">
      <c r="A3" s="10"/>
      <c r="B3" s="18" t="s">
        <v>3</v>
      </c>
      <c r="C3" s="19" t="s">
        <v>4</v>
      </c>
      <c r="D3" s="20" t="s">
        <v>5</v>
      </c>
      <c r="E3" s="20" t="s">
        <v>6</v>
      </c>
      <c r="F3" s="20" t="s">
        <v>7</v>
      </c>
      <c r="G3" s="20" t="s">
        <v>8</v>
      </c>
      <c r="H3" s="20" t="s">
        <v>9</v>
      </c>
      <c r="I3" s="20" t="s">
        <v>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6.0</v>
      </c>
      <c r="D4" s="20">
        <v>3.0</v>
      </c>
      <c r="E4" s="20">
        <v>0.0</v>
      </c>
      <c r="F4" s="20">
        <v>0.0</v>
      </c>
      <c r="G4" s="20">
        <v>1.0</v>
      </c>
      <c r="H4" s="20">
        <v>6.0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0.4583333333333333</v>
      </c>
      <c r="E5" s="26">
        <v>0.4166666666666667</v>
      </c>
      <c r="F5" s="26">
        <v>0.375</v>
      </c>
      <c r="G5" s="26">
        <v>0.375</v>
      </c>
      <c r="H5" s="26">
        <v>0.3333333333333333</v>
      </c>
      <c r="I5" s="26">
        <v>0.4166666666666667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16</v>
      </c>
      <c r="D6" s="20" t="s">
        <v>17</v>
      </c>
      <c r="E6" s="20" t="s">
        <v>8</v>
      </c>
      <c r="F6" s="20" t="s">
        <v>8</v>
      </c>
      <c r="G6" s="20" t="s">
        <v>8</v>
      </c>
      <c r="H6" s="20" t="s">
        <v>18</v>
      </c>
      <c r="I6" s="20" t="s">
        <v>8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30">
        <v>0.75</v>
      </c>
      <c r="E7" s="30">
        <v>0.875</v>
      </c>
      <c r="F7" s="30">
        <v>0.7916666666666666</v>
      </c>
      <c r="G7" s="30">
        <v>0.7083333333333334</v>
      </c>
      <c r="H7" s="30">
        <v>0.7291666666666666</v>
      </c>
      <c r="I7" s="30">
        <v>0.7083333333333334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'02.14'!C8</f>
        <v>藤田</v>
      </c>
      <c r="D8" s="37" t="str">
        <f>'02.14'!D8</f>
        <v>北岸</v>
      </c>
      <c r="E8" s="37" t="str">
        <f>'02.14'!E8</f>
        <v>鈴木</v>
      </c>
      <c r="F8" s="37" t="str">
        <f>'02.14'!F8</f>
        <v>小澤</v>
      </c>
      <c r="G8" s="37" t="str">
        <f>'02.14'!G8</f>
        <v>小川</v>
      </c>
      <c r="H8" s="37" t="str">
        <f>'02.14'!H8</f>
        <v>狭間</v>
      </c>
      <c r="I8" s="37" t="str">
        <f>'02.14'!I8</f>
        <v>谷前</v>
      </c>
      <c r="J8" s="37" t="str">
        <f>'02.14'!J8</f>
        <v/>
      </c>
      <c r="K8" s="37" t="str">
        <f>'02.14'!K8</f>
        <v/>
      </c>
      <c r="L8" s="37" t="str">
        <f>'02.14'!L8</f>
        <v/>
      </c>
      <c r="M8" s="37" t="str">
        <f>'02.14'!M8</f>
        <v/>
      </c>
      <c r="N8" s="37" t="str">
        <f>'02.14'!N8</f>
        <v/>
      </c>
      <c r="O8" s="37" t="str">
        <f>'02.14'!O8</f>
        <v/>
      </c>
      <c r="P8" s="37" t="str">
        <f>'02.14'!P8</f>
        <v/>
      </c>
      <c r="Q8" s="37" t="str">
        <f>'02.14'!Q8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'02.14'!C9</f>
        <v>本部長</v>
      </c>
      <c r="D9" s="42" t="str">
        <f>'02.14'!D9</f>
        <v>課長</v>
      </c>
      <c r="E9" s="42" t="str">
        <f>'02.14'!E9</f>
        <v>課長</v>
      </c>
      <c r="F9" s="42" t="str">
        <f>'02.14'!F9</f>
        <v/>
      </c>
      <c r="G9" s="42" t="str">
        <f>'02.14'!G9</f>
        <v>課長</v>
      </c>
      <c r="H9" s="42" t="str">
        <f>'02.14'!H9</f>
        <v>主任</v>
      </c>
      <c r="I9" s="42" t="str">
        <f>'02.14'!I9</f>
        <v/>
      </c>
      <c r="J9" s="42" t="str">
        <f>'02.14'!J9</f>
        <v/>
      </c>
      <c r="K9" s="42" t="str">
        <f>'02.14'!K9</f>
        <v/>
      </c>
      <c r="L9" s="42" t="str">
        <f>'02.14'!L9</f>
        <v/>
      </c>
      <c r="M9" s="42" t="str">
        <f>'02.14'!M9</f>
        <v/>
      </c>
      <c r="N9" s="42" t="str">
        <f>'02.14'!N9</f>
        <v/>
      </c>
      <c r="O9" s="42" t="str">
        <f>'02.14'!O9</f>
        <v/>
      </c>
      <c r="P9" s="42" t="str">
        <f>'02.14'!P9</f>
        <v/>
      </c>
      <c r="Q9" s="42" t="str">
        <f>'02.14'!Q9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0.0</v>
      </c>
      <c r="G10" s="46">
        <v>0.0</v>
      </c>
      <c r="H10" s="46">
        <v>1.4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1.4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5.0</v>
      </c>
      <c r="D12" s="54">
        <v>1.0</v>
      </c>
      <c r="E12" s="54">
        <v>0.0</v>
      </c>
      <c r="F12" s="54">
        <v>0.0</v>
      </c>
      <c r="G12" s="54">
        <v>1.0</v>
      </c>
      <c r="H12" s="54">
        <v>3.0</v>
      </c>
      <c r="I12" s="54">
        <v>0.0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6">
        <v>1.0</v>
      </c>
      <c r="J13" s="47"/>
      <c r="K13" s="47"/>
      <c r="L13" s="46"/>
      <c r="M13" s="46"/>
      <c r="N13" s="46"/>
      <c r="O13" s="47"/>
      <c r="P13" s="47"/>
      <c r="Q13" s="48"/>
      <c r="R13" s="61">
        <f t="shared" si="1"/>
        <v>1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6">
        <v>0.2</v>
      </c>
      <c r="J14" s="47"/>
      <c r="K14" s="47"/>
      <c r="L14" s="46"/>
      <c r="M14" s="46"/>
      <c r="N14" s="46"/>
      <c r="O14" s="47"/>
      <c r="P14" s="47"/>
      <c r="Q14" s="48"/>
      <c r="R14" s="49">
        <f t="shared" si="1"/>
        <v>0.2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6">
        <v>1320.0</v>
      </c>
      <c r="J15" s="65"/>
      <c r="K15" s="65"/>
      <c r="L15" s="66"/>
      <c r="M15" s="66"/>
      <c r="N15" s="66"/>
      <c r="O15" s="65"/>
      <c r="P15" s="65"/>
      <c r="Q15" s="67"/>
      <c r="R15" s="68">
        <f t="shared" si="1"/>
        <v>1320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1.0</v>
      </c>
      <c r="G16" s="46">
        <v>1.0</v>
      </c>
      <c r="H16" s="46">
        <v>6.0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8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0.4</v>
      </c>
      <c r="G17" s="46">
        <v>0.0</v>
      </c>
      <c r="H17" s="46">
        <v>2.9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3.3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2343.0</v>
      </c>
      <c r="G18" s="66">
        <v>62517.0</v>
      </c>
      <c r="H18" s="66">
        <v>22770.0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87630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7.0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7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42460.0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42460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6">
        <v>2.0</v>
      </c>
      <c r="E26" s="46">
        <v>6.0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8</v>
      </c>
      <c r="S26" s="62" t="str">
        <f t="shared" si="2"/>
        <v>ケア   件 数</v>
      </c>
    </row>
    <row r="27">
      <c r="B27" s="60" t="s">
        <v>26</v>
      </c>
      <c r="C27" s="51"/>
      <c r="D27" s="46">
        <v>5.5</v>
      </c>
      <c r="E27" s="46">
        <v>53.3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58.8</v>
      </c>
      <c r="S27" s="62" t="str">
        <f t="shared" si="2"/>
        <v>　〃　本 数</v>
      </c>
    </row>
    <row r="28">
      <c r="B28" s="63" t="s">
        <v>27</v>
      </c>
      <c r="C28" s="64"/>
      <c r="D28" s="66">
        <v>36850.0</v>
      </c>
      <c r="E28" s="66">
        <v>396450.0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433300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2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6">
        <v>1.0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>
        <f t="shared" si="3"/>
        <v>2</v>
      </c>
      <c r="E41" s="110">
        <f t="shared" si="3"/>
        <v>6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8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>
        <f t="shared" si="4"/>
        <v>5.5</v>
      </c>
      <c r="E42" s="116">
        <f t="shared" si="4"/>
        <v>53.3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58.8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5.5</v>
      </c>
      <c r="E43" s="120">
        <f t="shared" si="5"/>
        <v>60.3</v>
      </c>
      <c r="F43" s="120">
        <f t="shared" si="5"/>
        <v>0.4</v>
      </c>
      <c r="G43" s="120">
        <f t="shared" si="5"/>
        <v>0</v>
      </c>
      <c r="H43" s="120">
        <f t="shared" si="5"/>
        <v>2.9</v>
      </c>
      <c r="I43" s="120">
        <f t="shared" si="5"/>
        <v>0.2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69.3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0.0</v>
      </c>
      <c r="D44" s="74">
        <v>2.0</v>
      </c>
      <c r="E44" s="74">
        <v>9.0</v>
      </c>
      <c r="F44" s="74">
        <v>1.0</v>
      </c>
      <c r="G44" s="74">
        <v>1.0</v>
      </c>
      <c r="H44" s="74">
        <v>6.0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20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42460</v>
      </c>
      <c r="F45" s="127">
        <f t="shared" si="6"/>
        <v>2343</v>
      </c>
      <c r="G45" s="127">
        <f t="shared" si="6"/>
        <v>62517</v>
      </c>
      <c r="H45" s="127">
        <f t="shared" si="6"/>
        <v>22770</v>
      </c>
      <c r="I45" s="127">
        <f t="shared" si="6"/>
        <v>1320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131410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2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69.3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1</v>
      </c>
      <c r="N47" s="146">
        <f>R14</f>
        <v>0.2</v>
      </c>
      <c r="O47" s="147">
        <f>R15</f>
        <v>1320</v>
      </c>
      <c r="P47" s="148"/>
      <c r="Q47" s="142" t="s">
        <v>51</v>
      </c>
      <c r="R47" s="149">
        <f>R44</f>
        <v>20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8</v>
      </c>
      <c r="N48" s="146">
        <f>R17</f>
        <v>3.3</v>
      </c>
      <c r="O48" s="147">
        <f>R18</f>
        <v>87630</v>
      </c>
      <c r="P48" s="148"/>
      <c r="Q48" s="142" t="s">
        <v>69</v>
      </c>
      <c r="R48" s="149">
        <f>R52-R50</f>
        <v>10.5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8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58.8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1.4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69.3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45694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'原本'!I1+19</f>
        <v>45694</v>
      </c>
      <c r="R1" s="8" t="str">
        <f>TEXT(O1 , "（ddd）")</f>
        <v>（木）</v>
      </c>
      <c r="S1" s="9" t="s">
        <v>1</v>
      </c>
    </row>
    <row r="2">
      <c r="A2" s="10"/>
      <c r="B2" s="11" t="s">
        <v>2</v>
      </c>
      <c r="C2" s="12" t="str">
        <f>'02.05'!C2</f>
        <v>リ6186</v>
      </c>
      <c r="D2" s="13" t="str">
        <f>'02.05'!D2</f>
        <v>自9757</v>
      </c>
      <c r="E2" s="13" t="str">
        <f>'02.05'!E2</f>
        <v>リ6187</v>
      </c>
      <c r="F2" s="13" t="str">
        <f>'02.05'!F2</f>
        <v>バ 1906</v>
      </c>
      <c r="G2" s="13" t="str">
        <f>'02.05'!G2</f>
        <v>自825</v>
      </c>
      <c r="H2" s="13" t="str">
        <f>'02.05'!H2</f>
        <v>バ3695</v>
      </c>
      <c r="I2" s="13" t="str">
        <f>'02.05'!I2</f>
        <v>バ2359</v>
      </c>
      <c r="J2" s="13" t="str">
        <f>'02.05'!J2</f>
        <v/>
      </c>
      <c r="K2" s="13" t="str">
        <f>'02.05'!K2</f>
        <v/>
      </c>
      <c r="L2" s="13" t="str">
        <f>'02.05'!L2</f>
        <v/>
      </c>
      <c r="M2" s="13" t="str">
        <f>'02.05'!M2</f>
        <v/>
      </c>
      <c r="N2" s="14" t="str">
        <f>'02.05'!N2</f>
        <v/>
      </c>
      <c r="O2" s="14" t="str">
        <f>'02.05'!O2</f>
        <v/>
      </c>
      <c r="P2" s="14" t="str">
        <f>'02.05'!P2</f>
        <v/>
      </c>
      <c r="Q2" s="15" t="str">
        <f>'02.05'!Q2</f>
        <v/>
      </c>
      <c r="R2" s="16"/>
      <c r="S2" s="17"/>
    </row>
    <row r="3">
      <c r="A3" s="10"/>
      <c r="B3" s="18" t="s">
        <v>3</v>
      </c>
      <c r="C3" s="19" t="s">
        <v>8</v>
      </c>
      <c r="D3" s="20" t="s">
        <v>110</v>
      </c>
      <c r="E3" s="20" t="s">
        <v>110</v>
      </c>
      <c r="F3" s="20" t="s">
        <v>10</v>
      </c>
      <c r="G3" s="20" t="s">
        <v>8</v>
      </c>
      <c r="H3" s="20" t="s">
        <v>123</v>
      </c>
      <c r="I3" s="20" t="s">
        <v>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5.0</v>
      </c>
      <c r="D4" s="20">
        <v>3.0</v>
      </c>
      <c r="E4" s="20">
        <v>1.0</v>
      </c>
      <c r="F4" s="20">
        <v>3.0</v>
      </c>
      <c r="G4" s="20">
        <v>1.0</v>
      </c>
      <c r="H4" s="20">
        <v>6.0</v>
      </c>
      <c r="I4" s="20">
        <v>3.0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0.3541666666666667</v>
      </c>
      <c r="D5" s="26">
        <v>0.4166666666666667</v>
      </c>
      <c r="E5" s="26">
        <v>0.4166666666666667</v>
      </c>
      <c r="F5" s="26">
        <v>0.4583333333333333</v>
      </c>
      <c r="G5" s="26">
        <v>0.3541666666666667</v>
      </c>
      <c r="H5" s="26">
        <v>0.2916666666666667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124</v>
      </c>
      <c r="D6" s="20" t="s">
        <v>91</v>
      </c>
      <c r="E6" s="20" t="s">
        <v>8</v>
      </c>
      <c r="F6" s="20" t="s">
        <v>8</v>
      </c>
      <c r="G6" s="20" t="s">
        <v>8</v>
      </c>
      <c r="H6" s="20" t="s">
        <v>99</v>
      </c>
      <c r="I6" s="20" t="s">
        <v>10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0.8333333333333334</v>
      </c>
      <c r="D7" s="30">
        <v>0.7638888888888888</v>
      </c>
      <c r="E7" s="30">
        <v>0.9166666666666666</v>
      </c>
      <c r="F7" s="30">
        <v>0.7916666666666666</v>
      </c>
      <c r="G7" s="30">
        <v>0.75</v>
      </c>
      <c r="H7" s="30">
        <v>0.7291666666666666</v>
      </c>
      <c r="I7" s="30">
        <v>0.7083333333333334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'02.04'!C8</f>
        <v>藤田</v>
      </c>
      <c r="D8" s="37" t="str">
        <f>'02.05'!D8</f>
        <v>北岸</v>
      </c>
      <c r="E8" s="37" t="str">
        <f>'02.04'!E8</f>
        <v>鈴木</v>
      </c>
      <c r="F8" s="37" t="str">
        <f>'02.05'!F8</f>
        <v>小澤</v>
      </c>
      <c r="G8" s="37" t="str">
        <f>'02.05'!G8</f>
        <v>小川</v>
      </c>
      <c r="H8" s="37" t="str">
        <f>'02.05'!H8</f>
        <v>狭間</v>
      </c>
      <c r="I8" s="37" t="str">
        <f>'02.04'!I8</f>
        <v>谷前</v>
      </c>
      <c r="J8" s="37" t="str">
        <f>'02.05'!J8</f>
        <v/>
      </c>
      <c r="K8" s="37" t="str">
        <f>'02.05'!K8</f>
        <v/>
      </c>
      <c r="L8" s="37" t="str">
        <f>'02.05'!L8</f>
        <v/>
      </c>
      <c r="M8" s="37" t="str">
        <f>'02.05'!M8</f>
        <v/>
      </c>
      <c r="N8" s="37" t="str">
        <f>'02.05'!N8</f>
        <v/>
      </c>
      <c r="O8" s="37" t="str">
        <f>'02.05'!O8</f>
        <v/>
      </c>
      <c r="P8" s="37" t="str">
        <f>'02.05'!P8</f>
        <v/>
      </c>
      <c r="Q8" s="37" t="str">
        <f>'02.05'!Q8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'02.04'!C9</f>
        <v>本部長</v>
      </c>
      <c r="D9" s="42" t="str">
        <f>'02.05'!D9</f>
        <v>課長</v>
      </c>
      <c r="E9" s="42" t="str">
        <f>'02.04'!E9</f>
        <v>課長</v>
      </c>
      <c r="F9" s="42" t="str">
        <f>'02.05'!F9</f>
        <v/>
      </c>
      <c r="G9" s="42" t="str">
        <f>'02.05'!G9</f>
        <v>課長</v>
      </c>
      <c r="H9" s="42" t="str">
        <f>'02.05'!H9</f>
        <v>主任</v>
      </c>
      <c r="I9" s="42" t="str">
        <f>'02.05'!I9</f>
        <v/>
      </c>
      <c r="J9" s="42" t="str">
        <f>'02.05'!J9</f>
        <v/>
      </c>
      <c r="K9" s="42" t="str">
        <f>'02.05'!K9</f>
        <v/>
      </c>
      <c r="L9" s="42" t="str">
        <f>'02.05'!L9</f>
        <v/>
      </c>
      <c r="M9" s="42" t="str">
        <f>'02.05'!M9</f>
        <v/>
      </c>
      <c r="N9" s="42" t="str">
        <f>'02.05'!N9</f>
        <v/>
      </c>
      <c r="O9" s="42" t="str">
        <f>'02.05'!O9</f>
        <v/>
      </c>
      <c r="P9" s="42" t="str">
        <f>'02.05'!P9</f>
        <v/>
      </c>
      <c r="Q9" s="42" t="str">
        <f>'02.05'!Q9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0.2</v>
      </c>
      <c r="G10" s="46">
        <v>0.9</v>
      </c>
      <c r="H10" s="46">
        <v>1.3</v>
      </c>
      <c r="I10" s="46">
        <v>0.4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2.8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3.0</v>
      </c>
      <c r="D12" s="54">
        <v>1.0</v>
      </c>
      <c r="E12" s="54">
        <v>0.0</v>
      </c>
      <c r="F12" s="54">
        <v>2.0</v>
      </c>
      <c r="G12" s="54">
        <v>0.0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6">
        <v>1.0</v>
      </c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1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6">
        <v>0.9</v>
      </c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0.9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6">
        <v>6600.0</v>
      </c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6600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7"/>
      <c r="H16" s="46">
        <v>8.0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0.4</v>
      </c>
      <c r="G17" s="47"/>
      <c r="H17" s="46">
        <v>5.2</v>
      </c>
      <c r="I17" s="46">
        <v>0.4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2640.0</v>
      </c>
      <c r="G18" s="65"/>
      <c r="H18" s="66">
        <v>48950.0</v>
      </c>
      <c r="I18" s="66">
        <v>10290.0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61880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6.0</v>
      </c>
      <c r="F22" s="46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6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37180.0</v>
      </c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37180</v>
      </c>
      <c r="S23" s="89" t="str">
        <f t="shared" si="2"/>
        <v>　〃　金 額</v>
      </c>
    </row>
    <row r="24">
      <c r="B24" s="60" t="s">
        <v>33</v>
      </c>
      <c r="C24" s="51">
        <v>4.0</v>
      </c>
      <c r="D24" s="47"/>
      <c r="E24" s="46">
        <v>2.0</v>
      </c>
      <c r="F24" s="46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6</v>
      </c>
      <c r="S24" s="62" t="str">
        <f t="shared" si="2"/>
        <v>ﾊｳｽｸﾞｯｽﾞ本 数</v>
      </c>
    </row>
    <row r="25">
      <c r="B25" s="63" t="s">
        <v>27</v>
      </c>
      <c r="C25" s="64">
        <v>21560.0</v>
      </c>
      <c r="D25" s="65"/>
      <c r="E25" s="66">
        <v>34540.0</v>
      </c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56100</v>
      </c>
      <c r="S25" s="89" t="str">
        <f t="shared" si="2"/>
        <v>　〃　金 額</v>
      </c>
    </row>
    <row r="26">
      <c r="B26" s="60" t="s">
        <v>34</v>
      </c>
      <c r="C26" s="51">
        <v>1.0</v>
      </c>
      <c r="D26" s="47"/>
      <c r="E26" s="46">
        <v>3.0</v>
      </c>
      <c r="F26" s="46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4</v>
      </c>
      <c r="S26" s="62" t="str">
        <f t="shared" si="2"/>
        <v>ケア   件 数</v>
      </c>
    </row>
    <row r="27">
      <c r="B27" s="60" t="s">
        <v>26</v>
      </c>
      <c r="C27" s="51">
        <v>25.7</v>
      </c>
      <c r="D27" s="47"/>
      <c r="E27" s="46">
        <v>22.0</v>
      </c>
      <c r="F27" s="46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47.7</v>
      </c>
      <c r="S27" s="62" t="str">
        <f t="shared" si="2"/>
        <v>　〃　本 数</v>
      </c>
    </row>
    <row r="28">
      <c r="B28" s="63" t="s">
        <v>27</v>
      </c>
      <c r="C28" s="64">
        <v>187000.0</v>
      </c>
      <c r="D28" s="65"/>
      <c r="E28" s="66">
        <v>148830.0</v>
      </c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335830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1.0</v>
      </c>
      <c r="E31" s="46">
        <v>1.0</v>
      </c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2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6">
        <v>0.0</v>
      </c>
      <c r="F32" s="4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6">
        <v>1.0</v>
      </c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1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6">
        <v>1000.0</v>
      </c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1500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1</v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4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25.7</v>
      </c>
      <c r="D42" s="116" t="str">
        <f t="shared" si="4"/>
        <v/>
      </c>
      <c r="E42" s="116">
        <f t="shared" si="4"/>
        <v>22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47.7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29.7</v>
      </c>
      <c r="D43" s="120">
        <f t="shared" si="5"/>
        <v>0</v>
      </c>
      <c r="E43" s="120">
        <f t="shared" si="5"/>
        <v>30</v>
      </c>
      <c r="F43" s="120">
        <f t="shared" si="5"/>
        <v>0.4</v>
      </c>
      <c r="G43" s="120">
        <f t="shared" si="5"/>
        <v>0.9</v>
      </c>
      <c r="H43" s="120">
        <f t="shared" si="5"/>
        <v>5.2</v>
      </c>
      <c r="I43" s="120">
        <f t="shared" si="5"/>
        <v>0.4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66.6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0.0</v>
      </c>
      <c r="E44" s="74">
        <v>8.0</v>
      </c>
      <c r="F44" s="74">
        <v>2.0</v>
      </c>
      <c r="G44" s="74">
        <v>1.0</v>
      </c>
      <c r="H44" s="74">
        <v>8.0</v>
      </c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21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21560</v>
      </c>
      <c r="D45" s="126">
        <f t="shared" si="6"/>
        <v>0</v>
      </c>
      <c r="E45" s="127">
        <f t="shared" si="6"/>
        <v>71720</v>
      </c>
      <c r="F45" s="127">
        <f t="shared" si="6"/>
        <v>2640</v>
      </c>
      <c r="G45" s="127">
        <f t="shared" si="6"/>
        <v>6600</v>
      </c>
      <c r="H45" s="127">
        <f t="shared" si="6"/>
        <v>48950</v>
      </c>
      <c r="I45" s="127">
        <f t="shared" si="6"/>
        <v>10290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161760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2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66.6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1</v>
      </c>
      <c r="N47" s="146">
        <f>R14</f>
        <v>0.9</v>
      </c>
      <c r="O47" s="147">
        <f>R15</f>
        <v>6600</v>
      </c>
      <c r="P47" s="148"/>
      <c r="Q47" s="142" t="s">
        <v>51</v>
      </c>
      <c r="R47" s="149">
        <f>R44</f>
        <v>21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1</v>
      </c>
      <c r="L48" s="142" t="s">
        <v>68</v>
      </c>
      <c r="M48" s="146">
        <f>R16</f>
        <v>12</v>
      </c>
      <c r="N48" s="146">
        <f>R17</f>
        <v>6</v>
      </c>
      <c r="O48" s="147">
        <f>R18</f>
        <v>61880</v>
      </c>
      <c r="P48" s="148"/>
      <c r="Q48" s="142" t="s">
        <v>69</v>
      </c>
      <c r="R48" s="149">
        <f>R52-R50</f>
        <v>18.9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4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47.7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2.8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66.6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93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45693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'原本'!I1+18</f>
        <v>45693</v>
      </c>
      <c r="R1" s="8" t="str">
        <f>TEXT(O1 , "（ddd）")</f>
        <v>（水）</v>
      </c>
      <c r="S1" s="9" t="s">
        <v>1</v>
      </c>
    </row>
    <row r="2">
      <c r="A2" s="10"/>
      <c r="B2" s="11" t="s">
        <v>2</v>
      </c>
      <c r="C2" s="12" t="str">
        <f>'02.04'!C2</f>
        <v>リ6186</v>
      </c>
      <c r="D2" s="13" t="str">
        <f>'02.04'!D2</f>
        <v>自9757</v>
      </c>
      <c r="E2" s="13" t="str">
        <f>'02.04'!E2</f>
        <v>リ6187</v>
      </c>
      <c r="F2" s="13" t="str">
        <f>'02.04'!F2</f>
        <v>バ 1906</v>
      </c>
      <c r="G2" s="13" t="str">
        <f>'02.04'!G2</f>
        <v>自825</v>
      </c>
      <c r="H2" s="13" t="str">
        <f>'02.04'!H2</f>
        <v>バ3695</v>
      </c>
      <c r="I2" s="13" t="str">
        <f>'02.04'!I2</f>
        <v>バ2359</v>
      </c>
      <c r="J2" s="13" t="str">
        <f>'02.04'!J2</f>
        <v/>
      </c>
      <c r="K2" s="13" t="str">
        <f>'02.04'!K2</f>
        <v/>
      </c>
      <c r="L2" s="13" t="str">
        <f>'02.04'!L2</f>
        <v/>
      </c>
      <c r="M2" s="13" t="str">
        <f>'02.04'!M2</f>
        <v/>
      </c>
      <c r="N2" s="14" t="str">
        <f>'02.04'!N2</f>
        <v/>
      </c>
      <c r="O2" s="14" t="str">
        <f>'02.04'!O2</f>
        <v/>
      </c>
      <c r="P2" s="14" t="str">
        <f>'02.04'!P2</f>
        <v/>
      </c>
      <c r="Q2" s="15" t="str">
        <f>'02.04'!Q2</f>
        <v/>
      </c>
      <c r="R2" s="16"/>
      <c r="S2" s="17"/>
    </row>
    <row r="3">
      <c r="A3" s="10"/>
      <c r="B3" s="18" t="s">
        <v>3</v>
      </c>
      <c r="C3" s="19"/>
      <c r="D3" s="20" t="s">
        <v>17</v>
      </c>
      <c r="E3" s="20"/>
      <c r="F3" s="20" t="s">
        <v>17</v>
      </c>
      <c r="G3" s="20" t="s">
        <v>125</v>
      </c>
      <c r="H3" s="20" t="s">
        <v>8</v>
      </c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0">
        <v>3.0</v>
      </c>
      <c r="E4" s="20"/>
      <c r="F4" s="20">
        <v>3.0</v>
      </c>
      <c r="G4" s="20">
        <v>1.0</v>
      </c>
      <c r="H4" s="20">
        <v>4.0</v>
      </c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6">
        <v>0.4583333333333333</v>
      </c>
      <c r="E5" s="26"/>
      <c r="F5" s="26">
        <v>0.4166666666666667</v>
      </c>
      <c r="G5" s="26">
        <v>0.375</v>
      </c>
      <c r="H5" s="26">
        <v>0.375</v>
      </c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0" t="s">
        <v>91</v>
      </c>
      <c r="E6" s="20"/>
      <c r="F6" s="20" t="s">
        <v>118</v>
      </c>
      <c r="G6" s="20" t="s">
        <v>125</v>
      </c>
      <c r="H6" s="20" t="s">
        <v>9</v>
      </c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0">
        <v>0.7638888888888888</v>
      </c>
      <c r="E7" s="30"/>
      <c r="F7" s="30">
        <v>0.75</v>
      </c>
      <c r="G7" s="192" t="s">
        <v>126</v>
      </c>
      <c r="H7" s="30">
        <v>0.7083333333333334</v>
      </c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 t="str">
        <f>'02.03'!D8</f>
        <v>北岸</v>
      </c>
      <c r="E8" s="37"/>
      <c r="F8" s="37" t="str">
        <f>'02.04'!F8</f>
        <v>小澤</v>
      </c>
      <c r="G8" s="37" t="str">
        <f>'02.04'!G8</f>
        <v>小川</v>
      </c>
      <c r="H8" s="37" t="str">
        <f>'02.04'!H8</f>
        <v>狭間</v>
      </c>
      <c r="I8" s="37"/>
      <c r="J8" s="37" t="str">
        <f>'02.04'!J8</f>
        <v/>
      </c>
      <c r="K8" s="37" t="str">
        <f>'02.04'!K8</f>
        <v/>
      </c>
      <c r="L8" s="37" t="str">
        <f>'02.04'!L8</f>
        <v/>
      </c>
      <c r="M8" s="37" t="str">
        <f>'02.04'!M8</f>
        <v/>
      </c>
      <c r="N8" s="37" t="str">
        <f>'02.04'!N8</f>
        <v/>
      </c>
      <c r="O8" s="37" t="str">
        <f>'02.04'!O8</f>
        <v/>
      </c>
      <c r="P8" s="37" t="str">
        <f>'02.04'!P8</f>
        <v/>
      </c>
      <c r="Q8" s="37" t="str">
        <f>'02.04'!Q8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 t="str">
        <f>'02.03'!D9</f>
        <v>課長</v>
      </c>
      <c r="E9" s="42"/>
      <c r="F9" s="42" t="str">
        <f>'02.04'!F9</f>
        <v/>
      </c>
      <c r="G9" s="42" t="str">
        <f>'02.04'!G9</f>
        <v>課長</v>
      </c>
      <c r="H9" s="42" t="str">
        <f>'02.04'!H9</f>
        <v>主任</v>
      </c>
      <c r="I9" s="42" t="str">
        <f>'02.04'!I9</f>
        <v/>
      </c>
      <c r="J9" s="42" t="str">
        <f>'02.04'!J9</f>
        <v/>
      </c>
      <c r="K9" s="42" t="str">
        <f>'02.04'!K9</f>
        <v/>
      </c>
      <c r="L9" s="42" t="str">
        <f>'02.04'!L9</f>
        <v/>
      </c>
      <c r="M9" s="42" t="str">
        <f>'02.04'!M9</f>
        <v/>
      </c>
      <c r="N9" s="42" t="str">
        <f>'02.04'!N9</f>
        <v/>
      </c>
      <c r="O9" s="42" t="str">
        <f>'02.04'!O9</f>
        <v/>
      </c>
      <c r="P9" s="42" t="str">
        <f>'02.04'!P9</f>
        <v/>
      </c>
      <c r="Q9" s="42" t="str">
        <f>'02.04'!Q9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6">
        <v>0.0</v>
      </c>
      <c r="E10" s="46"/>
      <c r="F10" s="46">
        <v>0.4</v>
      </c>
      <c r="G10" s="46">
        <v>0.0</v>
      </c>
      <c r="H10" s="46">
        <v>4.4</v>
      </c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4.8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>
        <v>1.0</v>
      </c>
      <c r="E12" s="54"/>
      <c r="F12" s="54">
        <v>1.0</v>
      </c>
      <c r="G12" s="54">
        <v>1.0</v>
      </c>
      <c r="H12" s="54">
        <v>3.0</v>
      </c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6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3.0</v>
      </c>
      <c r="G16" s="47"/>
      <c r="H16" s="46">
        <v>3.0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6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0.6</v>
      </c>
      <c r="G17" s="47"/>
      <c r="H17" s="46">
        <v>5.8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6.4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3531.0</v>
      </c>
      <c r="G18" s="65"/>
      <c r="H18" s="66">
        <v>40040.0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43571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52800.0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52800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6">
        <v>2.0</v>
      </c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2</v>
      </c>
      <c r="S22" s="62" t="str">
        <f t="shared" si="2"/>
        <v>ﾌｨﾙﾀｰ 本 数</v>
      </c>
    </row>
    <row r="23">
      <c r="B23" s="63" t="s">
        <v>27</v>
      </c>
      <c r="C23" s="64"/>
      <c r="D23" s="66">
        <v>11880.0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11880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7"/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0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7"/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0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1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1.0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1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 t="str">
        <f t="shared" si="3"/>
        <v/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0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 t="str">
        <f t="shared" si="4"/>
        <v/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0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2</v>
      </c>
      <c r="E43" s="120">
        <f t="shared" si="5"/>
        <v>0</v>
      </c>
      <c r="F43" s="120">
        <f t="shared" si="5"/>
        <v>0.6</v>
      </c>
      <c r="G43" s="120">
        <f t="shared" si="5"/>
        <v>0</v>
      </c>
      <c r="H43" s="120">
        <f t="shared" si="5"/>
        <v>5.8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8.4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>
        <v>1.0</v>
      </c>
      <c r="E44" s="74"/>
      <c r="F44" s="74">
        <v>3.0</v>
      </c>
      <c r="G44" s="74">
        <v>1.0</v>
      </c>
      <c r="H44" s="74">
        <v>3.0</v>
      </c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8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11880</v>
      </c>
      <c r="E45" s="127">
        <f t="shared" si="6"/>
        <v>0</v>
      </c>
      <c r="F45" s="127">
        <f t="shared" si="6"/>
        <v>3531</v>
      </c>
      <c r="G45" s="127">
        <f t="shared" si="6"/>
        <v>52800</v>
      </c>
      <c r="H45" s="127">
        <f t="shared" si="6"/>
        <v>40040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108251</v>
      </c>
      <c r="S45" s="123"/>
    </row>
    <row r="46">
      <c r="A46" s="129"/>
      <c r="B46" s="130" t="s">
        <v>53</v>
      </c>
      <c r="C46" s="131">
        <v>2.0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1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2.0</v>
      </c>
      <c r="D47" s="143">
        <f>R52</f>
        <v>8.4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8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104</v>
      </c>
      <c r="G48" s="191" t="s">
        <v>127</v>
      </c>
      <c r="H48" s="191" t="s">
        <v>128</v>
      </c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6</v>
      </c>
      <c r="N48" s="146">
        <f>R17</f>
        <v>6.4</v>
      </c>
      <c r="O48" s="147">
        <f>R18</f>
        <v>43571</v>
      </c>
      <c r="P48" s="148"/>
      <c r="Q48" s="142" t="s">
        <v>69</v>
      </c>
      <c r="R48" s="149">
        <f>R52-R50</f>
        <v>8.4</v>
      </c>
      <c r="S48" s="39"/>
    </row>
    <row r="49">
      <c r="A49" s="129"/>
      <c r="B49" s="151" t="s">
        <v>70</v>
      </c>
      <c r="C49" s="152">
        <f>SUM(C46:C48)</f>
        <v>4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52800</v>
      </c>
      <c r="P49" s="148"/>
      <c r="Q49" s="142" t="s">
        <v>75</v>
      </c>
      <c r="R49" s="146">
        <f t="shared" ref="R49:R50" si="9">R41</f>
        <v>0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0</v>
      </c>
      <c r="S50" s="17"/>
    </row>
    <row r="51">
      <c r="A51" s="157"/>
      <c r="B51" s="162" t="s">
        <v>80</v>
      </c>
      <c r="C51" s="159">
        <v>2.0</v>
      </c>
      <c r="D51" s="143">
        <f t="shared" ref="D51:D52" si="11">R10</f>
        <v>4.8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8.4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45692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'原本'!I1+17</f>
        <v>45692</v>
      </c>
      <c r="R1" s="8" t="str">
        <f>TEXT(O1 , "（ddd）")</f>
        <v>（火）</v>
      </c>
      <c r="S1" s="9" t="s">
        <v>1</v>
      </c>
    </row>
    <row r="2">
      <c r="A2" s="10"/>
      <c r="B2" s="11" t="s">
        <v>2</v>
      </c>
      <c r="C2" s="12" t="str">
        <f>'02.03'!C2</f>
        <v>リ6186</v>
      </c>
      <c r="D2" s="13" t="str">
        <f>'02.03'!D2</f>
        <v>自9757</v>
      </c>
      <c r="E2" s="13" t="str">
        <f>'02.03'!E2</f>
        <v>リ6187</v>
      </c>
      <c r="F2" s="13" t="str">
        <f>'02.03'!F2</f>
        <v>バ 1906</v>
      </c>
      <c r="G2" s="13" t="str">
        <f>'02.03'!G2</f>
        <v>自825</v>
      </c>
      <c r="H2" s="13" t="str">
        <f>'02.03'!H2</f>
        <v>バ3695</v>
      </c>
      <c r="I2" s="13" t="str">
        <f>'02.03'!I2</f>
        <v>バ2359</v>
      </c>
      <c r="J2" s="13" t="str">
        <f>'02.03'!J2</f>
        <v/>
      </c>
      <c r="K2" s="13" t="str">
        <f>'02.03'!K2</f>
        <v/>
      </c>
      <c r="L2" s="13" t="str">
        <f>'02.03'!L2</f>
        <v/>
      </c>
      <c r="M2" s="13" t="str">
        <f>'02.03'!M2</f>
        <v/>
      </c>
      <c r="N2" s="14" t="str">
        <f>'02.03'!N2</f>
        <v/>
      </c>
      <c r="O2" s="14" t="str">
        <f>'02.03'!O2</f>
        <v/>
      </c>
      <c r="P2" s="14" t="str">
        <f>'02.03'!P2</f>
        <v/>
      </c>
      <c r="Q2" s="15" t="str">
        <f>'02.03'!Q2</f>
        <v/>
      </c>
      <c r="R2" s="16"/>
      <c r="S2" s="17"/>
    </row>
    <row r="3">
      <c r="A3" s="10"/>
      <c r="B3" s="18" t="s">
        <v>3</v>
      </c>
      <c r="C3" s="19" t="s">
        <v>8</v>
      </c>
      <c r="D3" s="21"/>
      <c r="E3" s="20" t="s">
        <v>18</v>
      </c>
      <c r="F3" s="20" t="s">
        <v>93</v>
      </c>
      <c r="G3" s="20" t="s">
        <v>129</v>
      </c>
      <c r="H3" s="20" t="s">
        <v>96</v>
      </c>
      <c r="I3" s="20" t="s">
        <v>110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1"/>
      <c r="E4" s="20">
        <v>0.0</v>
      </c>
      <c r="F4" s="20">
        <v>6.0</v>
      </c>
      <c r="G4" s="20">
        <v>2.0</v>
      </c>
      <c r="H4" s="20">
        <v>6.0</v>
      </c>
      <c r="I4" s="20">
        <v>4.0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0.3541666666666667</v>
      </c>
      <c r="D5" s="21"/>
      <c r="E5" s="26">
        <v>0.4166666666666667</v>
      </c>
      <c r="F5" s="26">
        <v>0.4166666666666667</v>
      </c>
      <c r="G5" s="26">
        <v>0.4166666666666667</v>
      </c>
      <c r="H5" s="26">
        <v>0.3125</v>
      </c>
      <c r="I5" s="26">
        <v>0.4583333333333333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107</v>
      </c>
      <c r="D6" s="21"/>
      <c r="E6" s="20" t="s">
        <v>9</v>
      </c>
      <c r="F6" s="20" t="s">
        <v>8</v>
      </c>
      <c r="G6" s="20" t="s">
        <v>8</v>
      </c>
      <c r="H6" s="20" t="s">
        <v>110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0.8333333333333334</v>
      </c>
      <c r="D7" s="31"/>
      <c r="E7" s="30">
        <v>0.875</v>
      </c>
      <c r="F7" s="30">
        <v>0.7916666666666666</v>
      </c>
      <c r="G7" s="30">
        <v>0.8333333333333334</v>
      </c>
      <c r="H7" s="30">
        <v>0.7291666666666666</v>
      </c>
      <c r="I7" s="30">
        <v>0.8958333333333334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'02.03'!C8</f>
        <v>藤田</v>
      </c>
      <c r="D8" s="37"/>
      <c r="E8" s="37" t="str">
        <f>'02.03'!E8</f>
        <v>鈴木</v>
      </c>
      <c r="F8" s="37" t="str">
        <f>'02.03'!F8</f>
        <v>小澤</v>
      </c>
      <c r="G8" s="37" t="str">
        <f>'02.03'!G8</f>
        <v>小川</v>
      </c>
      <c r="H8" s="37" t="str">
        <f>'02.03'!H8</f>
        <v>狭間</v>
      </c>
      <c r="I8" s="37" t="str">
        <f>'02.03'!I8</f>
        <v>谷前</v>
      </c>
      <c r="J8" s="37" t="str">
        <f>'02.03'!J8</f>
        <v/>
      </c>
      <c r="K8" s="37" t="str">
        <f>'02.03'!K8</f>
        <v/>
      </c>
      <c r="L8" s="37" t="str">
        <f>'02.03'!L8</f>
        <v/>
      </c>
      <c r="M8" s="37" t="str">
        <f>'02.03'!M8</f>
        <v/>
      </c>
      <c r="N8" s="37" t="str">
        <f>'02.03'!N8</f>
        <v/>
      </c>
      <c r="O8" s="37" t="str">
        <f>'02.03'!O8</f>
        <v/>
      </c>
      <c r="P8" s="37" t="str">
        <f>'02.03'!P8</f>
        <v/>
      </c>
      <c r="Q8" s="37" t="str">
        <f>'02.03'!Q8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'02.03'!C9</f>
        <v>本部長</v>
      </c>
      <c r="D9" s="42"/>
      <c r="E9" s="42" t="str">
        <f>'02.03'!E9</f>
        <v>課長</v>
      </c>
      <c r="F9" s="42" t="str">
        <f>'02.03'!F9</f>
        <v/>
      </c>
      <c r="G9" s="42" t="str">
        <f>'02.03'!G9</f>
        <v>課長</v>
      </c>
      <c r="H9" s="42" t="str">
        <f>'02.03'!H9</f>
        <v>主任</v>
      </c>
      <c r="I9" s="42" t="str">
        <f>'02.03'!I9</f>
        <v/>
      </c>
      <c r="J9" s="42" t="str">
        <f>'02.03'!J9</f>
        <v/>
      </c>
      <c r="K9" s="42" t="str">
        <f>'02.03'!K9</f>
        <v/>
      </c>
      <c r="L9" s="42" t="str">
        <f>'02.03'!L9</f>
        <v/>
      </c>
      <c r="M9" s="42" t="str">
        <f>'02.03'!M9</f>
        <v/>
      </c>
      <c r="N9" s="42" t="str">
        <f>'02.03'!N9</f>
        <v/>
      </c>
      <c r="O9" s="42" t="str">
        <f>'02.03'!O9</f>
        <v/>
      </c>
      <c r="P9" s="42" t="str">
        <f>'02.03'!P9</f>
        <v/>
      </c>
      <c r="Q9" s="42" t="str">
        <f>'02.03'!Q9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7"/>
      <c r="E10" s="46">
        <v>25.0</v>
      </c>
      <c r="F10" s="46">
        <v>1.2</v>
      </c>
      <c r="G10" s="47"/>
      <c r="H10" s="46">
        <v>1.7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27.9</v>
      </c>
      <c r="S10" s="17"/>
    </row>
    <row r="11">
      <c r="A11" s="50"/>
      <c r="B11" s="18" t="s">
        <v>23</v>
      </c>
      <c r="C11" s="51"/>
      <c r="D11" s="46"/>
      <c r="E11" s="46">
        <v>6.0</v>
      </c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6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/>
      <c r="E12" s="54">
        <v>0.0</v>
      </c>
      <c r="F12" s="54">
        <v>4.0</v>
      </c>
      <c r="G12" s="55"/>
      <c r="H12" s="54">
        <v>3.0</v>
      </c>
      <c r="I12" s="54">
        <v>4.0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13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5.0</v>
      </c>
      <c r="G16" s="46">
        <v>2.0</v>
      </c>
      <c r="H16" s="46">
        <v>7.0</v>
      </c>
      <c r="I16" s="46">
        <v>4.0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18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3.2</v>
      </c>
      <c r="G17" s="46">
        <v>5.4</v>
      </c>
      <c r="H17" s="46">
        <v>4.0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12.6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18986.0</v>
      </c>
      <c r="G18" s="66">
        <v>42130.0</v>
      </c>
      <c r="H18" s="66">
        <v>36146.0</v>
      </c>
      <c r="I18" s="66">
        <v>39400.0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136662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>
        <v>10.9</v>
      </c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10.9</v>
      </c>
      <c r="S21" s="69" t="str">
        <f t="shared" si="2"/>
        <v>Rケア 本 数</v>
      </c>
    </row>
    <row r="22">
      <c r="B22" s="60" t="s">
        <v>32</v>
      </c>
      <c r="C22" s="51">
        <v>2.0</v>
      </c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2</v>
      </c>
      <c r="S22" s="62" t="str">
        <f t="shared" si="2"/>
        <v>ﾌｨﾙﾀｰ 本 数</v>
      </c>
    </row>
    <row r="23">
      <c r="B23" s="63" t="s">
        <v>27</v>
      </c>
      <c r="C23" s="64">
        <v>11880.0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11880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6.0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6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25.0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172590.0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172590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6">
        <v>1.0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6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6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6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12.9</v>
      </c>
      <c r="D43" s="120">
        <f t="shared" si="5"/>
        <v>0</v>
      </c>
      <c r="E43" s="120">
        <f t="shared" si="5"/>
        <v>25</v>
      </c>
      <c r="F43" s="120">
        <f t="shared" si="5"/>
        <v>3.2</v>
      </c>
      <c r="G43" s="120">
        <f t="shared" si="5"/>
        <v>5.4</v>
      </c>
      <c r="H43" s="120">
        <f t="shared" si="5"/>
        <v>4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50.5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3.0</v>
      </c>
      <c r="D44" s="74"/>
      <c r="E44" s="74">
        <v>6.0</v>
      </c>
      <c r="F44" s="74">
        <v>5.0</v>
      </c>
      <c r="G44" s="74">
        <v>2.0</v>
      </c>
      <c r="H44" s="74">
        <v>7.0</v>
      </c>
      <c r="I44" s="74">
        <v>4.0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27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11880</v>
      </c>
      <c r="D45" s="126">
        <f t="shared" si="6"/>
        <v>0</v>
      </c>
      <c r="E45" s="127">
        <f t="shared" si="6"/>
        <v>0</v>
      </c>
      <c r="F45" s="127">
        <f t="shared" si="6"/>
        <v>18986</v>
      </c>
      <c r="G45" s="127">
        <f t="shared" si="6"/>
        <v>42130</v>
      </c>
      <c r="H45" s="127">
        <f t="shared" si="6"/>
        <v>36146</v>
      </c>
      <c r="I45" s="127">
        <f t="shared" si="6"/>
        <v>39400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148542</v>
      </c>
      <c r="S45" s="123"/>
    </row>
    <row r="46">
      <c r="A46" s="129"/>
      <c r="B46" s="130" t="s">
        <v>53</v>
      </c>
      <c r="C46" s="131">
        <v>3.0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50.5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27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105</v>
      </c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18</v>
      </c>
      <c r="N48" s="146">
        <f>R17</f>
        <v>12.6</v>
      </c>
      <c r="O48" s="147">
        <f>R18</f>
        <v>136662</v>
      </c>
      <c r="P48" s="148"/>
      <c r="Q48" s="142" t="s">
        <v>69</v>
      </c>
      <c r="R48" s="149">
        <f>R52-R50</f>
        <v>25.5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6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27.9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6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10.9</v>
      </c>
      <c r="N52" s="141"/>
      <c r="O52" s="141"/>
      <c r="P52" s="148"/>
      <c r="Q52" s="168" t="s">
        <v>86</v>
      </c>
      <c r="R52" s="169">
        <f>R43</f>
        <v>50.5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45691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'原本'!I1+16</f>
        <v>45691</v>
      </c>
      <c r="R1" s="8" t="str">
        <f>TEXT(O1 , "（ddd）")</f>
        <v>（月）</v>
      </c>
      <c r="S1" s="9" t="s">
        <v>1</v>
      </c>
    </row>
    <row r="2">
      <c r="A2" s="10"/>
      <c r="B2" s="11" t="s">
        <v>2</v>
      </c>
      <c r="C2" s="12" t="str">
        <f>'02.02'!C2</f>
        <v>リ6186</v>
      </c>
      <c r="D2" s="13" t="str">
        <f>'02.02'!D2</f>
        <v>自9757</v>
      </c>
      <c r="E2" s="13" t="str">
        <f>'02.02'!E2</f>
        <v>リ6187</v>
      </c>
      <c r="F2" s="13" t="str">
        <f>'02.02'!F2</f>
        <v>バ 1906</v>
      </c>
      <c r="G2" s="13" t="str">
        <f>'02.02'!G2</f>
        <v>自825</v>
      </c>
      <c r="H2" s="13" t="str">
        <f>'02.02'!H2</f>
        <v>バ3695</v>
      </c>
      <c r="I2" s="13" t="str">
        <f>'02.02'!I2</f>
        <v>バ2359</v>
      </c>
      <c r="J2" s="13" t="str">
        <f>'02.02'!J2</f>
        <v/>
      </c>
      <c r="K2" s="13" t="str">
        <f>'02.02'!K2</f>
        <v/>
      </c>
      <c r="L2" s="13" t="str">
        <f>'02.02'!L2</f>
        <v/>
      </c>
      <c r="M2" s="13" t="str">
        <f>'02.02'!M2</f>
        <v/>
      </c>
      <c r="N2" s="14" t="str">
        <f>'02.02'!N2</f>
        <v/>
      </c>
      <c r="O2" s="14" t="str">
        <f>'02.02'!O2</f>
        <v/>
      </c>
      <c r="P2" s="14" t="str">
        <f>'02.02'!P2</f>
        <v/>
      </c>
      <c r="Q2" s="15" t="str">
        <f>'02.02'!Q2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108</v>
      </c>
      <c r="E3" s="20" t="s">
        <v>116</v>
      </c>
      <c r="F3" s="20" t="s">
        <v>92</v>
      </c>
      <c r="G3" s="20" t="s">
        <v>108</v>
      </c>
      <c r="H3" s="20" t="s">
        <v>9</v>
      </c>
      <c r="I3" s="20" t="s">
        <v>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2.0</v>
      </c>
      <c r="E4" s="20">
        <v>0.0</v>
      </c>
      <c r="F4" s="20">
        <v>5.0</v>
      </c>
      <c r="G4" s="20">
        <v>2.0</v>
      </c>
      <c r="H4" s="20">
        <v>5.0</v>
      </c>
      <c r="I4" s="20">
        <v>13.0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0.4375</v>
      </c>
      <c r="D5" s="26">
        <v>0.4583333333333333</v>
      </c>
      <c r="E5" s="26">
        <v>0.4166666666666667</v>
      </c>
      <c r="F5" s="26">
        <v>0.4166666666666667</v>
      </c>
      <c r="G5" s="26">
        <v>0.3541666666666667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125</v>
      </c>
      <c r="D6" s="20" t="s">
        <v>90</v>
      </c>
      <c r="E6" s="20" t="s">
        <v>8</v>
      </c>
      <c r="F6" s="20" t="s">
        <v>8</v>
      </c>
      <c r="G6" s="20" t="s">
        <v>8</v>
      </c>
      <c r="H6" s="20" t="s">
        <v>18</v>
      </c>
      <c r="I6" s="20" t="s">
        <v>10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30">
        <v>0.7708333333333334</v>
      </c>
      <c r="E7" s="30">
        <v>0.875</v>
      </c>
      <c r="F7" s="30">
        <v>0.8333333333333334</v>
      </c>
      <c r="G7" s="30">
        <v>0.8125</v>
      </c>
      <c r="H7" s="30">
        <v>0.7083333333333334</v>
      </c>
      <c r="I7" s="30">
        <v>0.75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'02.01'!C8</f>
        <v>藤田</v>
      </c>
      <c r="D8" s="37" t="str">
        <f>'02.01'!D8</f>
        <v>北岸</v>
      </c>
      <c r="E8" s="37" t="str">
        <f>'02.02'!E8</f>
        <v>鈴木</v>
      </c>
      <c r="F8" s="37" t="str">
        <f>'02.01'!F8</f>
        <v>小澤</v>
      </c>
      <c r="G8" s="37" t="str">
        <f>'02.02'!G8</f>
        <v>小川</v>
      </c>
      <c r="H8" s="193" t="s">
        <v>113</v>
      </c>
      <c r="I8" s="37" t="str">
        <f>'02.01'!I8</f>
        <v>谷前</v>
      </c>
      <c r="J8" s="37" t="str">
        <f>'02.02'!J8</f>
        <v/>
      </c>
      <c r="K8" s="37" t="str">
        <f>'02.02'!K8</f>
        <v/>
      </c>
      <c r="L8" s="37" t="str">
        <f>'02.02'!L8</f>
        <v/>
      </c>
      <c r="M8" s="37" t="str">
        <f>'02.02'!M8</f>
        <v/>
      </c>
      <c r="N8" s="37" t="str">
        <f>'02.02'!N8</f>
        <v/>
      </c>
      <c r="O8" s="37" t="str">
        <f>'02.02'!O8</f>
        <v/>
      </c>
      <c r="P8" s="37" t="str">
        <f>'02.02'!P8</f>
        <v/>
      </c>
      <c r="Q8" s="37" t="str">
        <f>'02.02'!Q8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'02.01'!C9</f>
        <v>本部長</v>
      </c>
      <c r="D9" s="42" t="str">
        <f>'02.01'!D9</f>
        <v>課長</v>
      </c>
      <c r="E9" s="42" t="str">
        <f>'02.02'!E9</f>
        <v>課長</v>
      </c>
      <c r="F9" s="42" t="str">
        <f>'02.02'!F9</f>
        <v/>
      </c>
      <c r="G9" s="42" t="str">
        <f>'02.02'!G9</f>
        <v>課長</v>
      </c>
      <c r="H9" s="194" t="s">
        <v>115</v>
      </c>
      <c r="I9" s="42" t="str">
        <f>'02.02'!I9</f>
        <v/>
      </c>
      <c r="J9" s="42" t="str">
        <f>'02.02'!J9</f>
        <v/>
      </c>
      <c r="K9" s="42" t="str">
        <f>'02.02'!K9</f>
        <v/>
      </c>
      <c r="L9" s="42" t="str">
        <f>'02.02'!L9</f>
        <v/>
      </c>
      <c r="M9" s="42" t="str">
        <f>'02.02'!M9</f>
        <v/>
      </c>
      <c r="N9" s="42" t="str">
        <f>'02.02'!N9</f>
        <v/>
      </c>
      <c r="O9" s="42" t="str">
        <f>'02.02'!O9</f>
        <v/>
      </c>
      <c r="P9" s="42" t="str">
        <f>'02.02'!P9</f>
        <v/>
      </c>
      <c r="Q9" s="42" t="str">
        <f>'02.02'!Q9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2.4</v>
      </c>
      <c r="G10" s="46">
        <v>0.0</v>
      </c>
      <c r="H10" s="46">
        <v>0.5</v>
      </c>
      <c r="I10" s="46">
        <v>0.9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3.8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1.0</v>
      </c>
      <c r="E12" s="54">
        <v>0.0</v>
      </c>
      <c r="F12" s="54">
        <v>3.0</v>
      </c>
      <c r="G12" s="54">
        <v>2.0</v>
      </c>
      <c r="H12" s="54">
        <v>2.0</v>
      </c>
      <c r="I12" s="54">
        <v>11.0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21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5.0</v>
      </c>
      <c r="G16" s="47"/>
      <c r="H16" s="46">
        <v>4.0</v>
      </c>
      <c r="I16" s="46">
        <v>17.0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26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3.5</v>
      </c>
      <c r="G17" s="47"/>
      <c r="H17" s="46">
        <v>2.6</v>
      </c>
      <c r="I17" s="46">
        <v>3.0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9.1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20273.0</v>
      </c>
      <c r="G18" s="65"/>
      <c r="H18" s="66">
        <v>22550.0</v>
      </c>
      <c r="I18" s="66">
        <v>18667.0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61490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2.0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2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53350.0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53350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4">
        <v>2.0</v>
      </c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2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6.5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6.5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39600.0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39600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1.0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1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3740.0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3740</v>
      </c>
      <c r="S25" s="89" t="str">
        <f t="shared" si="2"/>
        <v>　〃　金 額</v>
      </c>
    </row>
    <row r="26">
      <c r="B26" s="60" t="s">
        <v>34</v>
      </c>
      <c r="C26" s="51">
        <v>2.0</v>
      </c>
      <c r="D26" s="47"/>
      <c r="E26" s="46">
        <v>5.0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7</v>
      </c>
      <c r="S26" s="62" t="str">
        <f t="shared" si="2"/>
        <v>ケア   件 数</v>
      </c>
    </row>
    <row r="27">
      <c r="B27" s="60" t="s">
        <v>26</v>
      </c>
      <c r="C27" s="51">
        <v>23.5</v>
      </c>
      <c r="D27" s="47"/>
      <c r="E27" s="46">
        <v>34.3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57.8</v>
      </c>
      <c r="S27" s="62" t="str">
        <f t="shared" si="2"/>
        <v>　〃　本 数</v>
      </c>
    </row>
    <row r="28">
      <c r="B28" s="63" t="s">
        <v>27</v>
      </c>
      <c r="C28" s="64">
        <v>146460.0</v>
      </c>
      <c r="D28" s="65"/>
      <c r="E28" s="66">
        <v>244860.0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391320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>
        <v>1.0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1</v>
      </c>
      <c r="S31" s="98" t="str">
        <f t="shared" si="2"/>
        <v>テレ訪 件数</v>
      </c>
    </row>
    <row r="32">
      <c r="B32" s="60" t="s">
        <v>39</v>
      </c>
      <c r="C32" s="51">
        <v>9.5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9.5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2</v>
      </c>
      <c r="D41" s="110" t="str">
        <f t="shared" si="3"/>
        <v/>
      </c>
      <c r="E41" s="110">
        <f t="shared" si="3"/>
        <v>5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7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23.5</v>
      </c>
      <c r="D42" s="116" t="str">
        <f t="shared" si="4"/>
        <v/>
      </c>
      <c r="E42" s="116">
        <f t="shared" si="4"/>
        <v>34.3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57.8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23.5</v>
      </c>
      <c r="D43" s="120">
        <f t="shared" si="5"/>
        <v>0</v>
      </c>
      <c r="E43" s="120">
        <f t="shared" si="5"/>
        <v>41.8</v>
      </c>
      <c r="F43" s="120">
        <f t="shared" si="5"/>
        <v>3.5</v>
      </c>
      <c r="G43" s="120">
        <f t="shared" si="5"/>
        <v>0</v>
      </c>
      <c r="H43" s="120">
        <f t="shared" si="5"/>
        <v>4.6</v>
      </c>
      <c r="I43" s="120">
        <f t="shared" si="5"/>
        <v>3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76.4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0.0</v>
      </c>
      <c r="E44" s="74">
        <v>9.0</v>
      </c>
      <c r="F44" s="74">
        <v>5.0</v>
      </c>
      <c r="G44" s="74">
        <v>2.0</v>
      </c>
      <c r="H44" s="74">
        <v>5.0</v>
      </c>
      <c r="I44" s="74">
        <v>17.0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40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43340</v>
      </c>
      <c r="F45" s="127">
        <f t="shared" si="6"/>
        <v>20273</v>
      </c>
      <c r="G45" s="127">
        <f t="shared" si="6"/>
        <v>53350</v>
      </c>
      <c r="H45" s="127">
        <f t="shared" si="6"/>
        <v>22550</v>
      </c>
      <c r="I45" s="127">
        <f t="shared" si="6"/>
        <v>18667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158180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1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76.4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9.5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40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26</v>
      </c>
      <c r="N48" s="146">
        <f>R17</f>
        <v>9.1</v>
      </c>
      <c r="O48" s="147">
        <f>R18</f>
        <v>61490</v>
      </c>
      <c r="P48" s="148"/>
      <c r="Q48" s="142" t="s">
        <v>69</v>
      </c>
      <c r="R48" s="149">
        <f>R52-R50</f>
        <v>18.6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2</v>
      </c>
      <c r="N49" s="155" t="s">
        <v>74</v>
      </c>
      <c r="O49" s="156">
        <f>R20</f>
        <v>53350</v>
      </c>
      <c r="P49" s="148"/>
      <c r="Q49" s="142" t="s">
        <v>75</v>
      </c>
      <c r="R49" s="146">
        <f t="shared" ref="R49:R50" si="9">R41</f>
        <v>7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57.8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3.8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2</v>
      </c>
      <c r="N52" s="141"/>
      <c r="O52" s="141"/>
      <c r="P52" s="148"/>
      <c r="Q52" s="168" t="s">
        <v>86</v>
      </c>
      <c r="R52" s="169">
        <f>R43</f>
        <v>76.4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45690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'原本'!I1+15</f>
        <v>45690</v>
      </c>
      <c r="R1" s="8" t="str">
        <f>TEXT(O1 , "（ddd）")</f>
        <v>（日）</v>
      </c>
      <c r="S1" s="9" t="s">
        <v>1</v>
      </c>
    </row>
    <row r="2">
      <c r="A2" s="10"/>
      <c r="B2" s="11" t="s">
        <v>2</v>
      </c>
      <c r="C2" s="12" t="str">
        <f>'02.01'!C2</f>
        <v>リ6186</v>
      </c>
      <c r="D2" s="13" t="str">
        <f>'02.01'!D2</f>
        <v>自9757</v>
      </c>
      <c r="E2" s="13" t="str">
        <f>'02.01'!E2</f>
        <v>リ6187</v>
      </c>
      <c r="F2" s="13" t="str">
        <f>'02.01'!F2</f>
        <v>バ 1906</v>
      </c>
      <c r="G2" s="13" t="str">
        <f>'02.01'!G2</f>
        <v>自825</v>
      </c>
      <c r="H2" s="13" t="str">
        <f>'02.01'!H2</f>
        <v>バ3695</v>
      </c>
      <c r="I2" s="13" t="str">
        <f>'02.01'!I2</f>
        <v>バ2359</v>
      </c>
      <c r="J2" s="13" t="str">
        <f>'02.01'!J2</f>
        <v/>
      </c>
      <c r="K2" s="13" t="str">
        <f>'02.01'!K2</f>
        <v/>
      </c>
      <c r="L2" s="13" t="str">
        <f>'02.01'!L2</f>
        <v/>
      </c>
      <c r="M2" s="13" t="str">
        <f>'02.01'!M2</f>
        <v/>
      </c>
      <c r="N2" s="14" t="str">
        <f>'02.01'!N2</f>
        <v/>
      </c>
      <c r="O2" s="14" t="str">
        <f>'02.01'!O2</f>
        <v/>
      </c>
      <c r="P2" s="14" t="str">
        <f>'02.01'!P2</f>
        <v/>
      </c>
      <c r="Q2" s="15" t="str">
        <f>'02.01'!Q2</f>
        <v/>
      </c>
      <c r="R2" s="16"/>
      <c r="S2" s="17"/>
    </row>
    <row r="3">
      <c r="A3" s="10"/>
      <c r="B3" s="18" t="s">
        <v>3</v>
      </c>
      <c r="C3" s="19"/>
      <c r="D3" s="21"/>
      <c r="E3" s="20" t="s">
        <v>125</v>
      </c>
      <c r="F3" s="20"/>
      <c r="G3" s="20" t="s">
        <v>124</v>
      </c>
      <c r="H3" s="20"/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1"/>
      <c r="E4" s="20">
        <v>0.0</v>
      </c>
      <c r="F4" s="20"/>
      <c r="G4" s="20">
        <v>2.0</v>
      </c>
      <c r="H4" s="20"/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1"/>
      <c r="E5" s="26">
        <v>0.375</v>
      </c>
      <c r="F5" s="26"/>
      <c r="G5" s="26">
        <v>0.375</v>
      </c>
      <c r="H5" s="26"/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1"/>
      <c r="E6" s="20" t="s">
        <v>109</v>
      </c>
      <c r="F6" s="21"/>
      <c r="G6" s="20" t="s">
        <v>124</v>
      </c>
      <c r="H6" s="20"/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1"/>
      <c r="E7" s="30">
        <v>0.875</v>
      </c>
      <c r="F7" s="31"/>
      <c r="G7" s="30">
        <v>0.7916666666666666</v>
      </c>
      <c r="H7" s="30"/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/>
      <c r="E8" s="37" t="str">
        <f>'02.01'!E8</f>
        <v>鈴木</v>
      </c>
      <c r="F8" s="37"/>
      <c r="G8" s="37" t="str">
        <f>'02.01'!G8</f>
        <v>小川</v>
      </c>
      <c r="H8" s="37"/>
      <c r="I8" s="37"/>
      <c r="J8" s="37" t="str">
        <f>'02.01'!J8</f>
        <v/>
      </c>
      <c r="K8" s="37" t="str">
        <f>'02.01'!K8</f>
        <v/>
      </c>
      <c r="L8" s="37" t="str">
        <f>'02.01'!L8</f>
        <v/>
      </c>
      <c r="M8" s="37" t="str">
        <f>'02.01'!M8</f>
        <v/>
      </c>
      <c r="N8" s="37" t="str">
        <f>'02.01'!N8</f>
        <v/>
      </c>
      <c r="O8" s="37" t="str">
        <f>'02.01'!O8</f>
        <v/>
      </c>
      <c r="P8" s="37" t="str">
        <f>'02.01'!P8</f>
        <v/>
      </c>
      <c r="Q8" s="37" t="str">
        <f>'02.01'!Q8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/>
      <c r="E9" s="42" t="str">
        <f>'02.01'!E9</f>
        <v>課長</v>
      </c>
      <c r="F9" s="42" t="str">
        <f>'02.01'!F9</f>
        <v/>
      </c>
      <c r="G9" s="42" t="str">
        <f>'02.01'!G9</f>
        <v>課長</v>
      </c>
      <c r="H9" s="42"/>
      <c r="I9" s="42"/>
      <c r="J9" s="42" t="str">
        <f>'02.01'!J9</f>
        <v/>
      </c>
      <c r="K9" s="42" t="str">
        <f>'02.01'!K9</f>
        <v/>
      </c>
      <c r="L9" s="42" t="str">
        <f>'02.01'!L9</f>
        <v/>
      </c>
      <c r="M9" s="42" t="str">
        <f>'02.01'!M9</f>
        <v/>
      </c>
      <c r="N9" s="42" t="str">
        <f>'02.01'!N9</f>
        <v/>
      </c>
      <c r="O9" s="42" t="str">
        <f>'02.01'!O9</f>
        <v/>
      </c>
      <c r="P9" s="42" t="str">
        <f>'02.01'!P9</f>
        <v/>
      </c>
      <c r="Q9" s="42" t="str">
        <f>'02.01'!Q9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7"/>
      <c r="E10" s="46">
        <v>0.0</v>
      </c>
      <c r="F10" s="47"/>
      <c r="G10" s="47"/>
      <c r="H10" s="46"/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/>
      <c r="E12" s="54">
        <v>0.0</v>
      </c>
      <c r="F12" s="55"/>
      <c r="G12" s="55"/>
      <c r="H12" s="54"/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7"/>
      <c r="G16" s="47"/>
      <c r="H16" s="46"/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0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7"/>
      <c r="H17" s="46"/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0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5"/>
      <c r="G18" s="65"/>
      <c r="H18" s="65"/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2.0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2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121000.0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121000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7"/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0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7"/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0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7"/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70"/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 t="str">
        <f t="shared" si="3"/>
        <v/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0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 t="str">
        <f t="shared" si="4"/>
        <v/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0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0</v>
      </c>
      <c r="F43" s="120">
        <f t="shared" si="5"/>
        <v>0</v>
      </c>
      <c r="G43" s="120">
        <f t="shared" si="5"/>
        <v>0</v>
      </c>
      <c r="H43" s="120">
        <f t="shared" si="5"/>
        <v>0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0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/>
      <c r="E44" s="74">
        <v>0.0</v>
      </c>
      <c r="F44" s="74"/>
      <c r="G44" s="74">
        <v>2.0</v>
      </c>
      <c r="H44" s="74"/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2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0</v>
      </c>
      <c r="G45" s="127">
        <f t="shared" si="6"/>
        <v>121000</v>
      </c>
      <c r="H45" s="127">
        <f t="shared" si="6"/>
        <v>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121000</v>
      </c>
      <c r="S45" s="123"/>
    </row>
    <row r="46">
      <c r="A46" s="129"/>
      <c r="B46" s="130" t="s">
        <v>53</v>
      </c>
      <c r="C46" s="131">
        <v>1.0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1.0</v>
      </c>
      <c r="D47" s="143">
        <f>R52</f>
        <v>0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0</v>
      </c>
      <c r="N48" s="146">
        <f>R17</f>
        <v>0</v>
      </c>
      <c r="O48" s="147">
        <f>R18</f>
        <v>0</v>
      </c>
      <c r="P48" s="148"/>
      <c r="Q48" s="142" t="s">
        <v>69</v>
      </c>
      <c r="R48" s="149">
        <f>R52-R50</f>
        <v>0</v>
      </c>
      <c r="S48" s="39"/>
    </row>
    <row r="49">
      <c r="A49" s="129"/>
      <c r="B49" s="151" t="s">
        <v>70</v>
      </c>
      <c r="C49" s="152">
        <f>SUM(C46:C48)</f>
        <v>2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2</v>
      </c>
      <c r="N49" s="155" t="s">
        <v>74</v>
      </c>
      <c r="O49" s="156">
        <f>R20</f>
        <v>121000</v>
      </c>
      <c r="P49" s="148"/>
      <c r="Q49" s="142" t="s">
        <v>75</v>
      </c>
      <c r="R49" s="146">
        <f t="shared" ref="R49:R50" si="9">R41</f>
        <v>0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0</v>
      </c>
      <c r="S50" s="17"/>
    </row>
    <row r="51">
      <c r="A51" s="157"/>
      <c r="B51" s="162" t="s">
        <v>80</v>
      </c>
      <c r="C51" s="159"/>
      <c r="D51" s="143">
        <f t="shared" ref="D51:D52" si="11">R10</f>
        <v>0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0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45689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'原本'!I1+14</f>
        <v>45689</v>
      </c>
      <c r="R1" s="8" t="str">
        <f>TEXT(O1 , "（ddd）")</f>
        <v>（土）</v>
      </c>
      <c r="S1" s="9" t="s">
        <v>1</v>
      </c>
    </row>
    <row r="2">
      <c r="A2" s="10"/>
      <c r="B2" s="11" t="s">
        <v>2</v>
      </c>
      <c r="C2" s="12" t="str">
        <f>'01.31'!C2</f>
        <v>リ6186</v>
      </c>
      <c r="D2" s="13" t="str">
        <f>'01.31'!D2</f>
        <v>自9757</v>
      </c>
      <c r="E2" s="13" t="str">
        <f>'01.31'!E2</f>
        <v>リ6187</v>
      </c>
      <c r="F2" s="13" t="str">
        <f>'01.31'!F2</f>
        <v>バ 1906</v>
      </c>
      <c r="G2" s="13" t="str">
        <f>'01.31'!G2</f>
        <v>自825</v>
      </c>
      <c r="H2" s="13" t="str">
        <f>'01.31'!H2</f>
        <v>バ3695</v>
      </c>
      <c r="I2" s="13" t="str">
        <f>'01.31'!I2</f>
        <v>バ2359</v>
      </c>
      <c r="J2" s="13" t="str">
        <f>'01.31'!J2</f>
        <v/>
      </c>
      <c r="K2" s="13" t="str">
        <f>'01.31'!K2</f>
        <v/>
      </c>
      <c r="L2" s="13" t="str">
        <f>'01.31'!L2</f>
        <v/>
      </c>
      <c r="M2" s="13" t="str">
        <f>'01.31'!M2</f>
        <v/>
      </c>
      <c r="N2" s="14" t="str">
        <f>'01.31'!N2</f>
        <v/>
      </c>
      <c r="O2" s="14" t="str">
        <f>'01.31'!O2</f>
        <v/>
      </c>
      <c r="P2" s="14" t="str">
        <f>'01.31'!P2</f>
        <v/>
      </c>
      <c r="Q2" s="15" t="str">
        <f>'01.31'!Q2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101</v>
      </c>
      <c r="E3" s="20" t="s">
        <v>7</v>
      </c>
      <c r="F3" s="20" t="s">
        <v>125</v>
      </c>
      <c r="G3" s="20" t="s">
        <v>7</v>
      </c>
      <c r="H3" s="20" t="s">
        <v>96</v>
      </c>
      <c r="I3" s="20" t="s">
        <v>18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3.0</v>
      </c>
      <c r="E4" s="20">
        <v>0.0</v>
      </c>
      <c r="F4" s="20">
        <v>0.0</v>
      </c>
      <c r="G4" s="20">
        <v>1.0</v>
      </c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0" t="s">
        <v>130</v>
      </c>
      <c r="E5" s="26">
        <v>0.375</v>
      </c>
      <c r="F5" s="26">
        <v>0.375</v>
      </c>
      <c r="G5" s="26">
        <v>0.375</v>
      </c>
      <c r="H5" s="26">
        <v>0.3333333333333333</v>
      </c>
      <c r="I5" s="26">
        <v>0.3958333333333333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96</v>
      </c>
      <c r="D6" s="20" t="s">
        <v>101</v>
      </c>
      <c r="E6" s="20" t="s">
        <v>8</v>
      </c>
      <c r="F6" s="20" t="s">
        <v>8</v>
      </c>
      <c r="G6" s="20" t="s">
        <v>7</v>
      </c>
      <c r="H6" s="20" t="s">
        <v>8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30">
        <v>0.7569444444444444</v>
      </c>
      <c r="E7" s="30">
        <v>0.875</v>
      </c>
      <c r="F7" s="30">
        <v>0.7916666666666666</v>
      </c>
      <c r="G7" s="30">
        <v>0.8125</v>
      </c>
      <c r="H7" s="30">
        <v>0.7916666666666666</v>
      </c>
      <c r="I7" s="30">
        <v>0.8125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'01.31'!C8</f>
        <v>藤田</v>
      </c>
      <c r="D8" s="37" t="str">
        <f>'01.31'!D8</f>
        <v>北岸</v>
      </c>
      <c r="E8" s="37" t="str">
        <f>'01.31'!E8</f>
        <v>鈴木</v>
      </c>
      <c r="F8" s="37" t="str">
        <f>'01.31'!F8</f>
        <v>小澤</v>
      </c>
      <c r="G8" s="37" t="str">
        <f>'01.30'!G8</f>
        <v>小川</v>
      </c>
      <c r="H8" s="37" t="str">
        <f>'01.31'!H8</f>
        <v>狭間</v>
      </c>
      <c r="I8" s="37" t="str">
        <f>'01.31'!I8</f>
        <v>谷前</v>
      </c>
      <c r="J8" s="37" t="str">
        <f>'01.31'!J8</f>
        <v/>
      </c>
      <c r="K8" s="37" t="str">
        <f>'01.31'!K8</f>
        <v/>
      </c>
      <c r="L8" s="37" t="str">
        <f>'01.31'!L8</f>
        <v/>
      </c>
      <c r="M8" s="37" t="str">
        <f>'01.31'!M8</f>
        <v/>
      </c>
      <c r="N8" s="37" t="str">
        <f>'01.31'!N8</f>
        <v/>
      </c>
      <c r="O8" s="37" t="str">
        <f>'01.31'!O8</f>
        <v/>
      </c>
      <c r="P8" s="37" t="str">
        <f>'01.31'!P8</f>
        <v/>
      </c>
      <c r="Q8" s="37" t="str">
        <f>'01.31'!Q8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'01.31'!C9</f>
        <v>本部長</v>
      </c>
      <c r="D9" s="42" t="str">
        <f>'01.31'!D9</f>
        <v>課長</v>
      </c>
      <c r="E9" s="42" t="str">
        <f>'01.31'!E9</f>
        <v>課長</v>
      </c>
      <c r="F9" s="42" t="str">
        <f>'01.31'!F9</f>
        <v/>
      </c>
      <c r="G9" s="42" t="str">
        <f>'01.30'!G9</f>
        <v>課長</v>
      </c>
      <c r="H9" s="42" t="str">
        <f>'01.31'!H9</f>
        <v>主任</v>
      </c>
      <c r="I9" s="42" t="str">
        <f>'01.31'!I9</f>
        <v/>
      </c>
      <c r="J9" s="42" t="str">
        <f>'01.31'!J9</f>
        <v/>
      </c>
      <c r="K9" s="42" t="str">
        <f>'01.31'!K9</f>
        <v/>
      </c>
      <c r="L9" s="42" t="str">
        <f>'01.31'!L9</f>
        <v/>
      </c>
      <c r="M9" s="42" t="str">
        <f>'01.31'!M9</f>
        <v/>
      </c>
      <c r="N9" s="42" t="str">
        <f>'01.31'!N9</f>
        <v/>
      </c>
      <c r="O9" s="42" t="str">
        <f>'01.31'!O9</f>
        <v/>
      </c>
      <c r="P9" s="42" t="str">
        <f>'01.31'!P9</f>
        <v/>
      </c>
      <c r="Q9" s="42" t="str">
        <f>'01.31'!Q9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0.0</v>
      </c>
      <c r="G10" s="46">
        <v>0.0</v>
      </c>
      <c r="H10" s="46">
        <v>0.6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0.6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1.0</v>
      </c>
      <c r="E12" s="54">
        <v>0.0</v>
      </c>
      <c r="F12" s="54">
        <v>0.0</v>
      </c>
      <c r="G12" s="54">
        <v>1.0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8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6">
        <v>1.0</v>
      </c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1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6">
        <v>0.0</v>
      </c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6">
        <v>103200.0</v>
      </c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103200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7"/>
      <c r="G16" s="47"/>
      <c r="H16" s="46">
        <v>10.0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7"/>
      <c r="H17" s="46">
        <v>4.2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4.2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5"/>
      <c r="G18" s="65"/>
      <c r="H18" s="66">
        <v>29425.0</v>
      </c>
      <c r="I18" s="66">
        <v>44180.0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73605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4">
        <v>2.0</v>
      </c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2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6.0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6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36740.0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36740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>
        <v>2.0</v>
      </c>
      <c r="D26" s="46">
        <v>3.0</v>
      </c>
      <c r="E26" s="46">
        <v>2.0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7</v>
      </c>
      <c r="S26" s="62" t="str">
        <f t="shared" si="2"/>
        <v>ケア   件 数</v>
      </c>
    </row>
    <row r="27">
      <c r="B27" s="60" t="s">
        <v>26</v>
      </c>
      <c r="C27" s="51">
        <v>41.5</v>
      </c>
      <c r="D27" s="46">
        <v>43.5</v>
      </c>
      <c r="E27" s="46">
        <v>24.0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109</v>
      </c>
      <c r="S27" s="62" t="str">
        <f t="shared" si="2"/>
        <v>　〃　本 数</v>
      </c>
    </row>
    <row r="28">
      <c r="B28" s="63" t="s">
        <v>27</v>
      </c>
      <c r="C28" s="64">
        <v>269600.0</v>
      </c>
      <c r="D28" s="66">
        <v>304100.0</v>
      </c>
      <c r="E28" s="66">
        <v>150850.0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724550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>
        <v>1.0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1</v>
      </c>
      <c r="S31" s="98" t="str">
        <f t="shared" si="2"/>
        <v>テレ訪 件数</v>
      </c>
    </row>
    <row r="32">
      <c r="B32" s="60" t="s">
        <v>39</v>
      </c>
      <c r="C32" s="51">
        <v>35.5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35.5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6">
        <v>1.0</v>
      </c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1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2</v>
      </c>
      <c r="D41" s="110">
        <f t="shared" si="3"/>
        <v>3</v>
      </c>
      <c r="E41" s="110">
        <f t="shared" si="3"/>
        <v>2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7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41.5</v>
      </c>
      <c r="D42" s="116">
        <f t="shared" si="4"/>
        <v>43.5</v>
      </c>
      <c r="E42" s="116">
        <f t="shared" si="4"/>
        <v>24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109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41.5</v>
      </c>
      <c r="D43" s="120">
        <f t="shared" si="5"/>
        <v>45.5</v>
      </c>
      <c r="E43" s="120">
        <f t="shared" si="5"/>
        <v>30</v>
      </c>
      <c r="F43" s="120">
        <f t="shared" si="5"/>
        <v>0</v>
      </c>
      <c r="G43" s="120">
        <f t="shared" si="5"/>
        <v>0</v>
      </c>
      <c r="H43" s="120">
        <f t="shared" si="5"/>
        <v>4.2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121.2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4.0</v>
      </c>
      <c r="E44" s="74">
        <v>5.0</v>
      </c>
      <c r="F44" s="74">
        <v>0.0</v>
      </c>
      <c r="G44" s="74">
        <v>1.0</v>
      </c>
      <c r="H44" s="74">
        <v>10.0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24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36740</v>
      </c>
      <c r="F45" s="127">
        <f t="shared" si="6"/>
        <v>0</v>
      </c>
      <c r="G45" s="127">
        <f t="shared" si="6"/>
        <v>103200</v>
      </c>
      <c r="H45" s="127">
        <f t="shared" si="6"/>
        <v>29425</v>
      </c>
      <c r="I45" s="127">
        <f t="shared" si="6"/>
        <v>44180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213545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1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121.2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35.5</v>
      </c>
      <c r="L47" s="142" t="s">
        <v>64</v>
      </c>
      <c r="M47" s="146">
        <f>R13</f>
        <v>1</v>
      </c>
      <c r="N47" s="146">
        <f>R14</f>
        <v>0</v>
      </c>
      <c r="O47" s="147">
        <f>R15</f>
        <v>103200</v>
      </c>
      <c r="P47" s="148"/>
      <c r="Q47" s="142" t="s">
        <v>51</v>
      </c>
      <c r="R47" s="149">
        <f>R44</f>
        <v>24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1</v>
      </c>
      <c r="L48" s="142" t="s">
        <v>68</v>
      </c>
      <c r="M48" s="146">
        <f>R16</f>
        <v>12</v>
      </c>
      <c r="N48" s="146">
        <f>R17</f>
        <v>4.2</v>
      </c>
      <c r="O48" s="147">
        <f>R18</f>
        <v>73605</v>
      </c>
      <c r="P48" s="148"/>
      <c r="Q48" s="142" t="s">
        <v>69</v>
      </c>
      <c r="R48" s="149">
        <f>R52-R50</f>
        <v>12.2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7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109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0.6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2</v>
      </c>
      <c r="N52" s="141"/>
      <c r="O52" s="141"/>
      <c r="P52" s="148"/>
      <c r="Q52" s="168" t="s">
        <v>86</v>
      </c>
      <c r="R52" s="169">
        <f>R43</f>
        <v>121.2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45688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'原本'!I1+13</f>
        <v>45688</v>
      </c>
      <c r="R1" s="8" t="str">
        <f>TEXT(O1 , "（ddd）")</f>
        <v>（金）</v>
      </c>
      <c r="S1" s="9" t="s">
        <v>1</v>
      </c>
    </row>
    <row r="2">
      <c r="A2" s="10"/>
      <c r="B2" s="11" t="s">
        <v>2</v>
      </c>
      <c r="C2" s="12" t="str">
        <f>'01.30'!C2</f>
        <v>リ6186</v>
      </c>
      <c r="D2" s="13" t="str">
        <f>'01.30'!D2</f>
        <v>自9757</v>
      </c>
      <c r="E2" s="13" t="str">
        <f>'01.30'!E2</f>
        <v>リ6187</v>
      </c>
      <c r="F2" s="13" t="str">
        <f>'01.30'!F2</f>
        <v>バ 1906</v>
      </c>
      <c r="G2" s="13" t="str">
        <f>'01.30'!G2</f>
        <v>自825</v>
      </c>
      <c r="H2" s="13" t="str">
        <f>'01.30'!H2</f>
        <v>バ3695</v>
      </c>
      <c r="I2" s="13" t="str">
        <f>'01.30'!I2</f>
        <v>バ2359</v>
      </c>
      <c r="J2" s="13" t="str">
        <f>'01.30'!J2</f>
        <v/>
      </c>
      <c r="K2" s="13" t="str">
        <f>'01.30'!K2</f>
        <v/>
      </c>
      <c r="L2" s="13" t="str">
        <f>'01.30'!L2</f>
        <v/>
      </c>
      <c r="M2" s="13" t="str">
        <f>'01.30'!M2</f>
        <v/>
      </c>
      <c r="N2" s="14" t="str">
        <f>'01.30'!N2</f>
        <v/>
      </c>
      <c r="O2" s="14" t="str">
        <f>'01.30'!O2</f>
        <v/>
      </c>
      <c r="P2" s="14" t="str">
        <f>'01.30'!P2</f>
        <v/>
      </c>
      <c r="Q2" s="15" t="str">
        <f>'01.30'!Q2</f>
        <v/>
      </c>
      <c r="R2" s="16"/>
      <c r="S2" s="17"/>
    </row>
    <row r="3">
      <c r="A3" s="10"/>
      <c r="B3" s="18" t="s">
        <v>3</v>
      </c>
      <c r="C3" s="19" t="s">
        <v>96</v>
      </c>
      <c r="D3" s="20" t="s">
        <v>131</v>
      </c>
      <c r="E3" s="20" t="s">
        <v>132</v>
      </c>
      <c r="F3" s="20" t="s">
        <v>96</v>
      </c>
      <c r="G3" s="21"/>
      <c r="H3" s="20" t="s">
        <v>9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2.0</v>
      </c>
      <c r="D4" s="20">
        <v>3.0</v>
      </c>
      <c r="E4" s="20">
        <v>0.0</v>
      </c>
      <c r="F4" s="20">
        <v>4.0</v>
      </c>
      <c r="G4" s="21"/>
      <c r="H4" s="20">
        <v>6.0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0.5625</v>
      </c>
      <c r="D5" s="26">
        <v>0.4583333333333333</v>
      </c>
      <c r="E5" s="26">
        <v>0.4166666666666667</v>
      </c>
      <c r="F5" s="26">
        <v>0.3958333333333333</v>
      </c>
      <c r="G5" s="21"/>
      <c r="H5" s="26">
        <v>0.3472222222222222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96</v>
      </c>
      <c r="D6" s="20" t="s">
        <v>17</v>
      </c>
      <c r="E6" s="20" t="s">
        <v>8</v>
      </c>
      <c r="F6" s="20" t="s">
        <v>8</v>
      </c>
      <c r="G6" s="21"/>
      <c r="H6" s="20" t="s">
        <v>99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0.625</v>
      </c>
      <c r="D7" s="30">
        <v>0.75</v>
      </c>
      <c r="E7" s="30">
        <v>0.875</v>
      </c>
      <c r="F7" s="30">
        <v>0.7916666666666666</v>
      </c>
      <c r="G7" s="31"/>
      <c r="H7" s="30">
        <v>0.7916666666666666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'01.30'!C8</f>
        <v>藤田</v>
      </c>
      <c r="D8" s="37" t="str">
        <f>'01.30'!D8</f>
        <v>北岸</v>
      </c>
      <c r="E8" s="37" t="str">
        <f>'01.30'!E8</f>
        <v>鈴木</v>
      </c>
      <c r="F8" s="37" t="str">
        <f>'01.30'!F8</f>
        <v>小澤</v>
      </c>
      <c r="G8" s="37"/>
      <c r="H8" s="37" t="str">
        <f>'01.30'!H8</f>
        <v>狭間</v>
      </c>
      <c r="I8" s="37" t="str">
        <f>'01.30'!I8</f>
        <v>谷前</v>
      </c>
      <c r="J8" s="37" t="str">
        <f>'01.30'!J8</f>
        <v/>
      </c>
      <c r="K8" s="37" t="str">
        <f>'01.30'!K8</f>
        <v/>
      </c>
      <c r="L8" s="37" t="str">
        <f>'01.30'!L8</f>
        <v/>
      </c>
      <c r="M8" s="37" t="str">
        <f>'01.30'!M8</f>
        <v/>
      </c>
      <c r="N8" s="37" t="str">
        <f>'01.30'!N8</f>
        <v/>
      </c>
      <c r="O8" s="37" t="str">
        <f>'01.30'!O8</f>
        <v/>
      </c>
      <c r="P8" s="37" t="str">
        <f>'01.30'!P8</f>
        <v/>
      </c>
      <c r="Q8" s="37" t="str">
        <f>'01.30'!Q8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'01.30'!C9</f>
        <v>本部長</v>
      </c>
      <c r="D9" s="42" t="str">
        <f>'01.30'!D9</f>
        <v>課長</v>
      </c>
      <c r="E9" s="42" t="str">
        <f>'01.30'!E9</f>
        <v>課長</v>
      </c>
      <c r="F9" s="42" t="str">
        <f>'01.30'!F9</f>
        <v/>
      </c>
      <c r="G9" s="42"/>
      <c r="H9" s="42" t="str">
        <f>'01.30'!H9</f>
        <v>主任</v>
      </c>
      <c r="I9" s="42" t="str">
        <f>'01.30'!I9</f>
        <v/>
      </c>
      <c r="J9" s="42" t="str">
        <f>'01.30'!J9</f>
        <v/>
      </c>
      <c r="K9" s="42" t="str">
        <f>'01.30'!K9</f>
        <v/>
      </c>
      <c r="L9" s="42" t="str">
        <f>'01.30'!L9</f>
        <v/>
      </c>
      <c r="M9" s="42" t="str">
        <f>'01.30'!M9</f>
        <v/>
      </c>
      <c r="N9" s="42" t="str">
        <f>'01.30'!N9</f>
        <v/>
      </c>
      <c r="O9" s="42" t="str">
        <f>'01.30'!O9</f>
        <v/>
      </c>
      <c r="P9" s="42" t="str">
        <f>'01.30'!P9</f>
        <v/>
      </c>
      <c r="Q9" s="42" t="str">
        <f>'01.30'!Q9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1.1</v>
      </c>
      <c r="G10" s="47"/>
      <c r="H10" s="46">
        <v>0.4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1.5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1.0</v>
      </c>
      <c r="D12" s="54">
        <v>1.0</v>
      </c>
      <c r="E12" s="54">
        <v>0.0</v>
      </c>
      <c r="F12" s="54">
        <v>2.0</v>
      </c>
      <c r="G12" s="55"/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8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4.0</v>
      </c>
      <c r="G16" s="47"/>
      <c r="H16" s="46">
        <v>7.0</v>
      </c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2.5</v>
      </c>
      <c r="G17" s="47"/>
      <c r="H17" s="46">
        <v>3.2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5.7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14905.0</v>
      </c>
      <c r="G18" s="65"/>
      <c r="H18" s="66">
        <v>23930.0</v>
      </c>
      <c r="I18" s="66">
        <v>17600.0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56435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4">
        <v>2.0</v>
      </c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2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2.0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2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25.8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25.8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170390.0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170390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>
        <v>1.0</v>
      </c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2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2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25.8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25.8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25.8</v>
      </c>
      <c r="F43" s="120">
        <f t="shared" si="5"/>
        <v>2.5</v>
      </c>
      <c r="G43" s="120">
        <f t="shared" si="5"/>
        <v>0</v>
      </c>
      <c r="H43" s="120">
        <f t="shared" si="5"/>
        <v>5.2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33.5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0.0</v>
      </c>
      <c r="D44" s="74">
        <v>0.0</v>
      </c>
      <c r="E44" s="74">
        <v>2.0</v>
      </c>
      <c r="F44" s="74">
        <v>4.0</v>
      </c>
      <c r="G44" s="74"/>
      <c r="H44" s="74">
        <v>7.0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14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14905</v>
      </c>
      <c r="G45" s="127">
        <f t="shared" si="6"/>
        <v>0</v>
      </c>
      <c r="H45" s="127">
        <f t="shared" si="6"/>
        <v>23930</v>
      </c>
      <c r="I45" s="127">
        <f t="shared" si="6"/>
        <v>17600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56435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2.0</v>
      </c>
      <c r="D47" s="143">
        <f>R52</f>
        <v>33.5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14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102</v>
      </c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12</v>
      </c>
      <c r="N48" s="146">
        <f>R17</f>
        <v>5.7</v>
      </c>
      <c r="O48" s="147">
        <f>R18</f>
        <v>56435</v>
      </c>
      <c r="P48" s="148"/>
      <c r="Q48" s="142" t="s">
        <v>69</v>
      </c>
      <c r="R48" s="149">
        <f>R52-R50</f>
        <v>7.7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2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25.8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1.5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2</v>
      </c>
      <c r="N52" s="141"/>
      <c r="O52" s="141"/>
      <c r="P52" s="148"/>
      <c r="Q52" s="168" t="s">
        <v>86</v>
      </c>
      <c r="R52" s="169">
        <f>R43</f>
        <v>33.5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45687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'原本'!I1+12</f>
        <v>45687</v>
      </c>
      <c r="R1" s="8" t="str">
        <f>TEXT(O1 , "（ddd）")</f>
        <v>（木）</v>
      </c>
      <c r="S1" s="9" t="s">
        <v>1</v>
      </c>
    </row>
    <row r="2">
      <c r="A2" s="10"/>
      <c r="B2" s="11" t="s">
        <v>2</v>
      </c>
      <c r="C2" s="12" t="str">
        <f>'01.29'!C2</f>
        <v>リ6186</v>
      </c>
      <c r="D2" s="13" t="str">
        <f>'01.29'!D2</f>
        <v>自9757</v>
      </c>
      <c r="E2" s="13" t="str">
        <f>'01.29'!E2</f>
        <v>リ6187</v>
      </c>
      <c r="F2" s="13" t="str">
        <f>'01.29'!F2</f>
        <v>バ 1906</v>
      </c>
      <c r="G2" s="13" t="str">
        <f>'01.29'!G2</f>
        <v>自825</v>
      </c>
      <c r="H2" s="13" t="str">
        <f>'01.29'!H2</f>
        <v>バ3695</v>
      </c>
      <c r="I2" s="13" t="str">
        <f>'01.29'!I2</f>
        <v>バ2359</v>
      </c>
      <c r="J2" s="13" t="str">
        <f>'01.29'!J2</f>
        <v/>
      </c>
      <c r="K2" s="13" t="str">
        <f>'01.29'!K2</f>
        <v/>
      </c>
      <c r="L2" s="13" t="str">
        <f>'01.29'!L2</f>
        <v/>
      </c>
      <c r="M2" s="13" t="str">
        <f>'01.29'!M2</f>
        <v/>
      </c>
      <c r="N2" s="14" t="str">
        <f>'01.29'!N2</f>
        <v/>
      </c>
      <c r="O2" s="14" t="str">
        <f>'01.29'!O2</f>
        <v/>
      </c>
      <c r="P2" s="14" t="str">
        <f>'01.29'!P2</f>
        <v/>
      </c>
      <c r="Q2" s="15" t="str">
        <f>'01.29'!Q2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91</v>
      </c>
      <c r="E3" s="20" t="s">
        <v>8</v>
      </c>
      <c r="F3" s="20" t="s">
        <v>18</v>
      </c>
      <c r="G3" s="20" t="s">
        <v>107</v>
      </c>
      <c r="H3" s="20" t="s">
        <v>96</v>
      </c>
      <c r="I3" s="20" t="s">
        <v>16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3.0</v>
      </c>
      <c r="E4" s="20">
        <v>2.0</v>
      </c>
      <c r="F4" s="20">
        <v>4.0</v>
      </c>
      <c r="G4" s="20">
        <v>1.0</v>
      </c>
      <c r="H4" s="20">
        <v>6.0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0.4583333333333333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</v>
      </c>
      <c r="D6" s="20" t="s">
        <v>122</v>
      </c>
      <c r="E6" s="20" t="s">
        <v>8</v>
      </c>
      <c r="F6" s="20" t="s">
        <v>8</v>
      </c>
      <c r="G6" s="20" t="s">
        <v>107</v>
      </c>
      <c r="H6" s="20" t="s">
        <v>10</v>
      </c>
      <c r="I6" s="20" t="s">
        <v>10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0.8125</v>
      </c>
      <c r="D7" s="192" t="s">
        <v>133</v>
      </c>
      <c r="E7" s="30">
        <v>0.875</v>
      </c>
      <c r="F7" s="30">
        <v>0.7916666666666666</v>
      </c>
      <c r="G7" s="30">
        <v>0.7916666666666666</v>
      </c>
      <c r="H7" s="30">
        <v>0.7291666666666666</v>
      </c>
      <c r="I7" s="30">
        <v>0.75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'01.28'!C8</f>
        <v>藤田</v>
      </c>
      <c r="D8" s="37" t="str">
        <f>'01.29'!D8</f>
        <v>北岸</v>
      </c>
      <c r="E8" s="37" t="str">
        <f>'01.29'!E8</f>
        <v>鈴木</v>
      </c>
      <c r="F8" s="37" t="str">
        <f>'01.29'!F8</f>
        <v>小澤</v>
      </c>
      <c r="G8" s="37" t="str">
        <f>'01.29'!G8</f>
        <v>小川</v>
      </c>
      <c r="H8" s="37" t="str">
        <f>'01.29'!H8</f>
        <v>狭間</v>
      </c>
      <c r="I8" s="37" t="str">
        <f>'01.29'!I8</f>
        <v>谷前</v>
      </c>
      <c r="J8" s="37" t="str">
        <f>'01.29'!J8</f>
        <v/>
      </c>
      <c r="K8" s="37" t="str">
        <f>'01.29'!K8</f>
        <v/>
      </c>
      <c r="L8" s="37" t="str">
        <f>'01.29'!L8</f>
        <v/>
      </c>
      <c r="M8" s="37" t="str">
        <f>'01.29'!M8</f>
        <v/>
      </c>
      <c r="N8" s="37" t="str">
        <f>'01.29'!N8</f>
        <v/>
      </c>
      <c r="O8" s="37" t="str">
        <f>'01.29'!O8</f>
        <v/>
      </c>
      <c r="P8" s="37" t="str">
        <f>'01.29'!P8</f>
        <v/>
      </c>
      <c r="Q8" s="37" t="str">
        <f>'01.29'!Q8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'01.28'!C9</f>
        <v>本部長</v>
      </c>
      <c r="D9" s="42" t="str">
        <f>'01.29'!D9</f>
        <v>課長</v>
      </c>
      <c r="E9" s="42" t="str">
        <f>'01.29'!E9</f>
        <v>課長</v>
      </c>
      <c r="F9" s="42" t="str">
        <f>'01.29'!F9</f>
        <v/>
      </c>
      <c r="G9" s="42" t="str">
        <f>'01.29'!G9</f>
        <v>課長</v>
      </c>
      <c r="H9" s="42" t="str">
        <f>'01.29'!H9</f>
        <v>主任</v>
      </c>
      <c r="I9" s="42" t="str">
        <f>'01.29'!I9</f>
        <v/>
      </c>
      <c r="J9" s="42" t="str">
        <f>'01.29'!J9</f>
        <v/>
      </c>
      <c r="K9" s="42" t="str">
        <f>'01.29'!K9</f>
        <v/>
      </c>
      <c r="L9" s="42" t="str">
        <f>'01.29'!L9</f>
        <v/>
      </c>
      <c r="M9" s="42" t="str">
        <f>'01.29'!M9</f>
        <v/>
      </c>
      <c r="N9" s="42" t="str">
        <f>'01.29'!N9</f>
        <v/>
      </c>
      <c r="O9" s="42" t="str">
        <f>'01.29'!O9</f>
        <v/>
      </c>
      <c r="P9" s="42" t="str">
        <f>'01.29'!P9</f>
        <v/>
      </c>
      <c r="Q9" s="42" t="str">
        <f>'01.29'!Q9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1.3</v>
      </c>
      <c r="G10" s="46">
        <v>0.0</v>
      </c>
      <c r="H10" s="46">
        <v>0.5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1.8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2.0</v>
      </c>
      <c r="E12" s="54">
        <v>0.0</v>
      </c>
      <c r="F12" s="54">
        <v>1.0</v>
      </c>
      <c r="G12" s="54">
        <v>1.0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5.0</v>
      </c>
      <c r="G16" s="47"/>
      <c r="H16" s="46">
        <v>6.0</v>
      </c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1.6</v>
      </c>
      <c r="G17" s="47"/>
      <c r="H17" s="46">
        <v>2.1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3.7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9306.0</v>
      </c>
      <c r="G18" s="65"/>
      <c r="H18" s="66">
        <v>16940.0</v>
      </c>
      <c r="I18" s="66">
        <v>5980.0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32226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57200.0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57200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>
        <v>1.0</v>
      </c>
      <c r="D22" s="47"/>
      <c r="E22" s="46">
        <v>4.0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5</v>
      </c>
      <c r="S22" s="62" t="str">
        <f t="shared" si="2"/>
        <v>ﾌｨﾙﾀｰ 本 数</v>
      </c>
    </row>
    <row r="23">
      <c r="B23" s="63" t="s">
        <v>27</v>
      </c>
      <c r="C23" s="64">
        <v>5940.0</v>
      </c>
      <c r="D23" s="65"/>
      <c r="E23" s="66">
        <v>23980.0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29920</v>
      </c>
      <c r="S23" s="89" t="str">
        <f t="shared" si="2"/>
        <v>　〃　金 額</v>
      </c>
    </row>
    <row r="24">
      <c r="B24" s="60" t="s">
        <v>33</v>
      </c>
      <c r="C24" s="51"/>
      <c r="D24" s="46">
        <v>7.0</v>
      </c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7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26180.0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26180</v>
      </c>
      <c r="S25" s="89" t="str">
        <f t="shared" si="2"/>
        <v>　〃　金 額</v>
      </c>
    </row>
    <row r="26">
      <c r="B26" s="60" t="s">
        <v>34</v>
      </c>
      <c r="C26" s="51">
        <v>3.0</v>
      </c>
      <c r="D26" s="46">
        <v>1.0</v>
      </c>
      <c r="E26" s="46">
        <v>4.0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8</v>
      </c>
      <c r="S26" s="62" t="str">
        <f t="shared" si="2"/>
        <v>ケア   件 数</v>
      </c>
    </row>
    <row r="27">
      <c r="B27" s="60" t="s">
        <v>26</v>
      </c>
      <c r="C27" s="51">
        <v>250.0</v>
      </c>
      <c r="D27" s="46">
        <v>2.0</v>
      </c>
      <c r="E27" s="46">
        <v>21.0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273</v>
      </c>
      <c r="S27" s="62" t="str">
        <f t="shared" si="2"/>
        <v>　〃　本 数</v>
      </c>
    </row>
    <row r="28">
      <c r="B28" s="63" t="s">
        <v>27</v>
      </c>
      <c r="C28" s="64">
        <v>1894980.0</v>
      </c>
      <c r="D28" s="66">
        <v>17380.0</v>
      </c>
      <c r="E28" s="66">
        <v>139040.0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2051400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>
        <v>1.0</v>
      </c>
      <c r="D31" s="46">
        <v>2.0</v>
      </c>
      <c r="E31" s="46">
        <v>2.0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5</v>
      </c>
      <c r="S31" s="98" t="str">
        <f t="shared" si="2"/>
        <v>テレ訪 件数</v>
      </c>
    </row>
    <row r="32">
      <c r="B32" s="60" t="s">
        <v>39</v>
      </c>
      <c r="C32" s="51">
        <v>3.0</v>
      </c>
      <c r="D32" s="46">
        <v>0.0</v>
      </c>
      <c r="E32" s="46">
        <v>3.0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6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3</v>
      </c>
      <c r="D41" s="110">
        <f t="shared" si="3"/>
        <v>1</v>
      </c>
      <c r="E41" s="110">
        <f t="shared" si="3"/>
        <v>4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8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250</v>
      </c>
      <c r="D42" s="116">
        <f t="shared" si="4"/>
        <v>2</v>
      </c>
      <c r="E42" s="116">
        <f t="shared" si="4"/>
        <v>21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273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251</v>
      </c>
      <c r="D43" s="120">
        <f t="shared" si="5"/>
        <v>9</v>
      </c>
      <c r="E43" s="120">
        <f t="shared" si="5"/>
        <v>25</v>
      </c>
      <c r="F43" s="120">
        <f t="shared" si="5"/>
        <v>1.6</v>
      </c>
      <c r="G43" s="120">
        <f t="shared" si="5"/>
        <v>0</v>
      </c>
      <c r="H43" s="120">
        <f t="shared" si="5"/>
        <v>2.1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288.7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4.0</v>
      </c>
      <c r="D44" s="74">
        <v>1.0</v>
      </c>
      <c r="E44" s="74">
        <v>7.0</v>
      </c>
      <c r="F44" s="74">
        <v>5.0</v>
      </c>
      <c r="G44" s="74">
        <v>1.0</v>
      </c>
      <c r="H44" s="74">
        <v>0.0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19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5940</v>
      </c>
      <c r="D45" s="126">
        <f t="shared" si="6"/>
        <v>26180</v>
      </c>
      <c r="E45" s="127">
        <f t="shared" si="6"/>
        <v>23980</v>
      </c>
      <c r="F45" s="127">
        <f t="shared" si="6"/>
        <v>9306</v>
      </c>
      <c r="G45" s="127">
        <f t="shared" si="6"/>
        <v>57200</v>
      </c>
      <c r="H45" s="127">
        <f t="shared" si="6"/>
        <v>16940</v>
      </c>
      <c r="I45" s="127">
        <f t="shared" si="6"/>
        <v>5980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145526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5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288.7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6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19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12</v>
      </c>
      <c r="N48" s="146">
        <f>R17</f>
        <v>3.7</v>
      </c>
      <c r="O48" s="147">
        <f>R18</f>
        <v>32226</v>
      </c>
      <c r="P48" s="148"/>
      <c r="Q48" s="142" t="s">
        <v>69</v>
      </c>
      <c r="R48" s="149">
        <f>R52-R50</f>
        <v>15.7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57200</v>
      </c>
      <c r="P49" s="148"/>
      <c r="Q49" s="142" t="s">
        <v>75</v>
      </c>
      <c r="R49" s="146">
        <f t="shared" ref="R49:R50" si="9">R41</f>
        <v>8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273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288.7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45686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'原本'!I1+11</f>
        <v>45686</v>
      </c>
      <c r="R1" s="8" t="str">
        <f>TEXT(O1 , "（ddd）")</f>
        <v>（水）</v>
      </c>
      <c r="S1" s="9" t="s">
        <v>1</v>
      </c>
    </row>
    <row r="2">
      <c r="A2" s="10"/>
      <c r="B2" s="11" t="s">
        <v>2</v>
      </c>
      <c r="C2" s="12" t="str">
        <f>'01.28'!C2</f>
        <v>リ6186</v>
      </c>
      <c r="D2" s="13" t="str">
        <f>'01.28'!D2</f>
        <v>自9757</v>
      </c>
      <c r="E2" s="13" t="str">
        <f>'01.28'!E2</f>
        <v>リ6187</v>
      </c>
      <c r="F2" s="13" t="str">
        <f>'01.28'!F2</f>
        <v>バ 1906</v>
      </c>
      <c r="G2" s="13" t="str">
        <f>'01.28'!G2</f>
        <v>自825</v>
      </c>
      <c r="H2" s="13" t="str">
        <f>'01.28'!H2</f>
        <v>バ3695</v>
      </c>
      <c r="I2" s="13" t="str">
        <f>'01.28'!I2</f>
        <v>バ2359</v>
      </c>
      <c r="J2" s="13" t="str">
        <f>'01.28'!J2</f>
        <v/>
      </c>
      <c r="K2" s="13" t="str">
        <f>'01.28'!K2</f>
        <v/>
      </c>
      <c r="L2" s="13" t="str">
        <f>'01.28'!L2</f>
        <v/>
      </c>
      <c r="M2" s="13" t="str">
        <f>'01.28'!M2</f>
        <v/>
      </c>
      <c r="N2" s="14" t="str">
        <f>'01.28'!N2</f>
        <v/>
      </c>
      <c r="O2" s="14" t="str">
        <f>'01.28'!O2</f>
        <v/>
      </c>
      <c r="P2" s="14" t="str">
        <f>'01.28'!P2</f>
        <v/>
      </c>
      <c r="Q2" s="15" t="str">
        <f>'01.28'!Q2</f>
        <v/>
      </c>
      <c r="R2" s="16"/>
      <c r="S2" s="17"/>
    </row>
    <row r="3">
      <c r="A3" s="10"/>
      <c r="B3" s="18" t="s">
        <v>3</v>
      </c>
      <c r="C3" s="19"/>
      <c r="D3" s="20" t="s">
        <v>17</v>
      </c>
      <c r="E3" s="20" t="s">
        <v>8</v>
      </c>
      <c r="F3" s="20" t="s">
        <v>8</v>
      </c>
      <c r="G3" s="20" t="s">
        <v>96</v>
      </c>
      <c r="H3" s="20" t="s">
        <v>134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0">
        <v>3.0</v>
      </c>
      <c r="E4" s="20">
        <v>2.0</v>
      </c>
      <c r="F4" s="20">
        <v>1.0</v>
      </c>
      <c r="G4" s="20">
        <v>1.0</v>
      </c>
      <c r="H4" s="20">
        <v>6.0</v>
      </c>
      <c r="I4" s="20">
        <v>4.0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0.3333333333333333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0" t="s">
        <v>90</v>
      </c>
      <c r="E6" s="20" t="s">
        <v>8</v>
      </c>
      <c r="F6" s="20" t="s">
        <v>8</v>
      </c>
      <c r="G6" s="20" t="s">
        <v>8</v>
      </c>
      <c r="H6" s="20" t="s">
        <v>8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0">
        <v>0.7569444444444444</v>
      </c>
      <c r="E7" s="30">
        <v>0.875</v>
      </c>
      <c r="F7" s="30">
        <v>0.7916666666666666</v>
      </c>
      <c r="G7" s="30">
        <v>0.7083333333333334</v>
      </c>
      <c r="H7" s="30">
        <v>0.7083333333333334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 t="str">
        <f>'01.28'!D8</f>
        <v>北岸</v>
      </c>
      <c r="E8" s="37" t="str">
        <f>'01.28'!E8</f>
        <v>鈴木</v>
      </c>
      <c r="F8" s="37" t="str">
        <f>'01.28'!F8</f>
        <v>小澤</v>
      </c>
      <c r="G8" s="37" t="str">
        <f>'01.28'!G8</f>
        <v>小川</v>
      </c>
      <c r="H8" s="37" t="str">
        <f>'01.28'!H8</f>
        <v>狭間</v>
      </c>
      <c r="I8" s="37" t="str">
        <f>'01.28'!I8</f>
        <v>谷前</v>
      </c>
      <c r="J8" s="37" t="str">
        <f>'01.28'!J8</f>
        <v/>
      </c>
      <c r="K8" s="37" t="str">
        <f>'01.28'!K8</f>
        <v/>
      </c>
      <c r="L8" s="37" t="str">
        <f>'01.28'!L8</f>
        <v/>
      </c>
      <c r="M8" s="37" t="str">
        <f>'01.28'!M8</f>
        <v/>
      </c>
      <c r="N8" s="37" t="str">
        <f>'01.28'!N8</f>
        <v/>
      </c>
      <c r="O8" s="37" t="str">
        <f>'01.28'!O8</f>
        <v/>
      </c>
      <c r="P8" s="37" t="str">
        <f>'01.28'!P8</f>
        <v/>
      </c>
      <c r="Q8" s="37" t="str">
        <f>'01.28'!Q8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 t="str">
        <f>'01.28'!D9</f>
        <v>課長</v>
      </c>
      <c r="E9" s="42" t="str">
        <f>'01.28'!E9</f>
        <v>課長</v>
      </c>
      <c r="F9" s="42" t="str">
        <f>'01.28'!F9</f>
        <v/>
      </c>
      <c r="G9" s="42" t="str">
        <f>'01.28'!G9</f>
        <v>課長</v>
      </c>
      <c r="H9" s="42" t="str">
        <f>'01.28'!H9</f>
        <v>主任</v>
      </c>
      <c r="I9" s="42" t="str">
        <f>'01.28'!I9</f>
        <v/>
      </c>
      <c r="J9" s="42" t="str">
        <f>'01.28'!J9</f>
        <v/>
      </c>
      <c r="K9" s="42" t="str">
        <f>'01.28'!K9</f>
        <v/>
      </c>
      <c r="L9" s="42" t="str">
        <f>'01.28'!L9</f>
        <v/>
      </c>
      <c r="M9" s="42" t="str">
        <f>'01.28'!M9</f>
        <v/>
      </c>
      <c r="N9" s="42" t="str">
        <f>'01.28'!N9</f>
        <v/>
      </c>
      <c r="O9" s="42" t="str">
        <f>'01.28'!O9</f>
        <v/>
      </c>
      <c r="P9" s="42" t="str">
        <f>'01.28'!P9</f>
        <v/>
      </c>
      <c r="Q9" s="42" t="str">
        <f>'01.28'!Q9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6">
        <v>0.0</v>
      </c>
      <c r="E10" s="46">
        <v>0.0</v>
      </c>
      <c r="F10" s="46">
        <v>0.0</v>
      </c>
      <c r="G10" s="46">
        <v>0.0</v>
      </c>
      <c r="H10" s="46">
        <v>1.0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>
        <v>2.0</v>
      </c>
      <c r="E12" s="54">
        <v>0.0</v>
      </c>
      <c r="F12" s="54">
        <v>0.0</v>
      </c>
      <c r="G12" s="54">
        <v>1.0</v>
      </c>
      <c r="H12" s="54">
        <v>3.0</v>
      </c>
      <c r="I12" s="54">
        <v>2.0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8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6">
        <v>1.0</v>
      </c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1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6">
        <v>0.0</v>
      </c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6">
        <v>52800.0</v>
      </c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52800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/>
      <c r="G16" s="46">
        <v>1.0</v>
      </c>
      <c r="H16" s="46">
        <v>9.0</v>
      </c>
      <c r="I16" s="46">
        <v>3.0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13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6">
        <v>0.0</v>
      </c>
      <c r="H17" s="46">
        <v>4.3</v>
      </c>
      <c r="I17" s="46">
        <v>0.6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4.9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/>
      <c r="G18" s="66">
        <v>29700.0</v>
      </c>
      <c r="H18" s="66">
        <v>33550.0</v>
      </c>
      <c r="I18" s="66">
        <v>15970.0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79220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3.0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3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17820.0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17820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1.0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1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4928.0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4928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22.7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22.7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143920.0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143920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6">
        <v>2.0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4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6">
        <v>4.0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4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6">
        <v>1.0</v>
      </c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1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6">
        <v>1.0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22.7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22.7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26.7</v>
      </c>
      <c r="F43" s="120">
        <f t="shared" si="5"/>
        <v>0</v>
      </c>
      <c r="G43" s="120">
        <f t="shared" si="5"/>
        <v>0</v>
      </c>
      <c r="H43" s="120">
        <f t="shared" si="5"/>
        <v>4.3</v>
      </c>
      <c r="I43" s="120">
        <f t="shared" si="5"/>
        <v>0.6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31.6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>
        <v>0.0</v>
      </c>
      <c r="E44" s="74">
        <v>5.0</v>
      </c>
      <c r="F44" s="74">
        <v>0.0</v>
      </c>
      <c r="G44" s="74">
        <v>2.0</v>
      </c>
      <c r="H44" s="74">
        <v>9.0</v>
      </c>
      <c r="I44" s="74">
        <v>3.0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19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22748</v>
      </c>
      <c r="F45" s="127">
        <f t="shared" si="6"/>
        <v>0</v>
      </c>
      <c r="G45" s="127">
        <f t="shared" si="6"/>
        <v>82500</v>
      </c>
      <c r="H45" s="127">
        <f t="shared" si="6"/>
        <v>33550</v>
      </c>
      <c r="I45" s="127">
        <f t="shared" si="6"/>
        <v>15970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154768</v>
      </c>
      <c r="S45" s="123"/>
    </row>
    <row r="46">
      <c r="A46" s="129"/>
      <c r="B46" s="130" t="s">
        <v>53</v>
      </c>
      <c r="C46" s="131">
        <v>3.0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4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31.6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4</v>
      </c>
      <c r="L47" s="142" t="s">
        <v>64</v>
      </c>
      <c r="M47" s="146">
        <f>R13</f>
        <v>1</v>
      </c>
      <c r="N47" s="146">
        <f>R14</f>
        <v>0</v>
      </c>
      <c r="O47" s="147">
        <f>R15</f>
        <v>52800</v>
      </c>
      <c r="P47" s="148"/>
      <c r="Q47" s="142" t="s">
        <v>51</v>
      </c>
      <c r="R47" s="149">
        <f>R44</f>
        <v>19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104</v>
      </c>
      <c r="G48" s="140"/>
      <c r="H48" s="135"/>
      <c r="J48" s="136" t="s">
        <v>67</v>
      </c>
      <c r="K48" s="137">
        <f t="shared" ref="K48:K49" si="8">R34</f>
        <v>1</v>
      </c>
      <c r="L48" s="142" t="s">
        <v>68</v>
      </c>
      <c r="M48" s="146">
        <f>R16</f>
        <v>13</v>
      </c>
      <c r="N48" s="146">
        <f>R17</f>
        <v>4.9</v>
      </c>
      <c r="O48" s="147">
        <f>R18</f>
        <v>79220</v>
      </c>
      <c r="P48" s="148"/>
      <c r="Q48" s="142" t="s">
        <v>69</v>
      </c>
      <c r="R48" s="149">
        <f>R52-R50</f>
        <v>8.9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22.7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31.6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45685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'原本'!I1+10</f>
        <v>45685</v>
      </c>
      <c r="R1" s="8" t="str">
        <f>TEXT(O1 , "（ddd）")</f>
        <v>（火）</v>
      </c>
      <c r="S1" s="9" t="s">
        <v>1</v>
      </c>
    </row>
    <row r="2">
      <c r="A2" s="10"/>
      <c r="B2" s="11" t="s">
        <v>2</v>
      </c>
      <c r="C2" s="12" t="str">
        <f>'01.27'!C2</f>
        <v>リ6186</v>
      </c>
      <c r="D2" s="13" t="str">
        <f>'01.27'!D2</f>
        <v>自9757</v>
      </c>
      <c r="E2" s="13" t="str">
        <f>'01.27'!E2</f>
        <v>リ6187</v>
      </c>
      <c r="F2" s="13" t="str">
        <f>'01.27'!F2</f>
        <v>バ 1906</v>
      </c>
      <c r="G2" s="13" t="str">
        <f>'01.27'!G2</f>
        <v>自825</v>
      </c>
      <c r="H2" s="13" t="str">
        <f>'01.27'!H2</f>
        <v>バ3695</v>
      </c>
      <c r="I2" s="13" t="str">
        <f>'01.27'!I2</f>
        <v>バ2359</v>
      </c>
      <c r="J2" s="13" t="str">
        <f>'01.27'!J2</f>
        <v/>
      </c>
      <c r="K2" s="13" t="str">
        <f>'01.27'!K2</f>
        <v/>
      </c>
      <c r="L2" s="13" t="str">
        <f>'01.27'!L2</f>
        <v/>
      </c>
      <c r="M2" s="13" t="str">
        <f>'01.27'!M2</f>
        <v/>
      </c>
      <c r="N2" s="14" t="str">
        <f>'01.27'!N2</f>
        <v/>
      </c>
      <c r="O2" s="14" t="str">
        <f>'01.27'!O2</f>
        <v/>
      </c>
      <c r="P2" s="14" t="str">
        <f>'01.27'!P2</f>
        <v/>
      </c>
      <c r="Q2" s="15" t="str">
        <f>'01.27'!Q2</f>
        <v/>
      </c>
      <c r="R2" s="16"/>
      <c r="S2" s="17"/>
    </row>
    <row r="3">
      <c r="A3" s="10"/>
      <c r="B3" s="18" t="s">
        <v>3</v>
      </c>
      <c r="C3" s="19" t="s">
        <v>135</v>
      </c>
      <c r="D3" s="20" t="s">
        <v>131</v>
      </c>
      <c r="E3" s="20" t="s">
        <v>92</v>
      </c>
      <c r="F3" s="20" t="s">
        <v>8</v>
      </c>
      <c r="G3" s="20" t="s">
        <v>124</v>
      </c>
      <c r="H3" s="20" t="s">
        <v>10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3.0</v>
      </c>
      <c r="E4" s="20">
        <v>0.0</v>
      </c>
      <c r="F4" s="20">
        <v>12.0</v>
      </c>
      <c r="G4" s="20">
        <v>1.0</v>
      </c>
      <c r="H4" s="20">
        <v>5.0</v>
      </c>
      <c r="I4" s="20">
        <v>3.0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0.4583333333333333</v>
      </c>
      <c r="E5" s="26">
        <v>0.4166666666666667</v>
      </c>
      <c r="F5" s="26">
        <v>0.3958333333333333</v>
      </c>
      <c r="G5" s="26">
        <v>0.375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8</v>
      </c>
      <c r="D6" s="20" t="s">
        <v>136</v>
      </c>
      <c r="E6" s="20" t="s">
        <v>8</v>
      </c>
      <c r="F6" s="20" t="s">
        <v>8</v>
      </c>
      <c r="G6" s="20" t="s">
        <v>124</v>
      </c>
      <c r="H6" s="20" t="s">
        <v>9</v>
      </c>
      <c r="I6" s="20" t="s">
        <v>129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0.8125</v>
      </c>
      <c r="D7" s="30">
        <v>0.7569444444444444</v>
      </c>
      <c r="E7" s="30">
        <v>0.875</v>
      </c>
      <c r="F7" s="30">
        <v>0.7916666666666666</v>
      </c>
      <c r="G7" s="30">
        <v>0.7708333333333334</v>
      </c>
      <c r="H7" s="30">
        <v>0.7083333333333334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'01.27'!C8</f>
        <v>藤田</v>
      </c>
      <c r="D8" s="37" t="str">
        <f>'01.25'!D8</f>
        <v>北岸</v>
      </c>
      <c r="E8" s="37" t="str">
        <f>'01.27'!E8</f>
        <v>鈴木</v>
      </c>
      <c r="F8" s="37" t="str">
        <f>'01.27'!F8</f>
        <v>小澤</v>
      </c>
      <c r="G8" s="37" t="str">
        <f>'01.27'!G8</f>
        <v>小川</v>
      </c>
      <c r="H8" s="37" t="str">
        <f>'01.27'!H8</f>
        <v>狭間</v>
      </c>
      <c r="I8" s="37" t="str">
        <f>'01.27'!I8</f>
        <v>谷前</v>
      </c>
      <c r="J8" s="37" t="str">
        <f>'01.27'!J8</f>
        <v/>
      </c>
      <c r="K8" s="37" t="str">
        <f>'01.27'!K8</f>
        <v/>
      </c>
      <c r="L8" s="37" t="str">
        <f>'01.27'!L8</f>
        <v/>
      </c>
      <c r="M8" s="37" t="str">
        <f>'01.27'!M8</f>
        <v/>
      </c>
      <c r="N8" s="37" t="str">
        <f>'01.27'!N8</f>
        <v/>
      </c>
      <c r="O8" s="37" t="str">
        <f>'01.27'!O8</f>
        <v/>
      </c>
      <c r="P8" s="37" t="str">
        <f>'01.27'!P8</f>
        <v/>
      </c>
      <c r="Q8" s="37" t="str">
        <f>'01.27'!Q8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'01.27'!C9</f>
        <v>本部長</v>
      </c>
      <c r="D9" s="42" t="str">
        <f>'01.25'!D9</f>
        <v>課長</v>
      </c>
      <c r="E9" s="42" t="str">
        <f>'01.27'!E9</f>
        <v>課長</v>
      </c>
      <c r="F9" s="42" t="str">
        <f>'01.27'!F9</f>
        <v/>
      </c>
      <c r="G9" s="42" t="str">
        <f>'01.27'!G9</f>
        <v>課長</v>
      </c>
      <c r="H9" s="42" t="str">
        <f>'01.27'!H9</f>
        <v>主任</v>
      </c>
      <c r="I9" s="42" t="str">
        <f>'01.27'!I9</f>
        <v/>
      </c>
      <c r="J9" s="42" t="str">
        <f>'01.27'!J9</f>
        <v/>
      </c>
      <c r="K9" s="42" t="str">
        <f>'01.27'!K9</f>
        <v/>
      </c>
      <c r="L9" s="42" t="str">
        <f>'01.27'!L9</f>
        <v/>
      </c>
      <c r="M9" s="42" t="str">
        <f>'01.27'!M9</f>
        <v/>
      </c>
      <c r="N9" s="42" t="str">
        <f>'01.27'!N9</f>
        <v/>
      </c>
      <c r="O9" s="42" t="str">
        <f>'01.27'!O9</f>
        <v/>
      </c>
      <c r="P9" s="42" t="str">
        <f>'01.27'!P9</f>
        <v/>
      </c>
      <c r="Q9" s="42" t="str">
        <f>'01.27'!Q9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0.5</v>
      </c>
      <c r="G10" s="46">
        <v>0.0</v>
      </c>
      <c r="H10" s="46">
        <v>1.4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1.9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2.0</v>
      </c>
      <c r="E12" s="54">
        <v>0.0</v>
      </c>
      <c r="F12" s="54">
        <v>9.0</v>
      </c>
      <c r="G12" s="54">
        <v>1.0</v>
      </c>
      <c r="H12" s="54">
        <v>3.0</v>
      </c>
      <c r="I12" s="54">
        <v>2.0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19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11.0</v>
      </c>
      <c r="G16" s="47"/>
      <c r="H16" s="46">
        <v>5.0</v>
      </c>
      <c r="I16" s="46">
        <v>3.0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19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2.3</v>
      </c>
      <c r="G17" s="47"/>
      <c r="H17" s="46">
        <v>4.5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6.8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14388.0</v>
      </c>
      <c r="G18" s="65"/>
      <c r="H18" s="66">
        <v>46750.0</v>
      </c>
      <c r="I18" s="66">
        <v>5980.0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67118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66000.0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66000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>
        <v>1.0</v>
      </c>
      <c r="D22" s="46">
        <v>2.0</v>
      </c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3</v>
      </c>
      <c r="S22" s="62" t="str">
        <f t="shared" si="2"/>
        <v>ﾌｨﾙﾀｰ 本 数</v>
      </c>
    </row>
    <row r="23">
      <c r="B23" s="63" t="s">
        <v>27</v>
      </c>
      <c r="C23" s="64">
        <v>5940.0</v>
      </c>
      <c r="D23" s="66">
        <v>11880.0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17820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5.0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5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18700.0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18700</v>
      </c>
      <c r="S25" s="89" t="str">
        <f t="shared" si="2"/>
        <v>　〃　金 額</v>
      </c>
    </row>
    <row r="26">
      <c r="B26" s="60" t="s">
        <v>34</v>
      </c>
      <c r="C26" s="51"/>
      <c r="D26" s="46">
        <v>1.0</v>
      </c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4</v>
      </c>
      <c r="S26" s="62" t="str">
        <f t="shared" si="2"/>
        <v>ケア   件 数</v>
      </c>
    </row>
    <row r="27">
      <c r="B27" s="60" t="s">
        <v>26</v>
      </c>
      <c r="C27" s="51"/>
      <c r="D27" s="46">
        <v>2.0</v>
      </c>
      <c r="E27" s="46">
        <v>25.5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27.5</v>
      </c>
      <c r="S27" s="62" t="str">
        <f t="shared" si="2"/>
        <v>　〃　本 数</v>
      </c>
    </row>
    <row r="28">
      <c r="B28" s="63" t="s">
        <v>27</v>
      </c>
      <c r="C28" s="64"/>
      <c r="D28" s="66">
        <v>14850.0</v>
      </c>
      <c r="E28" s="66">
        <v>169950.0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184800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>
        <v>1.0</v>
      </c>
      <c r="D31" s="46">
        <v>2.0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>
        <v>1.0</v>
      </c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1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>
        <f t="shared" si="3"/>
        <v>1</v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4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>
        <f t="shared" si="4"/>
        <v>2</v>
      </c>
      <c r="E42" s="116">
        <f t="shared" si="4"/>
        <v>25.5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27.5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1</v>
      </c>
      <c r="D43" s="120">
        <f t="shared" si="5"/>
        <v>4</v>
      </c>
      <c r="E43" s="120">
        <f t="shared" si="5"/>
        <v>30.5</v>
      </c>
      <c r="F43" s="120">
        <f t="shared" si="5"/>
        <v>2.3</v>
      </c>
      <c r="G43" s="120">
        <f t="shared" si="5"/>
        <v>0</v>
      </c>
      <c r="H43" s="120">
        <f t="shared" si="5"/>
        <v>4.5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42.3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1.0</v>
      </c>
      <c r="D44" s="74">
        <v>2.0</v>
      </c>
      <c r="E44" s="74">
        <v>4.0</v>
      </c>
      <c r="F44" s="74">
        <v>11.0</v>
      </c>
      <c r="G44" s="74">
        <v>1.0</v>
      </c>
      <c r="H44" s="74">
        <v>0.0</v>
      </c>
      <c r="I44" s="74">
        <v>3.0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22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5940</v>
      </c>
      <c r="D45" s="126">
        <f t="shared" si="6"/>
        <v>11880</v>
      </c>
      <c r="E45" s="127">
        <f t="shared" si="6"/>
        <v>18700</v>
      </c>
      <c r="F45" s="127">
        <f t="shared" si="6"/>
        <v>14388</v>
      </c>
      <c r="G45" s="127">
        <f t="shared" si="6"/>
        <v>66000</v>
      </c>
      <c r="H45" s="127">
        <f t="shared" si="6"/>
        <v>46750</v>
      </c>
      <c r="I45" s="127">
        <f t="shared" si="6"/>
        <v>5980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169638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42.3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1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22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19</v>
      </c>
      <c r="N48" s="146">
        <f>R17</f>
        <v>6.8</v>
      </c>
      <c r="O48" s="147">
        <f>R18</f>
        <v>67118</v>
      </c>
      <c r="P48" s="148"/>
      <c r="Q48" s="142" t="s">
        <v>69</v>
      </c>
      <c r="R48" s="149">
        <f>R52-R50</f>
        <v>14.8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66000</v>
      </c>
      <c r="P49" s="148"/>
      <c r="Q49" s="142" t="s">
        <v>75</v>
      </c>
      <c r="R49" s="146">
        <f t="shared" ref="R49:R50" si="9">R41</f>
        <v>4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27.5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1.9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42.3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45702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'原本'!I1+27</f>
        <v>45702</v>
      </c>
      <c r="R1" s="8" t="str">
        <f>TEXT(O1 , "（ddd）")</f>
        <v>（金）</v>
      </c>
      <c r="S1" s="9" t="s">
        <v>1</v>
      </c>
    </row>
    <row r="2">
      <c r="A2" s="10"/>
      <c r="B2" s="11" t="s">
        <v>2</v>
      </c>
      <c r="C2" s="12" t="str">
        <f>'02.13'!C2</f>
        <v>リ6186</v>
      </c>
      <c r="D2" s="13" t="str">
        <f>'02.13'!D2</f>
        <v>自9757</v>
      </c>
      <c r="E2" s="13" t="str">
        <f>'02.13'!E2</f>
        <v>リ6187</v>
      </c>
      <c r="F2" s="13" t="str">
        <f>'02.13'!F2</f>
        <v>バ 1906</v>
      </c>
      <c r="G2" s="13" t="str">
        <f>'02.13'!G2</f>
        <v>自825</v>
      </c>
      <c r="H2" s="13" t="str">
        <f>'02.13'!H2</f>
        <v>バ3695</v>
      </c>
      <c r="I2" s="13" t="str">
        <f>'02.13'!I2</f>
        <v>バ2359</v>
      </c>
      <c r="J2" s="13" t="str">
        <f>'02.13'!J2</f>
        <v/>
      </c>
      <c r="K2" s="13" t="str">
        <f>'02.13'!K2</f>
        <v/>
      </c>
      <c r="L2" s="13" t="str">
        <f>'02.13'!L2</f>
        <v/>
      </c>
      <c r="M2" s="13" t="str">
        <f>'02.13'!M2</f>
        <v/>
      </c>
      <c r="N2" s="14" t="str">
        <f>'02.13'!N2</f>
        <v/>
      </c>
      <c r="O2" s="14" t="str">
        <f>'02.13'!O2</f>
        <v/>
      </c>
      <c r="P2" s="14" t="str">
        <f>'02.13'!P2</f>
        <v/>
      </c>
      <c r="Q2" s="15" t="str">
        <f>'02.13'!Q2</f>
        <v/>
      </c>
      <c r="R2" s="16"/>
      <c r="S2" s="17"/>
    </row>
    <row r="3">
      <c r="A3" s="10"/>
      <c r="B3" s="18" t="s">
        <v>3</v>
      </c>
      <c r="C3" s="19" t="s">
        <v>90</v>
      </c>
      <c r="D3" s="20" t="s">
        <v>91</v>
      </c>
      <c r="E3" s="20" t="s">
        <v>92</v>
      </c>
      <c r="F3" s="20" t="s">
        <v>93</v>
      </c>
      <c r="G3" s="20" t="s">
        <v>90</v>
      </c>
      <c r="H3" s="20" t="s">
        <v>94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2.0</v>
      </c>
      <c r="D4" s="20">
        <v>3.0</v>
      </c>
      <c r="E4" s="20">
        <v>0.0</v>
      </c>
      <c r="F4" s="20">
        <v>2.0</v>
      </c>
      <c r="G4" s="20">
        <v>1.0</v>
      </c>
      <c r="H4" s="20">
        <v>4.0</v>
      </c>
      <c r="I4" s="20">
        <v>0.0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0.375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0.375</v>
      </c>
      <c r="I5" s="26">
        <v>0.4583333333333333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</v>
      </c>
      <c r="D6" s="20" t="s">
        <v>5</v>
      </c>
      <c r="E6" s="20" t="s">
        <v>95</v>
      </c>
      <c r="F6" s="20" t="s">
        <v>8</v>
      </c>
      <c r="G6" s="20" t="s">
        <v>90</v>
      </c>
      <c r="H6" s="20" t="s">
        <v>96</v>
      </c>
      <c r="I6" s="20" t="s">
        <v>96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0.8125</v>
      </c>
      <c r="D7" s="30">
        <v>0.7638888888888888</v>
      </c>
      <c r="E7" s="30">
        <v>0.9166666666666666</v>
      </c>
      <c r="F7" s="30">
        <v>0.8333333333333334</v>
      </c>
      <c r="G7" s="30">
        <v>0.7083333333333334</v>
      </c>
      <c r="H7" s="30">
        <v>0.7083333333333334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'02.13'!C8</f>
        <v>藤田</v>
      </c>
      <c r="D8" s="37" t="str">
        <f>'02.13'!D8</f>
        <v>北岸</v>
      </c>
      <c r="E8" s="37" t="str">
        <f>'02.13'!E8</f>
        <v>鈴木</v>
      </c>
      <c r="F8" s="37" t="str">
        <f>'02.13'!F8</f>
        <v>小澤</v>
      </c>
      <c r="G8" s="37" t="str">
        <f>'02.11'!G8</f>
        <v>小川</v>
      </c>
      <c r="H8" s="37" t="str">
        <f>'02.13'!H8</f>
        <v>狭間</v>
      </c>
      <c r="I8" s="37" t="str">
        <f>'02.13'!I8</f>
        <v>谷前</v>
      </c>
      <c r="J8" s="37" t="str">
        <f>'02.13'!J8</f>
        <v/>
      </c>
      <c r="K8" s="37" t="str">
        <f>'02.13'!K8</f>
        <v/>
      </c>
      <c r="L8" s="37" t="str">
        <f>'02.13'!L8</f>
        <v/>
      </c>
      <c r="M8" s="37" t="str">
        <f>'02.13'!M8</f>
        <v/>
      </c>
      <c r="N8" s="37" t="str">
        <f>'02.13'!N8</f>
        <v/>
      </c>
      <c r="O8" s="37" t="str">
        <f>'02.13'!O8</f>
        <v/>
      </c>
      <c r="P8" s="37" t="str">
        <f>'02.13'!P8</f>
        <v/>
      </c>
      <c r="Q8" s="37" t="str">
        <f>'02.13'!Q8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'02.13'!C9</f>
        <v>本部長</v>
      </c>
      <c r="D9" s="42" t="str">
        <f>'02.13'!D9</f>
        <v>課長</v>
      </c>
      <c r="E9" s="42" t="str">
        <f>'02.13'!E9</f>
        <v>課長</v>
      </c>
      <c r="F9" s="42" t="str">
        <f>'02.13'!F9</f>
        <v/>
      </c>
      <c r="G9" s="42" t="str">
        <f>'02.11'!G9</f>
        <v>課長</v>
      </c>
      <c r="H9" s="42" t="str">
        <f>'02.13'!H9</f>
        <v>主任</v>
      </c>
      <c r="I9" s="42" t="str">
        <f>'02.13'!I9</f>
        <v/>
      </c>
      <c r="J9" s="42" t="str">
        <f>'02.13'!J9</f>
        <v/>
      </c>
      <c r="K9" s="42" t="str">
        <f>'02.13'!K9</f>
        <v/>
      </c>
      <c r="L9" s="42" t="str">
        <f>'02.13'!L9</f>
        <v/>
      </c>
      <c r="M9" s="42" t="str">
        <f>'02.13'!M9</f>
        <v/>
      </c>
      <c r="N9" s="42" t="str">
        <f>'02.13'!N9</f>
        <v/>
      </c>
      <c r="O9" s="42" t="str">
        <f>'02.13'!O9</f>
        <v/>
      </c>
      <c r="P9" s="42" t="str">
        <f>'02.13'!P9</f>
        <v/>
      </c>
      <c r="Q9" s="42" t="str">
        <f>'02.13'!Q9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0.1</v>
      </c>
      <c r="G10" s="46">
        <v>0.0</v>
      </c>
      <c r="H10" s="46">
        <v>3.0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3.1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1.0</v>
      </c>
      <c r="D12" s="54">
        <v>1.0</v>
      </c>
      <c r="E12" s="54">
        <v>0.0</v>
      </c>
      <c r="F12" s="54">
        <v>1.0</v>
      </c>
      <c r="G12" s="54">
        <v>1.0</v>
      </c>
      <c r="H12" s="54">
        <v>3.0</v>
      </c>
      <c r="I12" s="54">
        <v>0.0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7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1.0</v>
      </c>
      <c r="G16" s="47"/>
      <c r="H16" s="46">
        <v>4.0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5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0.1</v>
      </c>
      <c r="G17" s="47"/>
      <c r="H17" s="46">
        <v>5.5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5.6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550.0</v>
      </c>
      <c r="G18" s="65"/>
      <c r="H18" s="66">
        <v>55660.0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56210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>
        <v>70.8</v>
      </c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70.8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6">
        <v>1.0</v>
      </c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1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6">
        <v>5940.0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5940</v>
      </c>
      <c r="S23" s="89" t="str">
        <f t="shared" si="2"/>
        <v>　〃　金 額</v>
      </c>
    </row>
    <row r="24">
      <c r="B24" s="60" t="s">
        <v>33</v>
      </c>
      <c r="C24" s="51"/>
      <c r="D24" s="46">
        <v>2.0</v>
      </c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2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7480.0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7480</v>
      </c>
      <c r="S25" s="89" t="str">
        <f t="shared" si="2"/>
        <v>　〃　金 額</v>
      </c>
    </row>
    <row r="26">
      <c r="B26" s="60" t="s">
        <v>34</v>
      </c>
      <c r="C26" s="51">
        <v>2.0</v>
      </c>
      <c r="D26" s="47"/>
      <c r="E26" s="46">
        <v>9.0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11</v>
      </c>
      <c r="S26" s="62" t="str">
        <f t="shared" si="2"/>
        <v>ケア   件 数</v>
      </c>
    </row>
    <row r="27">
      <c r="B27" s="60" t="s">
        <v>26</v>
      </c>
      <c r="C27" s="51">
        <v>10.5</v>
      </c>
      <c r="D27" s="47"/>
      <c r="E27" s="46">
        <v>57.6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68.1</v>
      </c>
      <c r="S27" s="62" t="str">
        <f t="shared" si="2"/>
        <v>　〃　本 数</v>
      </c>
    </row>
    <row r="28">
      <c r="B28" s="63" t="s">
        <v>27</v>
      </c>
      <c r="C28" s="64">
        <v>187000.0</v>
      </c>
      <c r="D28" s="65"/>
      <c r="E28" s="66">
        <v>393220.0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580220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1.0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1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6">
        <v>500.0</v>
      </c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2</v>
      </c>
      <c r="D41" s="110" t="str">
        <f t="shared" si="3"/>
        <v/>
      </c>
      <c r="E41" s="110">
        <f t="shared" si="3"/>
        <v>9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11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10.5</v>
      </c>
      <c r="D42" s="116" t="str">
        <f t="shared" si="4"/>
        <v/>
      </c>
      <c r="E42" s="116">
        <f t="shared" si="4"/>
        <v>57.6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68.1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10.5</v>
      </c>
      <c r="D43" s="120">
        <f t="shared" si="5"/>
        <v>2</v>
      </c>
      <c r="E43" s="120">
        <f t="shared" si="5"/>
        <v>128.4</v>
      </c>
      <c r="F43" s="120">
        <f t="shared" si="5"/>
        <v>1.1</v>
      </c>
      <c r="G43" s="120">
        <f t="shared" si="5"/>
        <v>0</v>
      </c>
      <c r="H43" s="120">
        <f t="shared" si="5"/>
        <v>5.5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147.5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1.0</v>
      </c>
      <c r="E44" s="74">
        <v>13.0</v>
      </c>
      <c r="F44" s="74">
        <v>2.0</v>
      </c>
      <c r="G44" s="74">
        <v>0.0</v>
      </c>
      <c r="H44" s="74">
        <v>4.0</v>
      </c>
      <c r="I44" s="74">
        <v>0.0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22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H45" si="6">C15+C18+C20+C23+C25</f>
        <v>0</v>
      </c>
      <c r="D45" s="126">
        <f t="shared" si="6"/>
        <v>7480</v>
      </c>
      <c r="E45" s="127">
        <f t="shared" si="6"/>
        <v>0</v>
      </c>
      <c r="F45" s="127">
        <f t="shared" si="6"/>
        <v>6490</v>
      </c>
      <c r="G45" s="127">
        <f t="shared" si="6"/>
        <v>0</v>
      </c>
      <c r="H45" s="127">
        <f t="shared" si="6"/>
        <v>55660</v>
      </c>
      <c r="I45" s="127">
        <f>I15+I18+I20+I23+I44</f>
        <v>0</v>
      </c>
      <c r="J45" s="127">
        <f t="shared" ref="J45:Q45" si="7">J15+J18+J20+J23+J25</f>
        <v>0</v>
      </c>
      <c r="K45" s="126">
        <f t="shared" si="7"/>
        <v>0</v>
      </c>
      <c r="L45" s="127">
        <f t="shared" si="7"/>
        <v>0</v>
      </c>
      <c r="M45" s="127">
        <f t="shared" si="7"/>
        <v>0</v>
      </c>
      <c r="N45" s="127">
        <f t="shared" si="7"/>
        <v>0</v>
      </c>
      <c r="O45" s="127">
        <f t="shared" si="7"/>
        <v>0</v>
      </c>
      <c r="P45" s="126">
        <f t="shared" si="7"/>
        <v>0</v>
      </c>
      <c r="Q45" s="126">
        <f t="shared" si="7"/>
        <v>0</v>
      </c>
      <c r="R45" s="128">
        <f t="shared" si="1"/>
        <v>69630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8">R31</f>
        <v>1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147.5</v>
      </c>
      <c r="E47" s="144" t="s">
        <v>62</v>
      </c>
      <c r="F47" s="145"/>
      <c r="G47" s="140"/>
      <c r="H47" s="135"/>
      <c r="J47" s="136" t="s">
        <v>63</v>
      </c>
      <c r="K47" s="137">
        <f t="shared" si="8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22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9">R34</f>
        <v>0</v>
      </c>
      <c r="L48" s="142" t="s">
        <v>68</v>
      </c>
      <c r="M48" s="146">
        <f>R16</f>
        <v>5</v>
      </c>
      <c r="N48" s="146">
        <f>R17</f>
        <v>5.6</v>
      </c>
      <c r="O48" s="147">
        <f>R18</f>
        <v>56210</v>
      </c>
      <c r="P48" s="148"/>
      <c r="Q48" s="142" t="s">
        <v>69</v>
      </c>
      <c r="R48" s="149">
        <f>R52-R50</f>
        <v>79.4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9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10">R41</f>
        <v>11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1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10"/>
        <v>68.1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2">R10</f>
        <v>3.1</v>
      </c>
      <c r="E51" s="144" t="s">
        <v>81</v>
      </c>
      <c r="F51" s="145"/>
      <c r="G51" s="140"/>
      <c r="H51" s="140"/>
      <c r="J51" s="163" t="s">
        <v>82</v>
      </c>
      <c r="K51" s="161">
        <f t="shared" si="11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2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1"/>
        <v>0</v>
      </c>
      <c r="L52" s="160" t="s">
        <v>85</v>
      </c>
      <c r="M52" s="167">
        <f>R21</f>
        <v>70.8</v>
      </c>
      <c r="N52" s="141"/>
      <c r="O52" s="141"/>
      <c r="P52" s="148"/>
      <c r="Q52" s="168" t="s">
        <v>86</v>
      </c>
      <c r="R52" s="169">
        <f>R43</f>
        <v>147.5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3">SUM(C56,C58,C60,C62,C64)</f>
        <v>0</v>
      </c>
      <c r="D54" s="174">
        <f t="shared" si="13"/>
        <v>0</v>
      </c>
      <c r="E54" s="174">
        <f t="shared" si="13"/>
        <v>0</v>
      </c>
      <c r="F54" s="174">
        <f t="shared" si="13"/>
        <v>0</v>
      </c>
      <c r="G54" s="174">
        <f t="shared" si="13"/>
        <v>0</v>
      </c>
      <c r="H54" s="174">
        <f t="shared" si="13"/>
        <v>0</v>
      </c>
      <c r="I54" s="174">
        <f t="shared" si="13"/>
        <v>500</v>
      </c>
      <c r="J54" s="174">
        <f t="shared" si="13"/>
        <v>0</v>
      </c>
      <c r="K54" s="174">
        <f t="shared" si="13"/>
        <v>0</v>
      </c>
      <c r="L54" s="174">
        <f t="shared" si="13"/>
        <v>0</v>
      </c>
      <c r="M54" s="174">
        <f t="shared" si="13"/>
        <v>0</v>
      </c>
      <c r="N54" s="174">
        <f t="shared" si="13"/>
        <v>0</v>
      </c>
      <c r="O54" s="174">
        <f t="shared" si="13"/>
        <v>0</v>
      </c>
      <c r="P54" s="174">
        <f t="shared" si="13"/>
        <v>0</v>
      </c>
      <c r="Q54" s="174">
        <f t="shared" si="13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6" t="s">
        <v>8</v>
      </c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1">
        <v>500.0</v>
      </c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45684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'原本'!I1+9</f>
        <v>45684</v>
      </c>
      <c r="R1" s="8" t="str">
        <f>TEXT(O1 , "（ddd）")</f>
        <v>（月）</v>
      </c>
      <c r="S1" s="9" t="s">
        <v>1</v>
      </c>
    </row>
    <row r="2">
      <c r="A2" s="10"/>
      <c r="B2" s="11" t="s">
        <v>2</v>
      </c>
      <c r="C2" s="12" t="str">
        <f>'01.26'!C2</f>
        <v>リ6186</v>
      </c>
      <c r="D2" s="13" t="str">
        <f>'01.26'!D2</f>
        <v>自9757</v>
      </c>
      <c r="E2" s="13" t="str">
        <f>'01.26'!E2</f>
        <v>リ6187</v>
      </c>
      <c r="F2" s="13" t="str">
        <f>'01.26'!F2</f>
        <v>バ 1906</v>
      </c>
      <c r="G2" s="13" t="str">
        <f>'01.26'!G2</f>
        <v>自825</v>
      </c>
      <c r="H2" s="13" t="str">
        <f>'01.26'!H2</f>
        <v>バ3695</v>
      </c>
      <c r="I2" s="13" t="str">
        <f>'01.26'!I2</f>
        <v>バ2359</v>
      </c>
      <c r="J2" s="13" t="str">
        <f>'01.26'!J2</f>
        <v/>
      </c>
      <c r="K2" s="13" t="str">
        <f>'01.26'!K2</f>
        <v/>
      </c>
      <c r="L2" s="13" t="str">
        <f>'01.26'!L2</f>
        <v/>
      </c>
      <c r="M2" s="13" t="str">
        <f>'01.26'!M2</f>
        <v/>
      </c>
      <c r="N2" s="14" t="str">
        <f>'01.26'!N2</f>
        <v/>
      </c>
      <c r="O2" s="14" t="str">
        <f>'01.26'!O2</f>
        <v/>
      </c>
      <c r="P2" s="14" t="str">
        <f>'01.26'!P2</f>
        <v/>
      </c>
      <c r="Q2" s="15" t="str">
        <f>'01.26'!Q2</f>
        <v/>
      </c>
      <c r="R2" s="16"/>
      <c r="S2" s="17"/>
    </row>
    <row r="3">
      <c r="A3" s="10"/>
      <c r="B3" s="18" t="s">
        <v>3</v>
      </c>
      <c r="C3" s="19" t="s">
        <v>10</v>
      </c>
      <c r="D3" s="21"/>
      <c r="E3" s="20" t="s">
        <v>137</v>
      </c>
      <c r="F3" s="20" t="s">
        <v>93</v>
      </c>
      <c r="G3" s="20" t="s">
        <v>96</v>
      </c>
      <c r="H3" s="20" t="s">
        <v>9</v>
      </c>
      <c r="I3" s="20" t="s">
        <v>110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1"/>
      <c r="E4" s="20">
        <v>0.0</v>
      </c>
      <c r="F4" s="20">
        <v>2.0</v>
      </c>
      <c r="G4" s="20">
        <v>2.0</v>
      </c>
      <c r="H4" s="20">
        <v>4.0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0.4375</v>
      </c>
      <c r="D5" s="21"/>
      <c r="E5" s="26">
        <v>0.375</v>
      </c>
      <c r="F5" s="26">
        <v>0.4166666666666667</v>
      </c>
      <c r="G5" s="26">
        <v>0.4166666666666667</v>
      </c>
      <c r="H5" s="26">
        <v>0.375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118</v>
      </c>
      <c r="D6" s="21"/>
      <c r="E6" s="20" t="s">
        <v>8</v>
      </c>
      <c r="F6" s="20" t="s">
        <v>8</v>
      </c>
      <c r="G6" s="20" t="s">
        <v>118</v>
      </c>
      <c r="H6" s="20" t="s">
        <v>9</v>
      </c>
      <c r="I6" s="20" t="s">
        <v>118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0.75</v>
      </c>
      <c r="D7" s="31"/>
      <c r="E7" s="30">
        <v>0.875</v>
      </c>
      <c r="F7" s="30">
        <v>0.7916666666666666</v>
      </c>
      <c r="G7" s="30">
        <v>0.7708333333333334</v>
      </c>
      <c r="H7" s="30">
        <v>0.75</v>
      </c>
      <c r="I7" s="30">
        <v>0.7708333333333334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'01.25'!C8</f>
        <v>藤田</v>
      </c>
      <c r="D8" s="37" t="str">
        <f>'01.26'!D8</f>
        <v/>
      </c>
      <c r="E8" s="37" t="str">
        <f>'01.26'!E8</f>
        <v>鈴木</v>
      </c>
      <c r="F8" s="190" t="s">
        <v>103</v>
      </c>
      <c r="G8" s="37" t="str">
        <f>'01.26'!G8</f>
        <v>小川</v>
      </c>
      <c r="H8" s="190" t="s">
        <v>113</v>
      </c>
      <c r="I8" s="37" t="str">
        <f>'01.25'!I8</f>
        <v>谷前</v>
      </c>
      <c r="J8" s="37" t="str">
        <f>'01.26'!J8</f>
        <v/>
      </c>
      <c r="K8" s="37" t="str">
        <f>'01.26'!K8</f>
        <v/>
      </c>
      <c r="L8" s="37" t="str">
        <f>'01.26'!L8</f>
        <v/>
      </c>
      <c r="M8" s="37" t="str">
        <f>'01.26'!M8</f>
        <v/>
      </c>
      <c r="N8" s="37" t="str">
        <f>'01.26'!N8</f>
        <v/>
      </c>
      <c r="O8" s="37" t="str">
        <f>'01.26'!O8</f>
        <v/>
      </c>
      <c r="P8" s="37" t="str">
        <f>'01.26'!P8</f>
        <v/>
      </c>
      <c r="Q8" s="37" t="str">
        <f>'01.26'!Q8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'01.25'!C9</f>
        <v>本部長</v>
      </c>
      <c r="D9" s="42" t="str">
        <f>'01.26'!D9</f>
        <v/>
      </c>
      <c r="E9" s="42" t="str">
        <f>'01.26'!E9</f>
        <v>課長</v>
      </c>
      <c r="F9" s="42" t="str">
        <f>'01.26'!F9</f>
        <v/>
      </c>
      <c r="G9" s="42" t="str">
        <f>'01.26'!G9</f>
        <v>課長</v>
      </c>
      <c r="H9" s="194" t="s">
        <v>115</v>
      </c>
      <c r="I9" s="42" t="str">
        <f>'01.26'!I9</f>
        <v/>
      </c>
      <c r="J9" s="42" t="str">
        <f>'01.26'!J9</f>
        <v/>
      </c>
      <c r="K9" s="42" t="str">
        <f>'01.26'!K9</f>
        <v/>
      </c>
      <c r="L9" s="42" t="str">
        <f>'01.26'!L9</f>
        <v/>
      </c>
      <c r="M9" s="42" t="str">
        <f>'01.26'!M9</f>
        <v/>
      </c>
      <c r="N9" s="42" t="str">
        <f>'01.26'!N9</f>
        <v/>
      </c>
      <c r="O9" s="42" t="str">
        <f>'01.26'!O9</f>
        <v/>
      </c>
      <c r="P9" s="42" t="str">
        <f>'01.26'!P9</f>
        <v/>
      </c>
      <c r="Q9" s="42" t="str">
        <f>'01.26'!Q9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7"/>
      <c r="E10" s="46">
        <v>0.0</v>
      </c>
      <c r="F10" s="46">
        <v>0.4</v>
      </c>
      <c r="G10" s="46">
        <v>0.0</v>
      </c>
      <c r="H10" s="46">
        <v>0.7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1.1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/>
      <c r="E12" s="54">
        <v>0.0</v>
      </c>
      <c r="F12" s="54">
        <v>1.0</v>
      </c>
      <c r="G12" s="54">
        <v>1.0</v>
      </c>
      <c r="H12" s="54">
        <v>2.0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7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7"/>
      <c r="H16" s="46">
        <v>5.0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9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0.7</v>
      </c>
      <c r="G17" s="47"/>
      <c r="H17" s="46">
        <v>3.4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4.1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3828.0</v>
      </c>
      <c r="G18" s="65"/>
      <c r="H18" s="66">
        <v>32670.0</v>
      </c>
      <c r="I18" s="66">
        <v>35200.0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71698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58300.0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58300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2.0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2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12320.0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12320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23.5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23.5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166870.0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166870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23.5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23.5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25.5</v>
      </c>
      <c r="F43" s="120">
        <f t="shared" si="5"/>
        <v>0.7</v>
      </c>
      <c r="G43" s="120">
        <f t="shared" si="5"/>
        <v>0</v>
      </c>
      <c r="H43" s="120">
        <f t="shared" si="5"/>
        <v>3.4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29.6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0.0</v>
      </c>
      <c r="D44" s="74"/>
      <c r="E44" s="74">
        <v>5.0</v>
      </c>
      <c r="F44" s="74">
        <v>2.0</v>
      </c>
      <c r="G44" s="74">
        <v>1.0</v>
      </c>
      <c r="H44" s="74">
        <v>5.0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15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12320</v>
      </c>
      <c r="F45" s="127">
        <f t="shared" si="6"/>
        <v>3828</v>
      </c>
      <c r="G45" s="127">
        <f t="shared" si="6"/>
        <v>58300</v>
      </c>
      <c r="H45" s="127">
        <f t="shared" si="6"/>
        <v>32670</v>
      </c>
      <c r="I45" s="127">
        <f t="shared" si="6"/>
        <v>35200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142318</v>
      </c>
      <c r="S45" s="123"/>
    </row>
    <row r="46">
      <c r="A46" s="129"/>
      <c r="B46" s="130" t="s">
        <v>53</v>
      </c>
      <c r="C46" s="131">
        <v>3.0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29.6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15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105</v>
      </c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9</v>
      </c>
      <c r="N48" s="146">
        <f>R17</f>
        <v>4.1</v>
      </c>
      <c r="O48" s="147">
        <f>R18</f>
        <v>71698</v>
      </c>
      <c r="P48" s="148"/>
      <c r="Q48" s="142" t="s">
        <v>69</v>
      </c>
      <c r="R48" s="149">
        <f>R52-R50</f>
        <v>6.1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58300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23.5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1.1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29.6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45683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'原本'!I1+8</f>
        <v>45683</v>
      </c>
      <c r="R1" s="8" t="str">
        <f>TEXT(O1 , "（ddd）")</f>
        <v>（日）</v>
      </c>
      <c r="S1" s="9" t="s">
        <v>1</v>
      </c>
    </row>
    <row r="2">
      <c r="A2" s="10"/>
      <c r="B2" s="11" t="s">
        <v>2</v>
      </c>
      <c r="C2" s="12" t="str">
        <f>'01.25'!C2</f>
        <v>リ6186</v>
      </c>
      <c r="D2" s="13" t="str">
        <f>'01.25'!D2</f>
        <v>自9757</v>
      </c>
      <c r="E2" s="13" t="str">
        <f>'01.25'!E2</f>
        <v>リ6187</v>
      </c>
      <c r="F2" s="13" t="str">
        <f>'01.25'!F2</f>
        <v>バ 1906</v>
      </c>
      <c r="G2" s="13" t="str">
        <f>'01.25'!G2</f>
        <v>自825</v>
      </c>
      <c r="H2" s="13" t="str">
        <f>'01.25'!H2</f>
        <v>バ3695</v>
      </c>
      <c r="I2" s="13" t="str">
        <f>'01.25'!I2</f>
        <v>バ2359</v>
      </c>
      <c r="J2" s="13" t="str">
        <f>'01.25'!J2</f>
        <v/>
      </c>
      <c r="K2" s="13" t="str">
        <f>'01.25'!K2</f>
        <v/>
      </c>
      <c r="L2" s="13" t="str">
        <f>'01.25'!L2</f>
        <v/>
      </c>
      <c r="M2" s="13" t="str">
        <f>'01.25'!M2</f>
        <v/>
      </c>
      <c r="N2" s="14" t="str">
        <f>'01.25'!N2</f>
        <v/>
      </c>
      <c r="O2" s="14" t="str">
        <f>'01.25'!O2</f>
        <v/>
      </c>
      <c r="P2" s="14" t="str">
        <f>'01.25'!P2</f>
        <v/>
      </c>
      <c r="Q2" s="15" t="str">
        <f>'01.25'!Q2</f>
        <v/>
      </c>
      <c r="R2" s="16"/>
      <c r="S2" s="17"/>
    </row>
    <row r="3">
      <c r="A3" s="10"/>
      <c r="B3" s="18" t="s">
        <v>3</v>
      </c>
      <c r="C3" s="19"/>
      <c r="D3" s="21"/>
      <c r="E3" s="20" t="s">
        <v>116</v>
      </c>
      <c r="F3" s="20"/>
      <c r="G3" s="20" t="s">
        <v>10</v>
      </c>
      <c r="H3" s="20"/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1"/>
      <c r="E4" s="20">
        <v>0.0</v>
      </c>
      <c r="F4" s="20"/>
      <c r="G4" s="20">
        <v>2.0</v>
      </c>
      <c r="H4" s="20"/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1"/>
      <c r="E5" s="26">
        <v>0.375</v>
      </c>
      <c r="F5" s="26"/>
      <c r="G5" s="26">
        <v>0.4375</v>
      </c>
      <c r="H5" s="26"/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1"/>
      <c r="E6" s="20" t="s">
        <v>123</v>
      </c>
      <c r="F6" s="21"/>
      <c r="G6" s="20" t="s">
        <v>125</v>
      </c>
      <c r="H6" s="20"/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1"/>
      <c r="E7" s="30">
        <v>0.875</v>
      </c>
      <c r="F7" s="31"/>
      <c r="G7" s="30">
        <v>0.75</v>
      </c>
      <c r="H7" s="30"/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/>
      <c r="E8" s="37" t="str">
        <f>'01.25'!E8</f>
        <v>鈴木</v>
      </c>
      <c r="F8" s="37"/>
      <c r="G8" s="37" t="str">
        <f>'01.25'!G8</f>
        <v>小川</v>
      </c>
      <c r="H8" s="37"/>
      <c r="I8" s="37"/>
      <c r="J8" s="37" t="str">
        <f>'01.25'!J8</f>
        <v/>
      </c>
      <c r="K8" s="37" t="str">
        <f>'01.25'!K8</f>
        <v/>
      </c>
      <c r="L8" s="37" t="str">
        <f>'01.25'!L8</f>
        <v/>
      </c>
      <c r="M8" s="37" t="str">
        <f>'01.25'!M8</f>
        <v/>
      </c>
      <c r="N8" s="37" t="str">
        <f>'01.25'!N8</f>
        <v/>
      </c>
      <c r="O8" s="37" t="str">
        <f>'01.25'!O8</f>
        <v/>
      </c>
      <c r="P8" s="37" t="str">
        <f>'01.25'!P8</f>
        <v/>
      </c>
      <c r="Q8" s="37" t="str">
        <f>'01.25'!Q8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/>
      <c r="E9" s="42" t="str">
        <f>'01.25'!E9</f>
        <v>課長</v>
      </c>
      <c r="F9" s="42" t="str">
        <f>'01.25'!F9</f>
        <v/>
      </c>
      <c r="G9" s="42" t="str">
        <f>'01.25'!G9</f>
        <v>課長</v>
      </c>
      <c r="H9" s="42"/>
      <c r="I9" s="42"/>
      <c r="J9" s="42" t="str">
        <f>'01.25'!J9</f>
        <v/>
      </c>
      <c r="K9" s="42" t="str">
        <f>'01.25'!K9</f>
        <v/>
      </c>
      <c r="L9" s="42" t="str">
        <f>'01.25'!L9</f>
        <v/>
      </c>
      <c r="M9" s="42" t="str">
        <f>'01.25'!M9</f>
        <v/>
      </c>
      <c r="N9" s="42" t="str">
        <f>'01.25'!N9</f>
        <v/>
      </c>
      <c r="O9" s="42" t="str">
        <f>'01.25'!O9</f>
        <v/>
      </c>
      <c r="P9" s="42" t="str">
        <f>'01.25'!P9</f>
        <v/>
      </c>
      <c r="Q9" s="42" t="str">
        <f>'01.25'!Q9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7"/>
      <c r="E10" s="46">
        <v>0.0</v>
      </c>
      <c r="F10" s="47"/>
      <c r="G10" s="47"/>
      <c r="H10" s="46"/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/>
      <c r="E12" s="54">
        <v>0.0</v>
      </c>
      <c r="F12" s="55"/>
      <c r="G12" s="55"/>
      <c r="H12" s="54"/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7"/>
      <c r="G16" s="46">
        <v>1.0</v>
      </c>
      <c r="H16" s="46"/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1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6">
        <v>0.4</v>
      </c>
      <c r="H17" s="46"/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0.4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5"/>
      <c r="G18" s="66">
        <v>2013.0</v>
      </c>
      <c r="H18" s="65"/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2013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26766.0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26766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1.0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1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25.5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25.5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215565.0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215565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7"/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70"/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1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1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25.5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25.5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25.5</v>
      </c>
      <c r="F43" s="120">
        <f t="shared" si="5"/>
        <v>0</v>
      </c>
      <c r="G43" s="120">
        <f t="shared" si="5"/>
        <v>0.4</v>
      </c>
      <c r="H43" s="120">
        <f t="shared" si="5"/>
        <v>0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25.9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/>
      <c r="E44" s="74">
        <v>1.0</v>
      </c>
      <c r="F44" s="74"/>
      <c r="G44" s="74">
        <v>2.0</v>
      </c>
      <c r="H44" s="74"/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3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0</v>
      </c>
      <c r="G45" s="127">
        <f t="shared" si="6"/>
        <v>28779</v>
      </c>
      <c r="H45" s="127">
        <f t="shared" si="6"/>
        <v>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28779</v>
      </c>
      <c r="S45" s="123"/>
    </row>
    <row r="46">
      <c r="A46" s="129"/>
      <c r="B46" s="130" t="s">
        <v>53</v>
      </c>
      <c r="C46" s="131">
        <v>1.0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1.0</v>
      </c>
      <c r="D47" s="143">
        <f>R52</f>
        <v>25.9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3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</v>
      </c>
      <c r="N48" s="146">
        <f>R17</f>
        <v>0.4</v>
      </c>
      <c r="O48" s="147">
        <f>R18</f>
        <v>2013</v>
      </c>
      <c r="P48" s="148"/>
      <c r="Q48" s="142" t="s">
        <v>69</v>
      </c>
      <c r="R48" s="149">
        <f>R52-R50</f>
        <v>0.4</v>
      </c>
      <c r="S48" s="39"/>
    </row>
    <row r="49">
      <c r="A49" s="129"/>
      <c r="B49" s="151" t="s">
        <v>70</v>
      </c>
      <c r="C49" s="152">
        <f>SUM(C46:C48)</f>
        <v>2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26766</v>
      </c>
      <c r="P49" s="148"/>
      <c r="Q49" s="142" t="s">
        <v>75</v>
      </c>
      <c r="R49" s="146">
        <f t="shared" ref="R49:R50" si="9">R41</f>
        <v>1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25.5</v>
      </c>
      <c r="S50" s="17"/>
    </row>
    <row r="51">
      <c r="A51" s="157"/>
      <c r="B51" s="162" t="s">
        <v>80</v>
      </c>
      <c r="C51" s="159"/>
      <c r="D51" s="143">
        <f t="shared" ref="D51:D52" si="11">R10</f>
        <v>0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25.9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45682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'原本'!I1+7</f>
        <v>45682</v>
      </c>
      <c r="R1" s="8" t="str">
        <f>TEXT(O1 , "（ddd）")</f>
        <v>（土）</v>
      </c>
      <c r="S1" s="9" t="s">
        <v>1</v>
      </c>
    </row>
    <row r="2">
      <c r="A2" s="10"/>
      <c r="B2" s="11" t="s">
        <v>2</v>
      </c>
      <c r="C2" s="12" t="str">
        <f>'01.24'!C2</f>
        <v>リ6186</v>
      </c>
      <c r="D2" s="13" t="str">
        <f>'01.24'!D2</f>
        <v>自9757</v>
      </c>
      <c r="E2" s="13" t="str">
        <f>'01.24'!E2</f>
        <v>リ6187</v>
      </c>
      <c r="F2" s="13" t="str">
        <f>'01.24'!F2</f>
        <v>バ 1906</v>
      </c>
      <c r="G2" s="13" t="str">
        <f>'01.24'!G2</f>
        <v>自825</v>
      </c>
      <c r="H2" s="13" t="str">
        <f>'01.24'!H2</f>
        <v>バ3695</v>
      </c>
      <c r="I2" s="13" t="str">
        <f>'01.24'!I2</f>
        <v>バ2359</v>
      </c>
      <c r="J2" s="13" t="str">
        <f>'01.24'!J2</f>
        <v/>
      </c>
      <c r="K2" s="13" t="str">
        <f>'01.24'!K2</f>
        <v/>
      </c>
      <c r="L2" s="13" t="str">
        <f>'01.24'!L2</f>
        <v/>
      </c>
      <c r="M2" s="13" t="str">
        <f>'01.24'!M2</f>
        <v/>
      </c>
      <c r="N2" s="14" t="str">
        <f>'01.24'!N2</f>
        <v/>
      </c>
      <c r="O2" s="14" t="str">
        <f>'01.24'!O2</f>
        <v/>
      </c>
      <c r="P2" s="14" t="str">
        <f>'01.24'!P2</f>
        <v/>
      </c>
      <c r="Q2" s="15" t="str">
        <f>'01.24'!Q2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10</v>
      </c>
      <c r="E3" s="20" t="s">
        <v>116</v>
      </c>
      <c r="F3" s="20" t="s">
        <v>111</v>
      </c>
      <c r="G3" s="20" t="s">
        <v>8</v>
      </c>
      <c r="H3" s="20" t="s">
        <v>96</v>
      </c>
      <c r="I3" s="20" t="s">
        <v>110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3.0</v>
      </c>
      <c r="E4" s="20">
        <v>1.0</v>
      </c>
      <c r="F4" s="20">
        <v>2.0</v>
      </c>
      <c r="G4" s="20">
        <v>1.0</v>
      </c>
      <c r="H4" s="20">
        <v>6.0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0.4375</v>
      </c>
      <c r="E5" s="26">
        <v>0.4166666666666667</v>
      </c>
      <c r="F5" s="26">
        <v>0.375</v>
      </c>
      <c r="G5" s="26">
        <v>0.375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6</v>
      </c>
      <c r="D6" s="20" t="s">
        <v>122</v>
      </c>
      <c r="E6" s="20" t="s">
        <v>8</v>
      </c>
      <c r="F6" s="20" t="s">
        <v>8</v>
      </c>
      <c r="G6" s="20" t="s">
        <v>8</v>
      </c>
      <c r="H6" s="20" t="s">
        <v>96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0.8333333333333334</v>
      </c>
      <c r="D7" s="30">
        <v>0.7847222222222222</v>
      </c>
      <c r="E7" s="30">
        <v>0.875</v>
      </c>
      <c r="F7" s="30">
        <v>0.7916666666666666</v>
      </c>
      <c r="G7" s="30">
        <v>0.7708333333333334</v>
      </c>
      <c r="H7" s="30">
        <v>0.7291666666666666</v>
      </c>
      <c r="I7" s="30">
        <v>0.75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'01.24'!C8</f>
        <v>藤田</v>
      </c>
      <c r="D8" s="37" t="str">
        <f>'01.24'!D8</f>
        <v>北岸</v>
      </c>
      <c r="E8" s="37" t="str">
        <f>'01.24'!E8</f>
        <v>鈴木</v>
      </c>
      <c r="F8" s="37" t="str">
        <f>'01.24'!F8</f>
        <v>小澤</v>
      </c>
      <c r="G8" s="37" t="str">
        <f>'01.24'!G8</f>
        <v>小川</v>
      </c>
      <c r="H8" s="37" t="str">
        <f>'01.24'!H8</f>
        <v>狭間</v>
      </c>
      <c r="I8" s="37" t="str">
        <f>'01.24'!I8</f>
        <v>谷前</v>
      </c>
      <c r="J8" s="37" t="str">
        <f>'01.24'!J8</f>
        <v/>
      </c>
      <c r="K8" s="37" t="str">
        <f>'01.24'!K8</f>
        <v/>
      </c>
      <c r="L8" s="37" t="str">
        <f>'01.24'!L8</f>
        <v/>
      </c>
      <c r="M8" s="37" t="str">
        <f>'01.24'!M8</f>
        <v/>
      </c>
      <c r="N8" s="37" t="str">
        <f>'01.24'!N8</f>
        <v/>
      </c>
      <c r="O8" s="37" t="str">
        <f>'01.24'!O8</f>
        <v/>
      </c>
      <c r="P8" s="37" t="str">
        <f>'01.24'!P8</f>
        <v/>
      </c>
      <c r="Q8" s="37" t="str">
        <f>'01.24'!Q8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'01.24'!C9</f>
        <v>本部長</v>
      </c>
      <c r="D9" s="42" t="str">
        <f>'01.24'!D9</f>
        <v>課長</v>
      </c>
      <c r="E9" s="42" t="str">
        <f>'01.24'!E9</f>
        <v>課長</v>
      </c>
      <c r="F9" s="42" t="str">
        <f>'01.24'!F9</f>
        <v/>
      </c>
      <c r="G9" s="42" t="str">
        <f>'01.24'!G9</f>
        <v>課長</v>
      </c>
      <c r="H9" s="42" t="str">
        <f>'01.24'!H9</f>
        <v>主任</v>
      </c>
      <c r="I9" s="42" t="str">
        <f>'01.24'!I9</f>
        <v/>
      </c>
      <c r="J9" s="42" t="str">
        <f>'01.24'!J9</f>
        <v/>
      </c>
      <c r="K9" s="42" t="str">
        <f>'01.24'!K9</f>
        <v/>
      </c>
      <c r="L9" s="42" t="str">
        <f>'01.24'!L9</f>
        <v/>
      </c>
      <c r="M9" s="42" t="str">
        <f>'01.24'!M9</f>
        <v/>
      </c>
      <c r="N9" s="42" t="str">
        <f>'01.24'!N9</f>
        <v/>
      </c>
      <c r="O9" s="42" t="str">
        <f>'01.24'!O9</f>
        <v/>
      </c>
      <c r="P9" s="42" t="str">
        <f>'01.24'!P9</f>
        <v/>
      </c>
      <c r="Q9" s="42" t="str">
        <f>'01.24'!Q9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0.1</v>
      </c>
      <c r="G10" s="46">
        <v>0.0</v>
      </c>
      <c r="H10" s="46">
        <v>0.8</v>
      </c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13" si="1">SUM(C10:Q10)</f>
        <v>0.9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13" si="2">B11</f>
        <v>中間ケア件数</v>
      </c>
    </row>
    <row r="12">
      <c r="A12" s="50"/>
      <c r="B12" s="28" t="s">
        <v>24</v>
      </c>
      <c r="C12" s="53">
        <v>2.0</v>
      </c>
      <c r="D12" s="54">
        <v>1.0</v>
      </c>
      <c r="E12" s="54">
        <v>0.0</v>
      </c>
      <c r="F12" s="54">
        <v>1.0</v>
      </c>
      <c r="G12" s="54">
        <v>1.0</v>
      </c>
      <c r="H12" s="54">
        <v>3.0</v>
      </c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8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196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/>
      <c r="C14" s="196"/>
      <c r="D14" s="47"/>
      <c r="E14" s="47"/>
      <c r="F14" s="46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/>
      <c r="S14" s="62"/>
    </row>
    <row r="15">
      <c r="B15" s="60" t="s">
        <v>26</v>
      </c>
      <c r="C15" s="51"/>
      <c r="D15" s="47"/>
      <c r="E15" s="47"/>
      <c r="F15" s="47"/>
      <c r="G15" s="47"/>
      <c r="H15" s="47"/>
      <c r="I15" s="47"/>
      <c r="J15" s="47"/>
      <c r="K15" s="47"/>
      <c r="L15" s="46"/>
      <c r="M15" s="46"/>
      <c r="N15" s="46"/>
      <c r="O15" s="47"/>
      <c r="P15" s="47"/>
      <c r="Q15" s="48"/>
      <c r="R15" s="49">
        <f t="shared" ref="R15:R46" si="3">SUM(C15:Q15)</f>
        <v>0</v>
      </c>
      <c r="S15" s="62" t="str">
        <f t="shared" ref="S15:S45" si="4">B15</f>
        <v>　〃　本 数</v>
      </c>
    </row>
    <row r="16">
      <c r="B16" s="63" t="s">
        <v>27</v>
      </c>
      <c r="C16" s="64"/>
      <c r="D16" s="65"/>
      <c r="E16" s="65"/>
      <c r="F16" s="66"/>
      <c r="G16" s="65"/>
      <c r="H16" s="65"/>
      <c r="I16" s="65"/>
      <c r="J16" s="65"/>
      <c r="K16" s="65"/>
      <c r="L16" s="66"/>
      <c r="M16" s="66"/>
      <c r="N16" s="66"/>
      <c r="O16" s="65"/>
      <c r="P16" s="65"/>
      <c r="Q16" s="67"/>
      <c r="R16" s="68">
        <f t="shared" si="3"/>
        <v>0</v>
      </c>
      <c r="S16" s="69" t="str">
        <f t="shared" si="4"/>
        <v>　〃　金 額</v>
      </c>
    </row>
    <row r="17">
      <c r="B17" s="60" t="s">
        <v>28</v>
      </c>
      <c r="C17" s="51"/>
      <c r="D17" s="47"/>
      <c r="E17" s="46"/>
      <c r="F17" s="46">
        <v>2.0</v>
      </c>
      <c r="G17" s="46">
        <v>1.0</v>
      </c>
      <c r="H17" s="46">
        <v>9.0</v>
      </c>
      <c r="I17" s="46">
        <v>5.0</v>
      </c>
      <c r="J17" s="46"/>
      <c r="K17" s="47"/>
      <c r="L17" s="47"/>
      <c r="M17" s="47"/>
      <c r="N17" s="47"/>
      <c r="O17" s="70"/>
      <c r="P17" s="47"/>
      <c r="Q17" s="48"/>
      <c r="R17" s="49">
        <f t="shared" si="3"/>
        <v>17</v>
      </c>
      <c r="S17" s="62" t="str">
        <f t="shared" si="4"/>
        <v>R継続 件 数</v>
      </c>
    </row>
    <row r="18">
      <c r="B18" s="60" t="s">
        <v>26</v>
      </c>
      <c r="C18" s="51"/>
      <c r="D18" s="47"/>
      <c r="E18" s="46"/>
      <c r="F18" s="46">
        <v>0.2</v>
      </c>
      <c r="G18" s="46">
        <v>6.3</v>
      </c>
      <c r="H18" s="46">
        <v>4.1</v>
      </c>
      <c r="I18" s="46">
        <v>1.3</v>
      </c>
      <c r="J18" s="46"/>
      <c r="K18" s="47"/>
      <c r="L18" s="47"/>
      <c r="M18" s="47"/>
      <c r="N18" s="47"/>
      <c r="O18" s="70"/>
      <c r="P18" s="47"/>
      <c r="Q18" s="48"/>
      <c r="R18" s="49">
        <f t="shared" si="3"/>
        <v>11.9</v>
      </c>
      <c r="S18" s="62" t="str">
        <f t="shared" si="4"/>
        <v>　〃　本 数</v>
      </c>
    </row>
    <row r="19">
      <c r="B19" s="63" t="s">
        <v>27</v>
      </c>
      <c r="C19" s="64"/>
      <c r="D19" s="65"/>
      <c r="E19" s="66"/>
      <c r="F19" s="66">
        <v>1188.0</v>
      </c>
      <c r="G19" s="66">
        <v>46200.0</v>
      </c>
      <c r="H19" s="66">
        <v>34210.0</v>
      </c>
      <c r="I19" s="66">
        <v>20981.0</v>
      </c>
      <c r="J19" s="66"/>
      <c r="K19" s="65"/>
      <c r="L19" s="65"/>
      <c r="M19" s="65"/>
      <c r="N19" s="65"/>
      <c r="O19" s="65"/>
      <c r="P19" s="65"/>
      <c r="Q19" s="67"/>
      <c r="R19" s="68">
        <f t="shared" si="3"/>
        <v>102579</v>
      </c>
      <c r="S19" s="69" t="str">
        <f t="shared" si="4"/>
        <v>　〃　金 額</v>
      </c>
    </row>
    <row r="20">
      <c r="B20" s="71" t="s">
        <v>29</v>
      </c>
      <c r="C20" s="72"/>
      <c r="D20" s="73"/>
      <c r="E20" s="74"/>
      <c r="F20" s="74"/>
      <c r="G20" s="73"/>
      <c r="H20" s="73"/>
      <c r="I20" s="74"/>
      <c r="J20" s="73"/>
      <c r="K20" s="73"/>
      <c r="L20" s="75"/>
      <c r="M20" s="73"/>
      <c r="N20" s="73"/>
      <c r="O20" s="73"/>
      <c r="P20" s="75"/>
      <c r="Q20" s="76"/>
      <c r="R20" s="49">
        <f t="shared" si="3"/>
        <v>0</v>
      </c>
      <c r="S20" s="69" t="str">
        <f t="shared" si="4"/>
        <v>RGH施工件数</v>
      </c>
    </row>
    <row r="21">
      <c r="B21" s="77" t="s">
        <v>30</v>
      </c>
      <c r="C21" s="78"/>
      <c r="D21" s="79"/>
      <c r="E21" s="80"/>
      <c r="F21" s="80"/>
      <c r="G21" s="80"/>
      <c r="H21" s="79"/>
      <c r="I21" s="79"/>
      <c r="J21" s="79"/>
      <c r="K21" s="79"/>
      <c r="L21" s="79"/>
      <c r="M21" s="79"/>
      <c r="N21" s="79"/>
      <c r="O21" s="79"/>
      <c r="P21" s="79"/>
      <c r="Q21" s="81"/>
      <c r="R21" s="68">
        <f t="shared" si="3"/>
        <v>0</v>
      </c>
      <c r="S21" s="69" t="str">
        <f t="shared" si="4"/>
        <v>　〃　金額</v>
      </c>
    </row>
    <row r="22">
      <c r="B22" s="63" t="s">
        <v>31</v>
      </c>
      <c r="C22" s="82"/>
      <c r="D22" s="83"/>
      <c r="E22" s="84"/>
      <c r="F22" s="83"/>
      <c r="G22" s="84">
        <v>5.6</v>
      </c>
      <c r="H22" s="83"/>
      <c r="I22" s="83"/>
      <c r="J22" s="83"/>
      <c r="K22" s="83"/>
      <c r="L22" s="85"/>
      <c r="M22" s="83"/>
      <c r="N22" s="83"/>
      <c r="O22" s="83"/>
      <c r="P22" s="85"/>
      <c r="Q22" s="86"/>
      <c r="R22" s="87">
        <f t="shared" si="3"/>
        <v>5.6</v>
      </c>
      <c r="S22" s="69" t="str">
        <f t="shared" si="4"/>
        <v>Rケア 本 数</v>
      </c>
    </row>
    <row r="23">
      <c r="B23" s="60" t="s">
        <v>32</v>
      </c>
      <c r="C23" s="51"/>
      <c r="D23" s="46">
        <v>2.0</v>
      </c>
      <c r="E23" s="46">
        <v>4.0</v>
      </c>
      <c r="F23" s="47"/>
      <c r="G23" s="70"/>
      <c r="H23" s="47"/>
      <c r="I23" s="70"/>
      <c r="J23" s="47"/>
      <c r="K23" s="70"/>
      <c r="L23" s="47"/>
      <c r="M23" s="47"/>
      <c r="N23" s="47"/>
      <c r="O23" s="70"/>
      <c r="P23" s="47"/>
      <c r="Q23" s="88"/>
      <c r="R23" s="49">
        <f t="shared" si="3"/>
        <v>6</v>
      </c>
      <c r="S23" s="62" t="str">
        <f t="shared" si="4"/>
        <v>ﾌｨﾙﾀｰ 本 数</v>
      </c>
    </row>
    <row r="24">
      <c r="B24" s="63" t="s">
        <v>27</v>
      </c>
      <c r="C24" s="64"/>
      <c r="D24" s="66">
        <v>11880.0</v>
      </c>
      <c r="E24" s="66">
        <v>23980.0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7"/>
      <c r="R24" s="68">
        <f t="shared" si="3"/>
        <v>35860</v>
      </c>
      <c r="S24" s="89" t="str">
        <f t="shared" si="4"/>
        <v>　〃　金 額</v>
      </c>
    </row>
    <row r="25">
      <c r="B25" s="60" t="s">
        <v>33</v>
      </c>
      <c r="C25" s="51"/>
      <c r="D25" s="47"/>
      <c r="E25" s="46">
        <v>2.0</v>
      </c>
      <c r="F25" s="70"/>
      <c r="G25" s="70"/>
      <c r="H25" s="70"/>
      <c r="I25" s="70"/>
      <c r="J25" s="47"/>
      <c r="K25" s="70"/>
      <c r="L25" s="70"/>
      <c r="M25" s="70"/>
      <c r="N25" s="47"/>
      <c r="O25" s="70"/>
      <c r="P25" s="70"/>
      <c r="Q25" s="88"/>
      <c r="R25" s="49">
        <f t="shared" si="3"/>
        <v>2</v>
      </c>
      <c r="S25" s="62" t="str">
        <f t="shared" si="4"/>
        <v>ﾊｳｽｸﾞｯｽﾞ本 数</v>
      </c>
    </row>
    <row r="26">
      <c r="B26" s="63" t="s">
        <v>27</v>
      </c>
      <c r="C26" s="64"/>
      <c r="D26" s="65"/>
      <c r="E26" s="66">
        <v>9856.0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7"/>
      <c r="R26" s="68">
        <f t="shared" si="3"/>
        <v>9856</v>
      </c>
      <c r="S26" s="89" t="str">
        <f t="shared" si="4"/>
        <v>　〃　金 額</v>
      </c>
    </row>
    <row r="27">
      <c r="B27" s="60" t="s">
        <v>34</v>
      </c>
      <c r="C27" s="51">
        <v>1.0</v>
      </c>
      <c r="D27" s="46">
        <v>2.0</v>
      </c>
      <c r="E27" s="46">
        <v>3.0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3"/>
        <v>6</v>
      </c>
      <c r="S27" s="62" t="str">
        <f t="shared" si="4"/>
        <v>ケア   件 数</v>
      </c>
    </row>
    <row r="28">
      <c r="B28" s="60" t="s">
        <v>26</v>
      </c>
      <c r="C28" s="51">
        <v>37.8</v>
      </c>
      <c r="D28" s="46">
        <v>14.0</v>
      </c>
      <c r="E28" s="46">
        <v>24.5</v>
      </c>
      <c r="F28" s="47"/>
      <c r="G28" s="47"/>
      <c r="H28" s="70"/>
      <c r="I28" s="70"/>
      <c r="J28" s="47"/>
      <c r="K28" s="47"/>
      <c r="L28" s="70"/>
      <c r="M28" s="70"/>
      <c r="N28" s="47"/>
      <c r="O28" s="70"/>
      <c r="P28" s="70"/>
      <c r="Q28" s="88"/>
      <c r="R28" s="49">
        <f t="shared" si="3"/>
        <v>76.3</v>
      </c>
      <c r="S28" s="62" t="str">
        <f t="shared" si="4"/>
        <v>　〃　本 数</v>
      </c>
    </row>
    <row r="29">
      <c r="B29" s="63" t="s">
        <v>27</v>
      </c>
      <c r="C29" s="64">
        <v>320000.0</v>
      </c>
      <c r="D29" s="66">
        <v>131230.0</v>
      </c>
      <c r="E29" s="66">
        <v>166760.0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7"/>
      <c r="R29" s="68">
        <f t="shared" si="3"/>
        <v>617990</v>
      </c>
      <c r="S29" s="62" t="str">
        <f t="shared" si="4"/>
        <v>　〃　金 額</v>
      </c>
    </row>
    <row r="30">
      <c r="A30" s="90" t="s">
        <v>35</v>
      </c>
      <c r="B30" s="60" t="s">
        <v>36</v>
      </c>
      <c r="C30" s="51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/>
      <c r="R30" s="91">
        <f t="shared" si="3"/>
        <v>0</v>
      </c>
      <c r="S30" s="92" t="str">
        <f t="shared" si="4"/>
        <v>テレ配 件数</v>
      </c>
    </row>
    <row r="31">
      <c r="B31" s="93" t="s">
        <v>37</v>
      </c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6"/>
      <c r="R31" s="97">
        <f t="shared" si="3"/>
        <v>0</v>
      </c>
      <c r="S31" s="92" t="str">
        <f t="shared" si="4"/>
        <v>テレ配 本数</v>
      </c>
    </row>
    <row r="32">
      <c r="B32" s="60" t="s">
        <v>38</v>
      </c>
      <c r="C32" s="51"/>
      <c r="D32" s="46">
        <v>2.0</v>
      </c>
      <c r="E32" s="46">
        <v>3.0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3"/>
        <v>5</v>
      </c>
      <c r="S32" s="98" t="str">
        <f t="shared" si="4"/>
        <v>テレ訪 件数</v>
      </c>
    </row>
    <row r="33">
      <c r="B33" s="60" t="s">
        <v>39</v>
      </c>
      <c r="C33" s="51"/>
      <c r="D33" s="46">
        <v>16.0</v>
      </c>
      <c r="E33" s="46">
        <v>4.0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91">
        <f t="shared" si="3"/>
        <v>20</v>
      </c>
      <c r="S33" s="62" t="str">
        <f t="shared" si="4"/>
        <v>テレ訪 本数</v>
      </c>
    </row>
    <row r="34">
      <c r="B34" s="60" t="s">
        <v>40</v>
      </c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2">
        <f t="shared" si="3"/>
        <v>0</v>
      </c>
      <c r="S34" s="62" t="str">
        <f t="shared" si="4"/>
        <v>追加 金額</v>
      </c>
    </row>
    <row r="35">
      <c r="B35" s="60" t="s">
        <v>41</v>
      </c>
      <c r="C35" s="51"/>
      <c r="D35" s="47"/>
      <c r="E35" s="47"/>
      <c r="F35" s="47"/>
      <c r="G35" s="47"/>
      <c r="H35" s="47"/>
      <c r="I35" s="47"/>
      <c r="J35" s="47"/>
      <c r="K35" s="47"/>
      <c r="L35" s="46"/>
      <c r="M35" s="46"/>
      <c r="N35" s="47"/>
      <c r="O35" s="47"/>
      <c r="P35" s="47"/>
      <c r="Q35" s="48"/>
      <c r="R35" s="49">
        <f t="shared" si="3"/>
        <v>0</v>
      </c>
      <c r="S35" s="62" t="str">
        <f t="shared" si="4"/>
        <v>新規清掃件数</v>
      </c>
    </row>
    <row r="36">
      <c r="B36" s="60" t="s">
        <v>42</v>
      </c>
      <c r="C36" s="51"/>
      <c r="D36" s="70"/>
      <c r="E36" s="70"/>
      <c r="F36" s="70"/>
      <c r="G36" s="46">
        <v>1.0</v>
      </c>
      <c r="H36" s="46"/>
      <c r="I36" s="70"/>
      <c r="J36" s="47"/>
      <c r="K36" s="47"/>
      <c r="L36" s="47"/>
      <c r="M36" s="47"/>
      <c r="N36" s="47"/>
      <c r="O36" s="70"/>
      <c r="P36" s="47"/>
      <c r="Q36" s="48"/>
      <c r="R36" s="49">
        <f t="shared" si="3"/>
        <v>1</v>
      </c>
      <c r="S36" s="62" t="str">
        <f t="shared" si="4"/>
        <v>継続清掃件数</v>
      </c>
    </row>
    <row r="37">
      <c r="B37" s="60" t="s">
        <v>43</v>
      </c>
      <c r="C37" s="51"/>
      <c r="D37" s="47"/>
      <c r="E37" s="46"/>
      <c r="F37" s="46">
        <v>500.0</v>
      </c>
      <c r="G37" s="47"/>
      <c r="H37" s="47"/>
      <c r="I37" s="47"/>
      <c r="J37" s="47"/>
      <c r="K37" s="47"/>
      <c r="L37" s="46"/>
      <c r="M37" s="46"/>
      <c r="N37" s="47"/>
      <c r="O37" s="47"/>
      <c r="P37" s="47"/>
      <c r="Q37" s="48"/>
      <c r="R37" s="49">
        <f t="shared" si="3"/>
        <v>500</v>
      </c>
      <c r="S37" s="62" t="str">
        <f t="shared" si="4"/>
        <v>チラシM</v>
      </c>
    </row>
    <row r="38">
      <c r="B38" s="60" t="s">
        <v>44</v>
      </c>
      <c r="C38" s="51"/>
      <c r="D38" s="47"/>
      <c r="E38" s="47"/>
      <c r="F38" s="47"/>
      <c r="G38" s="47"/>
      <c r="H38" s="47"/>
      <c r="I38" s="70"/>
      <c r="J38" s="47"/>
      <c r="K38" s="47"/>
      <c r="L38" s="47"/>
      <c r="M38" s="47"/>
      <c r="N38" s="47"/>
      <c r="O38" s="47"/>
      <c r="P38" s="47"/>
      <c r="Q38" s="48"/>
      <c r="R38" s="49">
        <f t="shared" si="3"/>
        <v>0</v>
      </c>
      <c r="S38" s="62" t="str">
        <f t="shared" si="4"/>
        <v>チラシ戸建て</v>
      </c>
    </row>
    <row r="39">
      <c r="B39" s="103" t="s">
        <v>45</v>
      </c>
      <c r="C39" s="51"/>
      <c r="D39" s="70"/>
      <c r="E39" s="70"/>
      <c r="F39" s="46">
        <v>0.0</v>
      </c>
      <c r="G39" s="70"/>
      <c r="H39" s="70"/>
      <c r="I39" s="70"/>
      <c r="J39" s="47"/>
      <c r="K39" s="70"/>
      <c r="L39" s="70"/>
      <c r="M39" s="47"/>
      <c r="N39" s="70"/>
      <c r="O39" s="70"/>
      <c r="P39" s="70"/>
      <c r="Q39" s="88"/>
      <c r="R39" s="49">
        <f t="shared" si="3"/>
        <v>0</v>
      </c>
      <c r="S39" s="62" t="str">
        <f t="shared" si="4"/>
        <v>チラシ店舗</v>
      </c>
    </row>
    <row r="40">
      <c r="B40" s="104" t="s">
        <v>46</v>
      </c>
      <c r="C40" s="51"/>
      <c r="D40" s="70"/>
      <c r="E40" s="70"/>
      <c r="F40" s="70"/>
      <c r="G40" s="70"/>
      <c r="H40" s="47"/>
      <c r="I40" s="47"/>
      <c r="J40" s="47"/>
      <c r="K40" s="70"/>
      <c r="L40" s="70"/>
      <c r="M40" s="70"/>
      <c r="N40" s="70"/>
      <c r="O40" s="70"/>
      <c r="P40" s="70"/>
      <c r="Q40" s="88"/>
      <c r="R40" s="49">
        <f t="shared" si="3"/>
        <v>0</v>
      </c>
      <c r="S40" s="62" t="str">
        <f t="shared" si="4"/>
        <v>新規枠付</v>
      </c>
    </row>
    <row r="41">
      <c r="B41" s="105" t="s">
        <v>47</v>
      </c>
      <c r="C41" s="53"/>
      <c r="D41" s="106"/>
      <c r="E41" s="55"/>
      <c r="F41" s="55"/>
      <c r="G41" s="55"/>
      <c r="H41" s="55"/>
      <c r="I41" s="55"/>
      <c r="J41" s="55"/>
      <c r="K41" s="55"/>
      <c r="L41" s="106"/>
      <c r="M41" s="55"/>
      <c r="N41" s="55"/>
      <c r="O41" s="55"/>
      <c r="P41" s="55"/>
      <c r="Q41" s="107"/>
      <c r="R41" s="87">
        <f t="shared" si="3"/>
        <v>0</v>
      </c>
      <c r="S41" s="62" t="str">
        <f t="shared" si="4"/>
        <v>AF販売パック数</v>
      </c>
    </row>
    <row r="42">
      <c r="A42" s="44"/>
      <c r="B42" s="108" t="s">
        <v>48</v>
      </c>
      <c r="C42" s="109">
        <f t="shared" ref="C42:Q42" si="5">C27</f>
        <v>1</v>
      </c>
      <c r="D42" s="110">
        <f t="shared" si="5"/>
        <v>2</v>
      </c>
      <c r="E42" s="110">
        <f t="shared" si="5"/>
        <v>3</v>
      </c>
      <c r="F42" s="110" t="str">
        <f t="shared" si="5"/>
        <v/>
      </c>
      <c r="G42" s="110" t="str">
        <f t="shared" si="5"/>
        <v/>
      </c>
      <c r="H42" s="110" t="str">
        <f t="shared" si="5"/>
        <v/>
      </c>
      <c r="I42" s="110" t="str">
        <f t="shared" si="5"/>
        <v/>
      </c>
      <c r="J42" s="110" t="str">
        <f t="shared" si="5"/>
        <v/>
      </c>
      <c r="K42" s="110" t="str">
        <f t="shared" si="5"/>
        <v/>
      </c>
      <c r="L42" s="110" t="str">
        <f t="shared" si="5"/>
        <v/>
      </c>
      <c r="M42" s="110" t="str">
        <f t="shared" si="5"/>
        <v/>
      </c>
      <c r="N42" s="110" t="str">
        <f t="shared" si="5"/>
        <v/>
      </c>
      <c r="O42" s="110" t="str">
        <f t="shared" si="5"/>
        <v/>
      </c>
      <c r="P42" s="110" t="str">
        <f t="shared" si="5"/>
        <v/>
      </c>
      <c r="Q42" s="111" t="str">
        <f t="shared" si="5"/>
        <v/>
      </c>
      <c r="R42" s="112">
        <f t="shared" si="3"/>
        <v>6</v>
      </c>
      <c r="S42" s="113" t="str">
        <f t="shared" si="4"/>
        <v>合計ケア　件数</v>
      </c>
    </row>
    <row r="43">
      <c r="A43" s="44"/>
      <c r="B43" s="114" t="s">
        <v>49</v>
      </c>
      <c r="C43" s="115">
        <f t="shared" ref="C43:Q43" si="6">C28</f>
        <v>37.8</v>
      </c>
      <c r="D43" s="116">
        <f t="shared" si="6"/>
        <v>14</v>
      </c>
      <c r="E43" s="116">
        <f t="shared" si="6"/>
        <v>24.5</v>
      </c>
      <c r="F43" s="116" t="str">
        <f t="shared" si="6"/>
        <v/>
      </c>
      <c r="G43" s="116" t="str">
        <f t="shared" si="6"/>
        <v/>
      </c>
      <c r="H43" s="116" t="str">
        <f t="shared" si="6"/>
        <v/>
      </c>
      <c r="I43" s="116" t="str">
        <f t="shared" si="6"/>
        <v/>
      </c>
      <c r="J43" s="116" t="str">
        <f t="shared" si="6"/>
        <v/>
      </c>
      <c r="K43" s="116" t="str">
        <f t="shared" si="6"/>
        <v/>
      </c>
      <c r="L43" s="116" t="str">
        <f t="shared" si="6"/>
        <v/>
      </c>
      <c r="M43" s="116" t="str">
        <f t="shared" si="6"/>
        <v/>
      </c>
      <c r="N43" s="116" t="str">
        <f t="shared" si="6"/>
        <v/>
      </c>
      <c r="O43" s="116" t="str">
        <f t="shared" si="6"/>
        <v/>
      </c>
      <c r="P43" s="116" t="str">
        <f t="shared" si="6"/>
        <v/>
      </c>
      <c r="Q43" s="117" t="str">
        <f t="shared" si="6"/>
        <v/>
      </c>
      <c r="R43" s="49">
        <f t="shared" si="3"/>
        <v>76.3</v>
      </c>
      <c r="S43" s="62" t="str">
        <f t="shared" si="4"/>
        <v>合計合　本数</v>
      </c>
    </row>
    <row r="44">
      <c r="A44" s="44"/>
      <c r="B44" s="118" t="s">
        <v>50</v>
      </c>
      <c r="C44" s="119">
        <f t="shared" ref="C44:Q44" si="7">C15+C18+C22+C23+C25+C28</f>
        <v>37.8</v>
      </c>
      <c r="D44" s="120">
        <f t="shared" si="7"/>
        <v>16</v>
      </c>
      <c r="E44" s="120">
        <f t="shared" si="7"/>
        <v>30.5</v>
      </c>
      <c r="F44" s="120">
        <f t="shared" si="7"/>
        <v>0.2</v>
      </c>
      <c r="G44" s="120">
        <f t="shared" si="7"/>
        <v>11.9</v>
      </c>
      <c r="H44" s="120">
        <f t="shared" si="7"/>
        <v>4.1</v>
      </c>
      <c r="I44" s="120">
        <f t="shared" si="7"/>
        <v>1.3</v>
      </c>
      <c r="J44" s="120">
        <f t="shared" si="7"/>
        <v>0</v>
      </c>
      <c r="K44" s="120">
        <f t="shared" si="7"/>
        <v>0</v>
      </c>
      <c r="L44" s="120">
        <f t="shared" si="7"/>
        <v>0</v>
      </c>
      <c r="M44" s="120">
        <f t="shared" si="7"/>
        <v>0</v>
      </c>
      <c r="N44" s="120">
        <f t="shared" si="7"/>
        <v>0</v>
      </c>
      <c r="O44" s="120">
        <f t="shared" si="7"/>
        <v>0</v>
      </c>
      <c r="P44" s="120">
        <f t="shared" si="7"/>
        <v>0</v>
      </c>
      <c r="Q44" s="121">
        <f t="shared" si="7"/>
        <v>0</v>
      </c>
      <c r="R44" s="49">
        <f t="shared" si="3"/>
        <v>101.8</v>
      </c>
      <c r="S44" s="62" t="str">
        <f t="shared" si="4"/>
        <v>最終合計
 車輌本数</v>
      </c>
    </row>
    <row r="45">
      <c r="A45" s="44"/>
      <c r="B45" s="122" t="s">
        <v>51</v>
      </c>
      <c r="C45" s="72">
        <v>1.0</v>
      </c>
      <c r="D45" s="74">
        <v>2.0</v>
      </c>
      <c r="E45" s="74">
        <v>6.0</v>
      </c>
      <c r="F45" s="74">
        <v>2.0</v>
      </c>
      <c r="G45" s="74">
        <v>1.0</v>
      </c>
      <c r="H45" s="74">
        <v>9.0</v>
      </c>
      <c r="I45" s="74">
        <v>5.0</v>
      </c>
      <c r="J45" s="74"/>
      <c r="K45" s="74"/>
      <c r="L45" s="74"/>
      <c r="M45" s="74"/>
      <c r="N45" s="74"/>
      <c r="O45" s="74"/>
      <c r="P45" s="73"/>
      <c r="Q45" s="76"/>
      <c r="R45" s="87">
        <f t="shared" si="3"/>
        <v>26</v>
      </c>
      <c r="S45" s="62" t="str">
        <f t="shared" si="4"/>
        <v>契約件数</v>
      </c>
    </row>
    <row r="46">
      <c r="A46" s="123"/>
      <c r="B46" s="124" t="s">
        <v>52</v>
      </c>
      <c r="C46" s="125">
        <f t="shared" ref="C46:Q46" si="8">C16+C19+C21+C24+C26</f>
        <v>0</v>
      </c>
      <c r="D46" s="126">
        <f t="shared" si="8"/>
        <v>11880</v>
      </c>
      <c r="E46" s="127">
        <f t="shared" si="8"/>
        <v>33836</v>
      </c>
      <c r="F46" s="127">
        <f t="shared" si="8"/>
        <v>1188</v>
      </c>
      <c r="G46" s="127">
        <f t="shared" si="8"/>
        <v>46200</v>
      </c>
      <c r="H46" s="127">
        <f t="shared" si="8"/>
        <v>34210</v>
      </c>
      <c r="I46" s="127">
        <f t="shared" si="8"/>
        <v>20981</v>
      </c>
      <c r="J46" s="127">
        <f t="shared" si="8"/>
        <v>0</v>
      </c>
      <c r="K46" s="126">
        <f t="shared" si="8"/>
        <v>0</v>
      </c>
      <c r="L46" s="127">
        <f t="shared" si="8"/>
        <v>0</v>
      </c>
      <c r="M46" s="127">
        <f t="shared" si="8"/>
        <v>0</v>
      </c>
      <c r="N46" s="127">
        <f t="shared" si="8"/>
        <v>0</v>
      </c>
      <c r="O46" s="127">
        <f t="shared" si="8"/>
        <v>0</v>
      </c>
      <c r="P46" s="126">
        <f t="shared" si="8"/>
        <v>0</v>
      </c>
      <c r="Q46" s="126">
        <f t="shared" si="8"/>
        <v>0</v>
      </c>
      <c r="R46" s="128">
        <f t="shared" si="3"/>
        <v>148295</v>
      </c>
      <c r="S46" s="123"/>
    </row>
    <row r="47">
      <c r="A47" s="129"/>
      <c r="B47" s="130" t="s">
        <v>53</v>
      </c>
      <c r="C47" s="131">
        <v>4.0</v>
      </c>
      <c r="D47" s="132" t="s">
        <v>54</v>
      </c>
      <c r="E47" s="133" t="s">
        <v>55</v>
      </c>
      <c r="F47" s="134"/>
      <c r="G47" s="135"/>
      <c r="H47" s="135"/>
      <c r="J47" s="136" t="s">
        <v>56</v>
      </c>
      <c r="K47" s="137">
        <f t="shared" ref="K47:K48" si="9">R32</f>
        <v>5</v>
      </c>
      <c r="L47" s="138"/>
      <c r="M47" s="139" t="s">
        <v>57</v>
      </c>
      <c r="N47" s="139" t="s">
        <v>58</v>
      </c>
      <c r="O47" s="140" t="s">
        <v>59</v>
      </c>
      <c r="P47" s="141"/>
      <c r="Q47" s="138"/>
      <c r="R47" s="142" t="s">
        <v>60</v>
      </c>
      <c r="S47" s="39"/>
    </row>
    <row r="48">
      <c r="A48" s="129"/>
      <c r="B48" s="130" t="s">
        <v>61</v>
      </c>
      <c r="C48" s="131">
        <v>3.0</v>
      </c>
      <c r="D48" s="143">
        <f>R53</f>
        <v>101.8</v>
      </c>
      <c r="E48" s="144" t="s">
        <v>62</v>
      </c>
      <c r="F48" s="145"/>
      <c r="G48" s="140"/>
      <c r="H48" s="135"/>
      <c r="J48" s="136" t="s">
        <v>63</v>
      </c>
      <c r="K48" s="137">
        <f t="shared" si="9"/>
        <v>20</v>
      </c>
      <c r="L48" s="142" t="s">
        <v>64</v>
      </c>
      <c r="M48" s="146">
        <f>R13</f>
        <v>0</v>
      </c>
      <c r="N48" s="146">
        <f>R15</f>
        <v>0</v>
      </c>
      <c r="O48" s="147">
        <f>R16</f>
        <v>0</v>
      </c>
      <c r="P48" s="148"/>
      <c r="Q48" s="142" t="s">
        <v>51</v>
      </c>
      <c r="R48" s="149">
        <f>R45</f>
        <v>26</v>
      </c>
      <c r="S48" s="39"/>
    </row>
    <row r="49">
      <c r="A49" s="150"/>
      <c r="B49" s="130" t="s">
        <v>65</v>
      </c>
      <c r="C49" s="131"/>
      <c r="D49" s="148"/>
      <c r="E49" s="144" t="s">
        <v>66</v>
      </c>
      <c r="F49" s="145"/>
      <c r="G49" s="140"/>
      <c r="H49" s="135"/>
      <c r="J49" s="136" t="s">
        <v>67</v>
      </c>
      <c r="K49" s="137">
        <f t="shared" ref="K49:K50" si="10">R35</f>
        <v>0</v>
      </c>
      <c r="L49" s="142" t="s">
        <v>68</v>
      </c>
      <c r="M49" s="146">
        <f>R17</f>
        <v>17</v>
      </c>
      <c r="N49" s="146">
        <f>R18</f>
        <v>11.9</v>
      </c>
      <c r="O49" s="147">
        <f>R19</f>
        <v>102579</v>
      </c>
      <c r="P49" s="148"/>
      <c r="Q49" s="142" t="s">
        <v>69</v>
      </c>
      <c r="R49" s="149">
        <f>R53-R51</f>
        <v>25.5</v>
      </c>
      <c r="S49" s="39"/>
    </row>
    <row r="50">
      <c r="A50" s="129"/>
      <c r="B50" s="151" t="s">
        <v>70</v>
      </c>
      <c r="C50" s="152">
        <f>SUM(C47:C49)</f>
        <v>7</v>
      </c>
      <c r="D50" s="148"/>
      <c r="E50" s="144" t="s">
        <v>71</v>
      </c>
      <c r="F50" s="145"/>
      <c r="G50" s="140"/>
      <c r="H50" s="135"/>
      <c r="J50" s="136" t="s">
        <v>72</v>
      </c>
      <c r="K50" s="137">
        <f t="shared" si="10"/>
        <v>1</v>
      </c>
      <c r="L50" s="153" t="s">
        <v>73</v>
      </c>
      <c r="M50" s="154">
        <f>R20</f>
        <v>0</v>
      </c>
      <c r="N50" s="155" t="s">
        <v>74</v>
      </c>
      <c r="O50" s="156">
        <f>R21</f>
        <v>0</v>
      </c>
      <c r="P50" s="148"/>
      <c r="Q50" s="142" t="s">
        <v>75</v>
      </c>
      <c r="R50" s="146">
        <f t="shared" ref="R50:R51" si="11">R42</f>
        <v>6</v>
      </c>
      <c r="S50" s="17"/>
    </row>
    <row r="51">
      <c r="A51" s="157"/>
      <c r="B51" s="158" t="s">
        <v>76</v>
      </c>
      <c r="C51" s="159">
        <v>4.0</v>
      </c>
      <c r="D51" s="132" t="s">
        <v>77</v>
      </c>
      <c r="E51" s="144" t="s">
        <v>78</v>
      </c>
      <c r="F51" s="145"/>
      <c r="G51" s="140"/>
      <c r="H51" s="135"/>
      <c r="J51" s="160" t="s">
        <v>46</v>
      </c>
      <c r="K51" s="161">
        <f t="shared" ref="K51:K53" si="12">R39</f>
        <v>0</v>
      </c>
      <c r="L51" s="141"/>
      <c r="M51" s="141"/>
      <c r="N51" s="141"/>
      <c r="O51" s="141"/>
      <c r="P51" s="148"/>
      <c r="Q51" s="142" t="s">
        <v>79</v>
      </c>
      <c r="R51" s="149">
        <f t="shared" si="11"/>
        <v>76.3</v>
      </c>
      <c r="S51" s="17"/>
    </row>
    <row r="52">
      <c r="A52" s="157"/>
      <c r="B52" s="162" t="s">
        <v>80</v>
      </c>
      <c r="C52" s="159">
        <v>3.0</v>
      </c>
      <c r="D52" s="143">
        <f t="shared" ref="D52:D53" si="13">R10</f>
        <v>0.9</v>
      </c>
      <c r="E52" s="144" t="s">
        <v>81</v>
      </c>
      <c r="F52" s="145"/>
      <c r="G52" s="140"/>
      <c r="H52" s="140"/>
      <c r="J52" s="163" t="s">
        <v>82</v>
      </c>
      <c r="K52" s="161">
        <f t="shared" si="12"/>
        <v>0</v>
      </c>
      <c r="L52" s="141"/>
      <c r="M52" s="164"/>
      <c r="N52" s="141"/>
      <c r="O52" s="141"/>
      <c r="P52" s="141"/>
      <c r="Q52" s="164"/>
      <c r="R52" s="164"/>
      <c r="S52" s="17"/>
    </row>
    <row r="53">
      <c r="A53" s="157"/>
      <c r="B53" s="165" t="s">
        <v>83</v>
      </c>
      <c r="C53" s="159"/>
      <c r="D53" s="166">
        <f t="shared" si="13"/>
        <v>0</v>
      </c>
      <c r="E53" s="144" t="s">
        <v>84</v>
      </c>
      <c r="F53" s="145"/>
      <c r="G53" s="135"/>
      <c r="H53" s="135"/>
      <c r="J53" s="163" t="s">
        <v>47</v>
      </c>
      <c r="K53" s="161">
        <f t="shared" si="12"/>
        <v>0</v>
      </c>
      <c r="L53" s="160" t="s">
        <v>85</v>
      </c>
      <c r="M53" s="167">
        <f>R22</f>
        <v>5.6</v>
      </c>
      <c r="N53" s="141"/>
      <c r="O53" s="141"/>
      <c r="P53" s="148"/>
      <c r="Q53" s="168" t="s">
        <v>86</v>
      </c>
      <c r="R53" s="169">
        <f>R44</f>
        <v>101.8</v>
      </c>
      <c r="S53" s="17"/>
    </row>
    <row r="54">
      <c r="A54" s="170"/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2"/>
    </row>
    <row r="55">
      <c r="A55" s="170"/>
      <c r="B55" s="173" t="s">
        <v>87</v>
      </c>
      <c r="C55" s="174">
        <f t="shared" ref="C55:Q55" si="14">SUM(C57,C59,C61,C63,C65)</f>
        <v>0</v>
      </c>
      <c r="D55" s="174">
        <f t="shared" si="14"/>
        <v>0</v>
      </c>
      <c r="E55" s="174">
        <f t="shared" si="14"/>
        <v>0</v>
      </c>
      <c r="F55" s="174">
        <f t="shared" si="14"/>
        <v>500</v>
      </c>
      <c r="G55" s="174">
        <f t="shared" si="14"/>
        <v>0</v>
      </c>
      <c r="H55" s="174">
        <f t="shared" si="14"/>
        <v>0</v>
      </c>
      <c r="I55" s="174">
        <f t="shared" si="14"/>
        <v>0</v>
      </c>
      <c r="J55" s="174">
        <f t="shared" si="14"/>
        <v>0</v>
      </c>
      <c r="K55" s="174">
        <f t="shared" si="14"/>
        <v>0</v>
      </c>
      <c r="L55" s="174">
        <f t="shared" si="14"/>
        <v>0</v>
      </c>
      <c r="M55" s="174">
        <f t="shared" si="14"/>
        <v>0</v>
      </c>
      <c r="N55" s="174">
        <f t="shared" si="14"/>
        <v>0</v>
      </c>
      <c r="O55" s="174">
        <f t="shared" si="14"/>
        <v>0</v>
      </c>
      <c r="P55" s="174">
        <f t="shared" si="14"/>
        <v>0</v>
      </c>
      <c r="Q55" s="174">
        <f t="shared" si="14"/>
        <v>0</v>
      </c>
      <c r="R55" s="174">
        <f>SUM(C55:Q55)</f>
        <v>500</v>
      </c>
    </row>
    <row r="56">
      <c r="A56" s="170"/>
      <c r="B56" s="175" t="s">
        <v>88</v>
      </c>
      <c r="C56" s="176"/>
      <c r="D56" s="177"/>
      <c r="E56" s="177"/>
      <c r="F56" s="176" t="s">
        <v>111</v>
      </c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8"/>
      <c r="R56" s="179" t="s">
        <v>74</v>
      </c>
    </row>
    <row r="57">
      <c r="A57" s="170"/>
      <c r="B57" s="180" t="s">
        <v>89</v>
      </c>
      <c r="C57" s="181"/>
      <c r="D57" s="181"/>
      <c r="E57" s="182"/>
      <c r="F57" s="181">
        <v>500.0</v>
      </c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3"/>
      <c r="R57" s="184" t="s">
        <v>74</v>
      </c>
    </row>
    <row r="58">
      <c r="A58" s="170"/>
      <c r="B58" s="175" t="s">
        <v>88</v>
      </c>
      <c r="C58" s="176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8"/>
      <c r="R58" s="179" t="s">
        <v>74</v>
      </c>
    </row>
    <row r="59">
      <c r="A59" s="170"/>
      <c r="B59" s="180" t="s">
        <v>89</v>
      </c>
      <c r="C59" s="181"/>
      <c r="D59" s="181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3"/>
      <c r="R59" s="184" t="s">
        <v>74</v>
      </c>
    </row>
    <row r="60">
      <c r="A60" s="170"/>
      <c r="B60" s="175" t="s">
        <v>88</v>
      </c>
      <c r="C60" s="176"/>
      <c r="D60" s="177"/>
      <c r="E60" s="177"/>
      <c r="F60" s="177"/>
      <c r="G60" s="176"/>
      <c r="H60" s="177"/>
      <c r="I60" s="177"/>
      <c r="J60" s="177"/>
      <c r="K60" s="177"/>
      <c r="L60" s="177"/>
      <c r="M60" s="177"/>
      <c r="N60" s="177"/>
      <c r="O60" s="177"/>
      <c r="P60" s="177"/>
      <c r="Q60" s="178"/>
      <c r="R60" s="179" t="s">
        <v>74</v>
      </c>
    </row>
    <row r="61">
      <c r="A61" s="170"/>
      <c r="B61" s="185" t="s">
        <v>89</v>
      </c>
      <c r="C61" s="181"/>
      <c r="D61" s="182"/>
      <c r="E61" s="182"/>
      <c r="F61" s="182"/>
      <c r="G61" s="181"/>
      <c r="H61" s="182"/>
      <c r="I61" s="182"/>
      <c r="J61" s="182"/>
      <c r="K61" s="182"/>
      <c r="L61" s="182"/>
      <c r="M61" s="182"/>
      <c r="N61" s="182"/>
      <c r="O61" s="182"/>
      <c r="P61" s="182"/>
      <c r="Q61" s="183"/>
      <c r="R61" s="184" t="s">
        <v>74</v>
      </c>
    </row>
    <row r="62">
      <c r="A62" s="170"/>
      <c r="B62" s="175" t="s">
        <v>88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8"/>
      <c r="R62" s="179" t="s">
        <v>74</v>
      </c>
      <c r="S62" s="172"/>
    </row>
    <row r="63">
      <c r="A63" s="170"/>
      <c r="B63" s="185" t="s">
        <v>89</v>
      </c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3"/>
      <c r="R63" s="184" t="s">
        <v>74</v>
      </c>
      <c r="S63" s="172"/>
    </row>
    <row r="64">
      <c r="A64" s="170"/>
      <c r="B64" s="175" t="s">
        <v>88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8"/>
      <c r="R64" s="179" t="s">
        <v>74</v>
      </c>
      <c r="S64" s="172"/>
    </row>
    <row r="65">
      <c r="A65" s="170"/>
      <c r="B65" s="186" t="s">
        <v>89</v>
      </c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3"/>
      <c r="R65" s="187" t="s">
        <v>74</v>
      </c>
      <c r="S65" s="172"/>
    </row>
  </sheetData>
  <mergeCells count="7">
    <mergeCell ref="C1:D1"/>
    <mergeCell ref="E1:G1"/>
    <mergeCell ref="O1:Q1"/>
    <mergeCell ref="A4:A5"/>
    <mergeCell ref="A6:A7"/>
    <mergeCell ref="A13:A29"/>
    <mergeCell ref="A30:A41"/>
  </mergeCells>
  <conditionalFormatting sqref="C44:M44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45681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'原本'!I1+6</f>
        <v>45681</v>
      </c>
      <c r="R1" s="8" t="str">
        <f>TEXT(O1 , "（ddd）")</f>
        <v>（金）</v>
      </c>
      <c r="S1" s="9" t="s">
        <v>1</v>
      </c>
    </row>
    <row r="2">
      <c r="A2" s="10"/>
      <c r="B2" s="11" t="s">
        <v>2</v>
      </c>
      <c r="C2" s="12" t="str">
        <f>'01.23'!C2</f>
        <v>リ6186</v>
      </c>
      <c r="D2" s="13" t="str">
        <f>'01.23'!D2</f>
        <v>自9757</v>
      </c>
      <c r="E2" s="13" t="str">
        <f>'01.23'!E2</f>
        <v>リ6187</v>
      </c>
      <c r="F2" s="13" t="str">
        <f>'01.23'!F2</f>
        <v>バ 1906</v>
      </c>
      <c r="G2" s="13" t="str">
        <f>'01.23'!G2</f>
        <v>自825</v>
      </c>
      <c r="H2" s="13" t="str">
        <f>'01.23'!H2</f>
        <v>バ3695</v>
      </c>
      <c r="I2" s="13" t="str">
        <f>'01.23'!I2</f>
        <v>バ2359</v>
      </c>
      <c r="J2" s="13" t="str">
        <f>'01.23'!J2</f>
        <v/>
      </c>
      <c r="K2" s="13" t="str">
        <f>'01.23'!K2</f>
        <v/>
      </c>
      <c r="L2" s="13" t="str">
        <f>'01.23'!L2</f>
        <v/>
      </c>
      <c r="M2" s="13" t="str">
        <f>'01.23'!M2</f>
        <v/>
      </c>
      <c r="N2" s="14" t="str">
        <f>'01.23'!N2</f>
        <v/>
      </c>
      <c r="O2" s="14" t="str">
        <f>'01.23'!O2</f>
        <v/>
      </c>
      <c r="P2" s="14" t="str">
        <f>'01.23'!P2</f>
        <v/>
      </c>
      <c r="Q2" s="15" t="str">
        <f>'01.23'!Q2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108</v>
      </c>
      <c r="E3" s="20" t="s">
        <v>116</v>
      </c>
      <c r="F3" s="20" t="s">
        <v>10</v>
      </c>
      <c r="G3" s="20" t="s">
        <v>6</v>
      </c>
      <c r="H3" s="20" t="s">
        <v>134</v>
      </c>
      <c r="I3" s="20" t="s">
        <v>125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2.0</v>
      </c>
      <c r="D4" s="20">
        <v>3.0</v>
      </c>
      <c r="E4" s="20">
        <v>1.0</v>
      </c>
      <c r="F4" s="20">
        <v>2.0</v>
      </c>
      <c r="G4" s="20">
        <v>1.0</v>
      </c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0.4375</v>
      </c>
      <c r="D5" s="26">
        <v>0.4375</v>
      </c>
      <c r="E5" s="26">
        <v>0.3958333333333333</v>
      </c>
      <c r="F5" s="26">
        <v>0.4166666666666667</v>
      </c>
      <c r="G5" s="26">
        <v>0.375</v>
      </c>
      <c r="H5" s="26">
        <v>0.3333333333333333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100</v>
      </c>
      <c r="D6" s="20" t="s">
        <v>17</v>
      </c>
      <c r="E6" s="20" t="s">
        <v>96</v>
      </c>
      <c r="F6" s="20" t="s">
        <v>8</v>
      </c>
      <c r="G6" s="20" t="s">
        <v>8</v>
      </c>
      <c r="H6" s="20" t="s">
        <v>134</v>
      </c>
      <c r="I6" s="20" t="s">
        <v>90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0.8125</v>
      </c>
      <c r="D7" s="192" t="s">
        <v>138</v>
      </c>
      <c r="E7" s="30">
        <v>0.875</v>
      </c>
      <c r="F7" s="30">
        <v>0.7083333333333334</v>
      </c>
      <c r="G7" s="30">
        <v>0.7708333333333334</v>
      </c>
      <c r="H7" s="30">
        <v>0.75</v>
      </c>
      <c r="I7" s="30">
        <v>0.7708333333333334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'01.23'!C8</f>
        <v>藤田</v>
      </c>
      <c r="D8" s="37" t="str">
        <f>'01.23'!D8</f>
        <v>北岸</v>
      </c>
      <c r="E8" s="37" t="str">
        <f>'01.23'!E8</f>
        <v>鈴木</v>
      </c>
      <c r="F8" s="37" t="str">
        <f>'01.23'!F8</f>
        <v>小澤</v>
      </c>
      <c r="G8" s="37" t="str">
        <f>'01.23'!G8</f>
        <v>小川</v>
      </c>
      <c r="H8" s="37" t="str">
        <f>'01.23'!H8</f>
        <v>狭間</v>
      </c>
      <c r="I8" s="37" t="str">
        <f>'01.22'!I8</f>
        <v>谷前</v>
      </c>
      <c r="J8" s="37" t="str">
        <f>'01.23'!J8</f>
        <v/>
      </c>
      <c r="K8" s="37" t="str">
        <f>'01.23'!K8</f>
        <v/>
      </c>
      <c r="L8" s="37" t="str">
        <f>'01.23'!L8</f>
        <v/>
      </c>
      <c r="M8" s="37" t="str">
        <f>'01.23'!M8</f>
        <v/>
      </c>
      <c r="N8" s="37" t="str">
        <f>'01.23'!N8</f>
        <v/>
      </c>
      <c r="O8" s="37" t="str">
        <f>'01.23'!O8</f>
        <v/>
      </c>
      <c r="P8" s="37" t="str">
        <f>'01.23'!P8</f>
        <v/>
      </c>
      <c r="Q8" s="37" t="str">
        <f>'01.23'!Q8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'01.23'!C9</f>
        <v>本部長</v>
      </c>
      <c r="D9" s="42" t="str">
        <f>'01.23'!D9</f>
        <v>課長</v>
      </c>
      <c r="E9" s="42" t="str">
        <f>'01.23'!E9</f>
        <v>課長</v>
      </c>
      <c r="F9" s="42" t="str">
        <f>'01.23'!F9</f>
        <v/>
      </c>
      <c r="G9" s="42" t="str">
        <f>'01.23'!G9</f>
        <v>課長</v>
      </c>
      <c r="H9" s="42" t="str">
        <f>'01.23'!H9</f>
        <v>主任</v>
      </c>
      <c r="I9" s="42" t="str">
        <f>'01.23'!I9</f>
        <v/>
      </c>
      <c r="J9" s="42" t="str">
        <f>'01.23'!J9</f>
        <v/>
      </c>
      <c r="K9" s="42" t="str">
        <f>'01.23'!K9</f>
        <v/>
      </c>
      <c r="L9" s="42" t="str">
        <f>'01.23'!L9</f>
        <v/>
      </c>
      <c r="M9" s="42" t="str">
        <f>'01.23'!M9</f>
        <v/>
      </c>
      <c r="N9" s="42" t="str">
        <f>'01.23'!N9</f>
        <v/>
      </c>
      <c r="O9" s="42" t="str">
        <f>'01.23'!O9</f>
        <v/>
      </c>
      <c r="P9" s="42" t="str">
        <f>'01.23'!P9</f>
        <v/>
      </c>
      <c r="Q9" s="42" t="str">
        <f>'01.23'!Q9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0.2</v>
      </c>
      <c r="G10" s="46">
        <v>0.0</v>
      </c>
      <c r="H10" s="46">
        <v>1.4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1.6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1.0</v>
      </c>
      <c r="D12" s="54">
        <v>1.0</v>
      </c>
      <c r="E12" s="54">
        <v>0.0</v>
      </c>
      <c r="F12" s="54">
        <v>1.0</v>
      </c>
      <c r="G12" s="54">
        <v>1.0</v>
      </c>
      <c r="H12" s="54">
        <v>3.0</v>
      </c>
      <c r="I12" s="54">
        <v>0.0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7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1.0</v>
      </c>
      <c r="G16" s="47"/>
      <c r="H16" s="46">
        <v>7.0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10</v>
      </c>
      <c r="S16" s="62" t="str">
        <f t="shared" si="2"/>
        <v>R継続 件 数</v>
      </c>
    </row>
    <row r="17">
      <c r="B17" s="60" t="s">
        <v>26</v>
      </c>
      <c r="C17" s="51"/>
      <c r="D17" s="46"/>
      <c r="E17" s="46"/>
      <c r="F17" s="46">
        <v>0.2</v>
      </c>
      <c r="G17" s="47"/>
      <c r="H17" s="46">
        <v>4.0</v>
      </c>
      <c r="I17" s="46">
        <v>0.4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4.6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2420.0</v>
      </c>
      <c r="G18" s="65"/>
      <c r="H18" s="66">
        <v>35035.0</v>
      </c>
      <c r="I18" s="66">
        <v>2860.0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40315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44000.0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44000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>
        <v>27.4</v>
      </c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27.4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1.0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1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4.0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4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22000.0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22000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6">
        <v>1.0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6">
        <v>0.0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1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1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4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4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31.4</v>
      </c>
      <c r="F43" s="120">
        <f t="shared" si="5"/>
        <v>0.2</v>
      </c>
      <c r="G43" s="120">
        <f t="shared" si="5"/>
        <v>0</v>
      </c>
      <c r="H43" s="120">
        <f t="shared" si="5"/>
        <v>4</v>
      </c>
      <c r="I43" s="120">
        <f t="shared" si="5"/>
        <v>0.4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36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0.0</v>
      </c>
      <c r="D44" s="74">
        <v>0.0</v>
      </c>
      <c r="E44" s="74">
        <v>2.0</v>
      </c>
      <c r="F44" s="74">
        <v>1.0</v>
      </c>
      <c r="G44" s="74">
        <v>1.0</v>
      </c>
      <c r="H44" s="74">
        <v>7.0</v>
      </c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11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2420</v>
      </c>
      <c r="G45" s="127">
        <f t="shared" si="6"/>
        <v>44000</v>
      </c>
      <c r="H45" s="127">
        <f t="shared" si="6"/>
        <v>35035</v>
      </c>
      <c r="I45" s="127">
        <f t="shared" si="6"/>
        <v>2860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84315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36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11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10</v>
      </c>
      <c r="N48" s="146">
        <f>R17</f>
        <v>4.6</v>
      </c>
      <c r="O48" s="147">
        <f>R18</f>
        <v>40315</v>
      </c>
      <c r="P48" s="148"/>
      <c r="Q48" s="142" t="s">
        <v>69</v>
      </c>
      <c r="R48" s="149">
        <f>R52-R50</f>
        <v>32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44000</v>
      </c>
      <c r="P49" s="148"/>
      <c r="Q49" s="142" t="s">
        <v>75</v>
      </c>
      <c r="R49" s="146">
        <f t="shared" ref="R49:R50" si="9">R41</f>
        <v>1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4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1.6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27.4</v>
      </c>
      <c r="N52" s="141"/>
      <c r="O52" s="141"/>
      <c r="P52" s="148"/>
      <c r="Q52" s="168" t="s">
        <v>86</v>
      </c>
      <c r="R52" s="169">
        <f>R43</f>
        <v>36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45680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'原本'!I1+5</f>
        <v>45680</v>
      </c>
      <c r="R1" s="8" t="str">
        <f>TEXT(O1 , "（ddd）")</f>
        <v>（木）</v>
      </c>
      <c r="S1" s="9" t="s">
        <v>1</v>
      </c>
    </row>
    <row r="2">
      <c r="A2" s="10"/>
      <c r="B2" s="11" t="s">
        <v>2</v>
      </c>
      <c r="C2" s="12" t="str">
        <f>'01.22'!C2</f>
        <v>リ6186</v>
      </c>
      <c r="D2" s="13" t="str">
        <f>'01.22'!D2</f>
        <v>自9757</v>
      </c>
      <c r="E2" s="13" t="str">
        <f>'01.22'!E2</f>
        <v>リ6187</v>
      </c>
      <c r="F2" s="13" t="str">
        <f>'01.22'!F2</f>
        <v>バ 1906</v>
      </c>
      <c r="G2" s="13" t="str">
        <f>'01.22'!G2</f>
        <v>自825</v>
      </c>
      <c r="H2" s="13" t="str">
        <f>'01.22'!H2</f>
        <v>バ3695</v>
      </c>
      <c r="I2" s="13" t="str">
        <f>'01.22'!I2</f>
        <v>バ2359</v>
      </c>
      <c r="J2" s="13" t="str">
        <f>'01.22'!J2</f>
        <v/>
      </c>
      <c r="K2" s="13" t="str">
        <f>'01.22'!K2</f>
        <v/>
      </c>
      <c r="L2" s="13" t="str">
        <f>'01.22'!L2</f>
        <v/>
      </c>
      <c r="M2" s="13" t="str">
        <f>'01.22'!M2</f>
        <v/>
      </c>
      <c r="N2" s="14" t="str">
        <f>'01.22'!N2</f>
        <v/>
      </c>
      <c r="O2" s="14" t="str">
        <f>'01.22'!O2</f>
        <v/>
      </c>
      <c r="P2" s="14" t="str">
        <f>'01.22'!P2</f>
        <v/>
      </c>
      <c r="Q2" s="15" t="str">
        <f>'01.22'!Q2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118</v>
      </c>
      <c r="E3" s="20" t="s">
        <v>137</v>
      </c>
      <c r="F3" s="20" t="s">
        <v>8</v>
      </c>
      <c r="G3" s="20" t="s">
        <v>110</v>
      </c>
      <c r="H3" s="20" t="s">
        <v>9</v>
      </c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4.0</v>
      </c>
      <c r="E4" s="20">
        <v>0.0</v>
      </c>
      <c r="F4" s="20">
        <v>3.0</v>
      </c>
      <c r="G4" s="20">
        <v>0.0</v>
      </c>
      <c r="H4" s="20">
        <v>6.0</v>
      </c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0.4375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0.3541666666666667</v>
      </c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100</v>
      </c>
      <c r="D6" s="20" t="s">
        <v>111</v>
      </c>
      <c r="E6" s="20" t="s">
        <v>8</v>
      </c>
      <c r="F6" s="20" t="s">
        <v>129</v>
      </c>
      <c r="G6" s="20" t="s">
        <v>96</v>
      </c>
      <c r="H6" s="20" t="s">
        <v>96</v>
      </c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0.8125</v>
      </c>
      <c r="D7" s="30">
        <v>0.7638888888888888</v>
      </c>
      <c r="E7" s="30">
        <v>0.875</v>
      </c>
      <c r="F7" s="30">
        <v>0.7916666666666666</v>
      </c>
      <c r="G7" s="30">
        <v>0.7916666666666666</v>
      </c>
      <c r="H7" s="30">
        <v>0.75</v>
      </c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'01.21'!C8</f>
        <v>藤田</v>
      </c>
      <c r="D8" s="37" t="str">
        <f>'01.22'!D8</f>
        <v>北岸</v>
      </c>
      <c r="E8" s="37" t="str">
        <f>'01.22'!E8</f>
        <v>鈴木</v>
      </c>
      <c r="F8" s="37" t="str">
        <f>'01.22'!F8</f>
        <v>小澤</v>
      </c>
      <c r="G8" s="37" t="str">
        <f>'01.21'!G8</f>
        <v>小川</v>
      </c>
      <c r="H8" s="37" t="str">
        <f>'01.22'!H8</f>
        <v>狭間</v>
      </c>
      <c r="I8" s="37"/>
      <c r="J8" s="37" t="str">
        <f>'01.22'!J8</f>
        <v/>
      </c>
      <c r="K8" s="37" t="str">
        <f>'01.22'!K8</f>
        <v/>
      </c>
      <c r="L8" s="37" t="str">
        <f>'01.22'!L8</f>
        <v/>
      </c>
      <c r="M8" s="37" t="str">
        <f>'01.22'!M8</f>
        <v/>
      </c>
      <c r="N8" s="37" t="str">
        <f>'01.22'!N8</f>
        <v/>
      </c>
      <c r="O8" s="37" t="str">
        <f>'01.22'!O8</f>
        <v/>
      </c>
      <c r="P8" s="37" t="str">
        <f>'01.22'!P8</f>
        <v/>
      </c>
      <c r="Q8" s="37" t="str">
        <f>'01.22'!Q8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'01.21'!C9</f>
        <v>本部長</v>
      </c>
      <c r="D9" s="42" t="str">
        <f>'01.22'!D9</f>
        <v>課長</v>
      </c>
      <c r="E9" s="42" t="str">
        <f>'01.22'!E9</f>
        <v>課長</v>
      </c>
      <c r="F9" s="42" t="str">
        <f>'01.22'!F9</f>
        <v/>
      </c>
      <c r="G9" s="42" t="str">
        <f>'01.21'!G9</f>
        <v>課長</v>
      </c>
      <c r="H9" s="42" t="str">
        <f>'01.22'!H9</f>
        <v>主任</v>
      </c>
      <c r="I9" s="42" t="str">
        <f>'01.22'!I9</f>
        <v/>
      </c>
      <c r="J9" s="42" t="str">
        <f>'01.22'!J9</f>
        <v/>
      </c>
      <c r="K9" s="42" t="str">
        <f>'01.22'!K9</f>
        <v/>
      </c>
      <c r="L9" s="42" t="str">
        <f>'01.22'!L9</f>
        <v/>
      </c>
      <c r="M9" s="42" t="str">
        <f>'01.22'!M9</f>
        <v/>
      </c>
      <c r="N9" s="42" t="str">
        <f>'01.22'!N9</f>
        <v/>
      </c>
      <c r="O9" s="42" t="str">
        <f>'01.22'!O9</f>
        <v/>
      </c>
      <c r="P9" s="42" t="str">
        <f>'01.22'!P9</f>
        <v/>
      </c>
      <c r="Q9" s="42" t="str">
        <f>'01.22'!Q9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0.0</v>
      </c>
      <c r="G10" s="46">
        <v>0.0</v>
      </c>
      <c r="H10" s="46">
        <v>0.8</v>
      </c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0.8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1.0</v>
      </c>
      <c r="D12" s="54">
        <v>3.0</v>
      </c>
      <c r="E12" s="54">
        <v>0.0</v>
      </c>
      <c r="F12" s="54">
        <v>3.0</v>
      </c>
      <c r="G12" s="54">
        <v>0.0</v>
      </c>
      <c r="H12" s="54">
        <v>3.0</v>
      </c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10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6">
        <v>1.0</v>
      </c>
      <c r="E16" s="46"/>
      <c r="F16" s="46">
        <v>2.0</v>
      </c>
      <c r="G16" s="47"/>
      <c r="H16" s="46">
        <v>9.0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6">
        <v>1.9</v>
      </c>
      <c r="E17" s="46"/>
      <c r="F17" s="46">
        <v>0.7</v>
      </c>
      <c r="G17" s="47"/>
      <c r="H17" s="46">
        <v>3.7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6.3</v>
      </c>
      <c r="S17" s="62" t="str">
        <f t="shared" si="2"/>
        <v>　〃　本 数</v>
      </c>
    </row>
    <row r="18">
      <c r="B18" s="63" t="s">
        <v>27</v>
      </c>
      <c r="C18" s="64"/>
      <c r="D18" s="66">
        <v>12408.0</v>
      </c>
      <c r="E18" s="66"/>
      <c r="F18" s="66">
        <v>5390.0</v>
      </c>
      <c r="G18" s="65"/>
      <c r="H18" s="66">
        <v>28105.0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45903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1.0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1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5940.0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5940</v>
      </c>
      <c r="S23" s="89" t="str">
        <f t="shared" si="2"/>
        <v>　〃　金 額</v>
      </c>
    </row>
    <row r="24">
      <c r="B24" s="60" t="s">
        <v>33</v>
      </c>
      <c r="C24" s="51"/>
      <c r="D24" s="46">
        <v>1.0</v>
      </c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1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13618.0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13618</v>
      </c>
      <c r="S25" s="89" t="str">
        <f t="shared" si="2"/>
        <v>　〃　金 額</v>
      </c>
    </row>
    <row r="26">
      <c r="B26" s="60" t="s">
        <v>34</v>
      </c>
      <c r="C26" s="51">
        <v>1.0</v>
      </c>
      <c r="D26" s="46">
        <v>3.0</v>
      </c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7</v>
      </c>
      <c r="S26" s="62" t="str">
        <f t="shared" si="2"/>
        <v>ケア   件 数</v>
      </c>
    </row>
    <row r="27">
      <c r="B27" s="60" t="s">
        <v>26</v>
      </c>
      <c r="C27" s="51">
        <v>411.5</v>
      </c>
      <c r="D27" s="46">
        <v>11.5</v>
      </c>
      <c r="E27" s="46">
        <v>30.5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453.5</v>
      </c>
      <c r="S27" s="62" t="str">
        <f t="shared" si="2"/>
        <v>　〃　本 数</v>
      </c>
    </row>
    <row r="28">
      <c r="B28" s="63" t="s">
        <v>27</v>
      </c>
      <c r="C28" s="64">
        <v>3120000.0</v>
      </c>
      <c r="D28" s="66">
        <v>80190.0</v>
      </c>
      <c r="E28" s="66">
        <v>197740.0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3397930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2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6">
        <v>500.0</v>
      </c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1</v>
      </c>
      <c r="D41" s="110">
        <f t="shared" si="3"/>
        <v>3</v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7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411.5</v>
      </c>
      <c r="D42" s="116">
        <f t="shared" si="4"/>
        <v>11.5</v>
      </c>
      <c r="E42" s="116">
        <f t="shared" si="4"/>
        <v>30.5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453.5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411.5</v>
      </c>
      <c r="D43" s="120">
        <f t="shared" si="5"/>
        <v>14.4</v>
      </c>
      <c r="E43" s="120">
        <f t="shared" si="5"/>
        <v>31.5</v>
      </c>
      <c r="F43" s="120">
        <f t="shared" si="5"/>
        <v>0.7</v>
      </c>
      <c r="G43" s="120">
        <f t="shared" si="5"/>
        <v>0</v>
      </c>
      <c r="H43" s="120">
        <f t="shared" si="5"/>
        <v>3.7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461.8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1.0</v>
      </c>
      <c r="D44" s="74">
        <v>5.0</v>
      </c>
      <c r="E44" s="74">
        <v>4.0</v>
      </c>
      <c r="F44" s="74">
        <v>2.0</v>
      </c>
      <c r="G44" s="74">
        <v>0.0</v>
      </c>
      <c r="H44" s="74">
        <v>9.0</v>
      </c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21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26026</v>
      </c>
      <c r="E45" s="127">
        <f t="shared" si="6"/>
        <v>5940</v>
      </c>
      <c r="F45" s="127">
        <f t="shared" si="6"/>
        <v>5390</v>
      </c>
      <c r="G45" s="127">
        <f t="shared" si="6"/>
        <v>0</v>
      </c>
      <c r="H45" s="127">
        <f t="shared" si="6"/>
        <v>28105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65461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2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2.0</v>
      </c>
      <c r="D47" s="143">
        <f>R52</f>
        <v>461.8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21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127</v>
      </c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12</v>
      </c>
      <c r="N48" s="146">
        <f>R17</f>
        <v>6.3</v>
      </c>
      <c r="O48" s="147">
        <f>R18</f>
        <v>45903</v>
      </c>
      <c r="P48" s="148"/>
      <c r="Q48" s="142" t="s">
        <v>69</v>
      </c>
      <c r="R48" s="149">
        <f>R52-R50</f>
        <v>8.3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7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453.5</v>
      </c>
      <c r="S50" s="17"/>
    </row>
    <row r="51">
      <c r="A51" s="157"/>
      <c r="B51" s="162" t="s">
        <v>80</v>
      </c>
      <c r="C51" s="159">
        <v>2.0</v>
      </c>
      <c r="D51" s="143">
        <f t="shared" ref="D51:D52" si="11">R10</f>
        <v>0.8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461.8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45679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'原本'!I1+4</f>
        <v>45679</v>
      </c>
      <c r="R1" s="8" t="str">
        <f>TEXT(O1 , "（ddd）")</f>
        <v>（水）</v>
      </c>
      <c r="S1" s="9" t="s">
        <v>1</v>
      </c>
    </row>
    <row r="2">
      <c r="A2" s="10"/>
      <c r="B2" s="11" t="s">
        <v>2</v>
      </c>
      <c r="C2" s="12" t="str">
        <f>'01.21'!C2</f>
        <v>リ6186</v>
      </c>
      <c r="D2" s="13" t="str">
        <f>'01.21'!D2</f>
        <v>自9757</v>
      </c>
      <c r="E2" s="13" t="str">
        <f>'01.21'!E2</f>
        <v>リ6187</v>
      </c>
      <c r="F2" s="13" t="str">
        <f>'01.21'!F2</f>
        <v>バ 1906</v>
      </c>
      <c r="G2" s="13" t="str">
        <f>'01.21'!G2</f>
        <v>自825</v>
      </c>
      <c r="H2" s="13" t="str">
        <f>'01.21'!H2</f>
        <v>バ3695</v>
      </c>
      <c r="I2" s="13" t="str">
        <f>'01.21'!I2</f>
        <v>バ2359</v>
      </c>
      <c r="J2" s="13" t="str">
        <f>'01.21'!J2</f>
        <v/>
      </c>
      <c r="K2" s="13" t="str">
        <f>'01.21'!K2</f>
        <v/>
      </c>
      <c r="L2" s="13" t="str">
        <f>'01.21'!L2</f>
        <v/>
      </c>
      <c r="M2" s="13" t="str">
        <f>'01.21'!M2</f>
        <v/>
      </c>
      <c r="N2" s="14" t="str">
        <f>'01.21'!N2</f>
        <v/>
      </c>
      <c r="O2" s="14" t="str">
        <f>'01.21'!O2</f>
        <v/>
      </c>
      <c r="P2" s="14" t="str">
        <f>'01.21'!P2</f>
        <v/>
      </c>
      <c r="Q2" s="15" t="str">
        <f>'01.21'!Q2</f>
        <v/>
      </c>
      <c r="R2" s="16"/>
      <c r="S2" s="17"/>
    </row>
    <row r="3">
      <c r="A3" s="10"/>
      <c r="B3" s="18" t="s">
        <v>3</v>
      </c>
      <c r="C3" s="19"/>
      <c r="D3" s="20" t="s">
        <v>111</v>
      </c>
      <c r="E3" s="20" t="s">
        <v>8</v>
      </c>
      <c r="F3" s="20" t="s">
        <v>96</v>
      </c>
      <c r="G3" s="21"/>
      <c r="H3" s="20" t="s">
        <v>96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0">
        <v>3.0</v>
      </c>
      <c r="E4" s="20">
        <v>1.0</v>
      </c>
      <c r="F4" s="20">
        <v>3.0</v>
      </c>
      <c r="G4" s="21"/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6">
        <v>0.4583333333333333</v>
      </c>
      <c r="E5" s="26">
        <v>0.4375</v>
      </c>
      <c r="F5" s="26">
        <v>0.3958333333333333</v>
      </c>
      <c r="G5" s="21"/>
      <c r="H5" s="26">
        <v>0.375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0" t="s">
        <v>111</v>
      </c>
      <c r="E6" s="20" t="s">
        <v>8</v>
      </c>
      <c r="F6" s="20" t="s">
        <v>8</v>
      </c>
      <c r="G6" s="21"/>
      <c r="H6" s="20" t="s">
        <v>96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0">
        <v>0.7638888888888888</v>
      </c>
      <c r="E7" s="30">
        <v>0.875</v>
      </c>
      <c r="F7" s="30">
        <v>0.7916666666666666</v>
      </c>
      <c r="G7" s="31"/>
      <c r="H7" s="30">
        <v>0.75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 t="str">
        <f>'01.20'!D8</f>
        <v>北岸</v>
      </c>
      <c r="E8" s="37" t="str">
        <f>'01.21'!E8</f>
        <v>鈴木</v>
      </c>
      <c r="F8" s="37" t="str">
        <f>'01.21'!F8</f>
        <v>小澤</v>
      </c>
      <c r="G8" s="37"/>
      <c r="H8" s="37" t="str">
        <f>'01.21'!H8</f>
        <v>狭間</v>
      </c>
      <c r="I8" s="37" t="str">
        <f>'01.21'!I8</f>
        <v>谷前</v>
      </c>
      <c r="J8" s="37" t="str">
        <f>'01.21'!J8</f>
        <v/>
      </c>
      <c r="K8" s="37" t="str">
        <f>'01.21'!K8</f>
        <v/>
      </c>
      <c r="L8" s="37" t="str">
        <f>'01.21'!L8</f>
        <v/>
      </c>
      <c r="M8" s="37" t="str">
        <f>'01.21'!M8</f>
        <v/>
      </c>
      <c r="N8" s="37" t="str">
        <f>'01.21'!N8</f>
        <v/>
      </c>
      <c r="O8" s="37" t="str">
        <f>'01.21'!O8</f>
        <v/>
      </c>
      <c r="P8" s="37" t="str">
        <f>'01.21'!P8</f>
        <v/>
      </c>
      <c r="Q8" s="37" t="str">
        <f>'01.21'!Q8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 t="str">
        <f>'01.20'!D9</f>
        <v>課長</v>
      </c>
      <c r="E9" s="42" t="str">
        <f>'01.21'!E9</f>
        <v>課長</v>
      </c>
      <c r="F9" s="42" t="str">
        <f>'01.21'!F9</f>
        <v/>
      </c>
      <c r="G9" s="42"/>
      <c r="H9" s="42" t="str">
        <f>'01.21'!H9</f>
        <v>主任</v>
      </c>
      <c r="I9" s="42" t="str">
        <f>'01.21'!I9</f>
        <v/>
      </c>
      <c r="J9" s="42" t="str">
        <f>'01.21'!J9</f>
        <v/>
      </c>
      <c r="K9" s="42" t="str">
        <f>'01.21'!K9</f>
        <v/>
      </c>
      <c r="L9" s="42" t="str">
        <f>'01.21'!L9</f>
        <v/>
      </c>
      <c r="M9" s="42" t="str">
        <f>'01.21'!M9</f>
        <v/>
      </c>
      <c r="N9" s="42" t="str">
        <f>'01.21'!N9</f>
        <v/>
      </c>
      <c r="O9" s="42" t="str">
        <f>'01.21'!O9</f>
        <v/>
      </c>
      <c r="P9" s="42" t="str">
        <f>'01.21'!P9</f>
        <v/>
      </c>
      <c r="Q9" s="42" t="str">
        <f>'01.21'!Q9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6">
        <v>0.0</v>
      </c>
      <c r="E10" s="46">
        <v>0.0</v>
      </c>
      <c r="F10" s="46">
        <v>0.4</v>
      </c>
      <c r="G10" s="47"/>
      <c r="H10" s="46">
        <v>1.0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1.4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>
        <v>2.0</v>
      </c>
      <c r="E12" s="54">
        <v>0.0</v>
      </c>
      <c r="F12" s="54">
        <v>1.0</v>
      </c>
      <c r="G12" s="55"/>
      <c r="H12" s="54">
        <v>3.0</v>
      </c>
      <c r="I12" s="54">
        <v>2.0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8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6">
        <v>2.0</v>
      </c>
      <c r="E16" s="46"/>
      <c r="F16" s="46">
        <v>3.0</v>
      </c>
      <c r="G16" s="47"/>
      <c r="H16" s="46">
        <v>8.0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15</v>
      </c>
      <c r="S16" s="62" t="str">
        <f t="shared" si="2"/>
        <v>R継続 件 数</v>
      </c>
    </row>
    <row r="17">
      <c r="B17" s="60" t="s">
        <v>26</v>
      </c>
      <c r="C17" s="51"/>
      <c r="D17" s="46">
        <v>0.8</v>
      </c>
      <c r="E17" s="46"/>
      <c r="F17" s="46">
        <v>0.7</v>
      </c>
      <c r="G17" s="47"/>
      <c r="H17" s="46">
        <v>3.5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5</v>
      </c>
      <c r="S17" s="62" t="str">
        <f t="shared" si="2"/>
        <v>　〃　本 数</v>
      </c>
    </row>
    <row r="18">
      <c r="B18" s="63" t="s">
        <v>27</v>
      </c>
      <c r="C18" s="64"/>
      <c r="D18" s="66">
        <v>3905.0</v>
      </c>
      <c r="E18" s="66"/>
      <c r="F18" s="66">
        <v>5588.0</v>
      </c>
      <c r="G18" s="65"/>
      <c r="H18" s="66">
        <v>27725.0</v>
      </c>
      <c r="I18" s="66">
        <v>13000.0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50218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6">
        <v>3.0</v>
      </c>
      <c r="E22" s="46">
        <v>5.0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8</v>
      </c>
      <c r="S22" s="62" t="str">
        <f t="shared" si="2"/>
        <v>ﾌｨﾙﾀｰ 本 数</v>
      </c>
    </row>
    <row r="23">
      <c r="B23" s="63" t="s">
        <v>27</v>
      </c>
      <c r="C23" s="64"/>
      <c r="D23" s="66">
        <v>17820.0</v>
      </c>
      <c r="E23" s="66">
        <v>30580.0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48400</v>
      </c>
      <c r="S23" s="89" t="str">
        <f t="shared" si="2"/>
        <v>　〃　金 額</v>
      </c>
    </row>
    <row r="24">
      <c r="B24" s="60" t="s">
        <v>33</v>
      </c>
      <c r="C24" s="51"/>
      <c r="D24" s="46">
        <v>2.0</v>
      </c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2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7480.0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7480</v>
      </c>
      <c r="S25" s="89" t="str">
        <f t="shared" si="2"/>
        <v>　〃　金 額</v>
      </c>
    </row>
    <row r="26">
      <c r="B26" s="60" t="s">
        <v>34</v>
      </c>
      <c r="C26" s="51"/>
      <c r="D26" s="46">
        <v>1.0</v>
      </c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4</v>
      </c>
      <c r="S26" s="62" t="str">
        <f t="shared" si="2"/>
        <v>ケア   件 数</v>
      </c>
    </row>
    <row r="27">
      <c r="B27" s="60" t="s">
        <v>26</v>
      </c>
      <c r="C27" s="51"/>
      <c r="D27" s="46">
        <v>7.0</v>
      </c>
      <c r="E27" s="46">
        <v>25.5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32.5</v>
      </c>
      <c r="S27" s="62" t="str">
        <f t="shared" si="2"/>
        <v>　〃　本 数</v>
      </c>
    </row>
    <row r="28">
      <c r="B28" s="63" t="s">
        <v>27</v>
      </c>
      <c r="C28" s="64"/>
      <c r="D28" s="66">
        <v>55000.0</v>
      </c>
      <c r="E28" s="66">
        <v>161850.0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216850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6">
        <v>1.0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/>
      <c r="D32" s="46">
        <v>3.0</v>
      </c>
      <c r="E32" s="46">
        <v>2.0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5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>
        <f t="shared" si="3"/>
        <v>1</v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4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>
        <f t="shared" si="4"/>
        <v>7</v>
      </c>
      <c r="E42" s="116">
        <f t="shared" si="4"/>
        <v>25.5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32.5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12.8</v>
      </c>
      <c r="E43" s="120">
        <f t="shared" si="5"/>
        <v>30.5</v>
      </c>
      <c r="F43" s="120">
        <f t="shared" si="5"/>
        <v>0.7</v>
      </c>
      <c r="G43" s="120">
        <f t="shared" si="5"/>
        <v>0</v>
      </c>
      <c r="H43" s="120">
        <f t="shared" si="5"/>
        <v>3.5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47.5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>
        <v>4.0</v>
      </c>
      <c r="E44" s="74">
        <v>6.0</v>
      </c>
      <c r="F44" s="74">
        <v>3.0</v>
      </c>
      <c r="G44" s="74"/>
      <c r="H44" s="74">
        <v>8.0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23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29205</v>
      </c>
      <c r="E45" s="127">
        <f t="shared" si="6"/>
        <v>30580</v>
      </c>
      <c r="F45" s="127">
        <f t="shared" si="6"/>
        <v>5588</v>
      </c>
      <c r="G45" s="127">
        <f t="shared" si="6"/>
        <v>0</v>
      </c>
      <c r="H45" s="127">
        <f t="shared" si="6"/>
        <v>27725</v>
      </c>
      <c r="I45" s="127">
        <f t="shared" si="6"/>
        <v>13000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106098</v>
      </c>
      <c r="S45" s="123"/>
    </row>
    <row r="46">
      <c r="A46" s="129"/>
      <c r="B46" s="130" t="s">
        <v>53</v>
      </c>
      <c r="C46" s="131">
        <v>3.0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2.0</v>
      </c>
      <c r="D47" s="143">
        <f>R52</f>
        <v>47.5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5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23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104</v>
      </c>
      <c r="G48" s="191" t="s">
        <v>102</v>
      </c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15</v>
      </c>
      <c r="N48" s="146">
        <f>R17</f>
        <v>5</v>
      </c>
      <c r="O48" s="147">
        <f>R18</f>
        <v>50218</v>
      </c>
      <c r="P48" s="148"/>
      <c r="Q48" s="142" t="s">
        <v>69</v>
      </c>
      <c r="R48" s="149">
        <f>R52-R50</f>
        <v>15</v>
      </c>
      <c r="S48" s="39"/>
    </row>
    <row r="49">
      <c r="A49" s="129"/>
      <c r="B49" s="151" t="s">
        <v>70</v>
      </c>
      <c r="C49" s="152">
        <f>SUM(C46:C48)</f>
        <v>5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4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32.5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1.4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47.5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45678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'原本'!I1+3</f>
        <v>45678</v>
      </c>
      <c r="R1" s="8" t="str">
        <f>TEXT(O1 , "（ddd）")</f>
        <v>（火）</v>
      </c>
      <c r="S1" s="9" t="s">
        <v>1</v>
      </c>
    </row>
    <row r="2">
      <c r="A2" s="10"/>
      <c r="B2" s="11" t="s">
        <v>2</v>
      </c>
      <c r="C2" s="12" t="str">
        <f>'01.20'!C2</f>
        <v>リ6186</v>
      </c>
      <c r="D2" s="13" t="str">
        <f>'01.20'!D2</f>
        <v>自9757</v>
      </c>
      <c r="E2" s="13" t="str">
        <f>'01.20'!E2</f>
        <v>リ6187</v>
      </c>
      <c r="F2" s="13" t="str">
        <f>'01.20'!F2</f>
        <v>バ 1906</v>
      </c>
      <c r="G2" s="13" t="str">
        <f>'01.20'!G2</f>
        <v>自825</v>
      </c>
      <c r="H2" s="13" t="str">
        <f>'01.20'!H2</f>
        <v>バ3695</v>
      </c>
      <c r="I2" s="13" t="str">
        <f>'01.20'!I2</f>
        <v>バ2359</v>
      </c>
      <c r="J2" s="13" t="str">
        <f>'01.20'!J2</f>
        <v/>
      </c>
      <c r="K2" s="13" t="str">
        <f>'01.20'!K2</f>
        <v/>
      </c>
      <c r="L2" s="13" t="str">
        <f>'01.20'!L2</f>
        <v/>
      </c>
      <c r="M2" s="13" t="str">
        <f>'01.20'!M2</f>
        <v/>
      </c>
      <c r="N2" s="14" t="str">
        <f>'01.20'!N2</f>
        <v/>
      </c>
      <c r="O2" s="14" t="str">
        <f>'01.20'!O2</f>
        <v/>
      </c>
      <c r="P2" s="14" t="str">
        <f>'01.20'!P2</f>
        <v/>
      </c>
      <c r="Q2" s="15" t="str">
        <f>'01.20'!Q2</f>
        <v/>
      </c>
      <c r="R2" s="16"/>
      <c r="S2" s="17"/>
    </row>
    <row r="3">
      <c r="A3" s="10"/>
      <c r="B3" s="18" t="s">
        <v>3</v>
      </c>
      <c r="C3" s="19" t="s">
        <v>90</v>
      </c>
      <c r="D3" s="21"/>
      <c r="E3" s="20" t="s">
        <v>137</v>
      </c>
      <c r="F3" s="20" t="s">
        <v>96</v>
      </c>
      <c r="G3" s="20" t="s">
        <v>9</v>
      </c>
      <c r="H3" s="20" t="s">
        <v>108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1"/>
      <c r="E4" s="20">
        <v>0.0</v>
      </c>
      <c r="F4" s="20">
        <v>3.0</v>
      </c>
      <c r="G4" s="20">
        <v>1.0</v>
      </c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0.3958333333333333</v>
      </c>
      <c r="D5" s="21"/>
      <c r="E5" s="26">
        <v>0.4166666666666667</v>
      </c>
      <c r="F5" s="26">
        <v>0.4166666666666667</v>
      </c>
      <c r="G5" s="26">
        <v>0.375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100</v>
      </c>
      <c r="D6" s="21"/>
      <c r="E6" s="20" t="s">
        <v>92</v>
      </c>
      <c r="F6" s="20" t="s">
        <v>8</v>
      </c>
      <c r="G6" s="20" t="s">
        <v>9</v>
      </c>
      <c r="H6" s="20" t="s">
        <v>110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31"/>
      <c r="E7" s="30">
        <v>0.875</v>
      </c>
      <c r="F7" s="30">
        <v>0.7916666666666666</v>
      </c>
      <c r="G7" s="30">
        <v>0.75</v>
      </c>
      <c r="H7" s="30">
        <v>0.7291666666666666</v>
      </c>
      <c r="I7" s="30">
        <v>0.75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'01.20'!C8</f>
        <v>藤田</v>
      </c>
      <c r="D8" s="37"/>
      <c r="E8" s="37" t="str">
        <f>'01.20'!E8</f>
        <v>鈴木</v>
      </c>
      <c r="F8" s="37" t="str">
        <f>'01.20'!F8</f>
        <v>小澤</v>
      </c>
      <c r="G8" s="37" t="str">
        <f>'01.20'!G8</f>
        <v>小川</v>
      </c>
      <c r="H8" s="37" t="str">
        <f>'01.20'!H8</f>
        <v>狭間</v>
      </c>
      <c r="I8" s="37" t="str">
        <f>'01.20'!I8</f>
        <v>谷前</v>
      </c>
      <c r="J8" s="37" t="str">
        <f>'01.20'!J8</f>
        <v/>
      </c>
      <c r="K8" s="37" t="str">
        <f>'01.20'!K8</f>
        <v/>
      </c>
      <c r="L8" s="37" t="str">
        <f>'01.20'!L8</f>
        <v/>
      </c>
      <c r="M8" s="37" t="str">
        <f>'01.20'!M8</f>
        <v/>
      </c>
      <c r="N8" s="37" t="str">
        <f>'01.20'!N8</f>
        <v/>
      </c>
      <c r="O8" s="37" t="str">
        <f>'01.20'!O8</f>
        <v/>
      </c>
      <c r="P8" s="37" t="str">
        <f>'01.20'!P8</f>
        <v/>
      </c>
      <c r="Q8" s="37" t="str">
        <f>'01.20'!Q8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'01.20'!C9</f>
        <v>本部長</v>
      </c>
      <c r="D9" s="42"/>
      <c r="E9" s="42" t="str">
        <f>'01.20'!E9</f>
        <v>課長</v>
      </c>
      <c r="F9" s="42" t="str">
        <f>'01.20'!F9</f>
        <v/>
      </c>
      <c r="G9" s="42" t="str">
        <f>'01.20'!G9</f>
        <v>課長</v>
      </c>
      <c r="H9" s="42" t="str">
        <f>'01.20'!H9</f>
        <v>主任</v>
      </c>
      <c r="I9" s="42" t="str">
        <f>'01.20'!I9</f>
        <v/>
      </c>
      <c r="J9" s="42" t="str">
        <f>'01.20'!J9</f>
        <v/>
      </c>
      <c r="K9" s="42" t="str">
        <f>'01.20'!K9</f>
        <v/>
      </c>
      <c r="L9" s="42" t="str">
        <f>'01.20'!L9</f>
        <v/>
      </c>
      <c r="M9" s="42" t="str">
        <f>'01.20'!M9</f>
        <v/>
      </c>
      <c r="N9" s="42" t="str">
        <f>'01.20'!N9</f>
        <v/>
      </c>
      <c r="O9" s="42" t="str">
        <f>'01.20'!O9</f>
        <v/>
      </c>
      <c r="P9" s="42" t="str">
        <f>'01.20'!P9</f>
        <v/>
      </c>
      <c r="Q9" s="42" t="str">
        <f>'01.20'!Q9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7"/>
      <c r="E10" s="46">
        <v>0.0</v>
      </c>
      <c r="F10" s="46">
        <v>1.0</v>
      </c>
      <c r="G10" s="46">
        <v>0.0</v>
      </c>
      <c r="H10" s="46">
        <v>1.1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2.1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/>
      <c r="E12" s="54">
        <v>0.0</v>
      </c>
      <c r="F12" s="54">
        <v>2.0</v>
      </c>
      <c r="G12" s="54">
        <v>1.0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9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6">
        <v>1.0</v>
      </c>
      <c r="H13" s="47"/>
      <c r="I13" s="46">
        <v>1.0</v>
      </c>
      <c r="J13" s="47"/>
      <c r="K13" s="47"/>
      <c r="L13" s="46"/>
      <c r="M13" s="46"/>
      <c r="N13" s="46"/>
      <c r="O13" s="47"/>
      <c r="P13" s="47"/>
      <c r="Q13" s="48"/>
      <c r="R13" s="61">
        <f t="shared" si="1"/>
        <v>2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6">
        <v>0.0</v>
      </c>
      <c r="H14" s="47"/>
      <c r="I14" s="46">
        <v>0.0</v>
      </c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6">
        <v>96800.0</v>
      </c>
      <c r="H15" s="65"/>
      <c r="I15" s="66">
        <v>13200.0</v>
      </c>
      <c r="J15" s="65"/>
      <c r="K15" s="65"/>
      <c r="L15" s="66"/>
      <c r="M15" s="66"/>
      <c r="N15" s="66"/>
      <c r="O15" s="65"/>
      <c r="P15" s="65"/>
      <c r="Q15" s="67"/>
      <c r="R15" s="68">
        <f t="shared" si="1"/>
        <v>110000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7"/>
      <c r="H16" s="46">
        <v>7.0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9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1.4</v>
      </c>
      <c r="G17" s="47"/>
      <c r="H17" s="46">
        <v>4.0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5.4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8250.0</v>
      </c>
      <c r="G18" s="65"/>
      <c r="H18" s="66">
        <v>30580.0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38830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>
        <v>31.2</v>
      </c>
      <c r="D21" s="83"/>
      <c r="E21" s="84">
        <v>1.2</v>
      </c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32.4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8.0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8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48620.0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48620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2.0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2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8580.0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8580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14.5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14.5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117282.0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117282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6">
        <v>1.0</v>
      </c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1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14.5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14.5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31.2</v>
      </c>
      <c r="D43" s="120">
        <f t="shared" si="5"/>
        <v>0</v>
      </c>
      <c r="E43" s="120">
        <f t="shared" si="5"/>
        <v>25.7</v>
      </c>
      <c r="F43" s="120">
        <f t="shared" si="5"/>
        <v>1.4</v>
      </c>
      <c r="G43" s="120">
        <f t="shared" si="5"/>
        <v>0</v>
      </c>
      <c r="H43" s="120">
        <f t="shared" si="5"/>
        <v>4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62.3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1.0</v>
      </c>
      <c r="D44" s="74"/>
      <c r="E44" s="74">
        <v>8.0</v>
      </c>
      <c r="F44" s="74">
        <v>2.0</v>
      </c>
      <c r="G44" s="74">
        <v>1.0</v>
      </c>
      <c r="H44" s="74">
        <v>7.0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20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57200</v>
      </c>
      <c r="F45" s="127">
        <f t="shared" si="6"/>
        <v>8250</v>
      </c>
      <c r="G45" s="127">
        <f t="shared" si="6"/>
        <v>96800</v>
      </c>
      <c r="H45" s="127">
        <f t="shared" si="6"/>
        <v>30580</v>
      </c>
      <c r="I45" s="127">
        <f t="shared" si="6"/>
        <v>13200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206030</v>
      </c>
      <c r="S45" s="123"/>
    </row>
    <row r="46">
      <c r="A46" s="129"/>
      <c r="B46" s="130" t="s">
        <v>53</v>
      </c>
      <c r="C46" s="131">
        <v>3.0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62.3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2</v>
      </c>
      <c r="N47" s="146">
        <f>R14</f>
        <v>0</v>
      </c>
      <c r="O47" s="147">
        <f>R15</f>
        <v>110000</v>
      </c>
      <c r="P47" s="148"/>
      <c r="Q47" s="142" t="s">
        <v>51</v>
      </c>
      <c r="R47" s="149">
        <f>R44</f>
        <v>20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105</v>
      </c>
      <c r="G48" s="140"/>
      <c r="H48" s="135"/>
      <c r="J48" s="136" t="s">
        <v>67</v>
      </c>
      <c r="K48" s="137">
        <f t="shared" ref="K48:K49" si="8">R34</f>
        <v>1</v>
      </c>
      <c r="L48" s="142" t="s">
        <v>68</v>
      </c>
      <c r="M48" s="146">
        <f>R16</f>
        <v>9</v>
      </c>
      <c r="N48" s="146">
        <f>R17</f>
        <v>5.4</v>
      </c>
      <c r="O48" s="147">
        <f>R18</f>
        <v>38830</v>
      </c>
      <c r="P48" s="148"/>
      <c r="Q48" s="142" t="s">
        <v>69</v>
      </c>
      <c r="R48" s="149">
        <f>R52-R50</f>
        <v>47.8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14.5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2.1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32.4</v>
      </c>
      <c r="N52" s="141"/>
      <c r="O52" s="141"/>
      <c r="P52" s="148"/>
      <c r="Q52" s="168" t="s">
        <v>86</v>
      </c>
      <c r="R52" s="169">
        <f>R43</f>
        <v>62.3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116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45677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</f>
        <v>45677</v>
      </c>
      <c r="R1" s="8" t="str">
        <f>TEXT(O1 , "（ddd）")</f>
        <v>（月）</v>
      </c>
      <c r="S1" s="9" t="s">
        <v>1</v>
      </c>
    </row>
    <row r="2">
      <c r="A2" s="10"/>
      <c r="B2" s="11" t="s">
        <v>2</v>
      </c>
      <c r="C2" s="12" t="str">
        <f>'01.19'!C2</f>
        <v>リ6186</v>
      </c>
      <c r="D2" s="13" t="str">
        <f>'01.19'!D2</f>
        <v>自9757</v>
      </c>
      <c r="E2" s="13" t="str">
        <f>'01.19'!E2</f>
        <v>リ6187</v>
      </c>
      <c r="F2" s="13" t="str">
        <f>'01.19'!F2</f>
        <v>バ 1906</v>
      </c>
      <c r="G2" s="13" t="str">
        <f>'01.19'!G2</f>
        <v>自825</v>
      </c>
      <c r="H2" s="13" t="str">
        <f>'01.19'!H2</f>
        <v>バ3695</v>
      </c>
      <c r="I2" s="13" t="str">
        <f>'01.19'!I2</f>
        <v>バ2359</v>
      </c>
      <c r="J2" s="13" t="str">
        <f>'01.19'!J2</f>
        <v/>
      </c>
      <c r="K2" s="13" t="str">
        <f>'01.19'!K2</f>
        <v/>
      </c>
      <c r="L2" s="13" t="str">
        <f>'01.19'!L2</f>
        <v/>
      </c>
      <c r="M2" s="13" t="str">
        <f>'01.19'!M2</f>
        <v/>
      </c>
      <c r="N2" s="14" t="str">
        <f>'01.19'!N2</f>
        <v/>
      </c>
      <c r="O2" s="14" t="str">
        <f>'01.19'!O2</f>
        <v/>
      </c>
      <c r="P2" s="14" t="str">
        <f>'01.19'!P2</f>
        <v/>
      </c>
      <c r="Q2" s="15" t="str">
        <f>'01.19'!Q2</f>
        <v/>
      </c>
      <c r="R2" s="16"/>
      <c r="S2" s="17"/>
    </row>
    <row r="3">
      <c r="A3" s="10"/>
      <c r="B3" s="18" t="s">
        <v>3</v>
      </c>
      <c r="C3" s="19" t="s">
        <v>90</v>
      </c>
      <c r="D3" s="20" t="s">
        <v>17</v>
      </c>
      <c r="E3" s="20" t="s">
        <v>137</v>
      </c>
      <c r="F3" s="20" t="s">
        <v>10</v>
      </c>
      <c r="G3" s="20" t="s">
        <v>10</v>
      </c>
      <c r="H3" s="20" t="s">
        <v>9</v>
      </c>
      <c r="I3" s="20" t="s">
        <v>110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4.0</v>
      </c>
      <c r="D4" s="20">
        <v>3.0</v>
      </c>
      <c r="E4" s="20">
        <v>0.0</v>
      </c>
      <c r="F4" s="20">
        <v>1.0</v>
      </c>
      <c r="G4" s="20">
        <v>1.0</v>
      </c>
      <c r="H4" s="20">
        <v>6.0</v>
      </c>
      <c r="I4" s="20">
        <v>3.0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0.38055555555555554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0.3333333333333333</v>
      </c>
      <c r="I5" s="26">
        <v>0.4166666666666667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6</v>
      </c>
      <c r="D6" s="20" t="s">
        <v>5</v>
      </c>
      <c r="E6" s="20" t="s">
        <v>8</v>
      </c>
      <c r="F6" s="20" t="s">
        <v>8</v>
      </c>
      <c r="G6" s="20" t="s">
        <v>10</v>
      </c>
      <c r="H6" s="20" t="s">
        <v>96</v>
      </c>
      <c r="I6" s="20" t="s">
        <v>110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0.75</v>
      </c>
      <c r="D7" s="30">
        <v>0.7569444444444444</v>
      </c>
      <c r="E7" s="30">
        <v>0.875</v>
      </c>
      <c r="F7" s="30">
        <v>0.7916666666666666</v>
      </c>
      <c r="G7" s="30">
        <v>0.75</v>
      </c>
      <c r="H7" s="30">
        <v>0.7291666666666666</v>
      </c>
      <c r="I7" s="30">
        <v>0.7708333333333334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'01.18'!C8</f>
        <v>藤田</v>
      </c>
      <c r="D8" s="37" t="str">
        <f>'01.18'!D8</f>
        <v>北岸</v>
      </c>
      <c r="E8" s="37" t="str">
        <f>'01.19'!E8</f>
        <v>鈴木</v>
      </c>
      <c r="F8" s="37" t="str">
        <f>'01.18'!F8</f>
        <v>小澤</v>
      </c>
      <c r="G8" s="37" t="str">
        <f>'01.19'!G8</f>
        <v>小川</v>
      </c>
      <c r="H8" s="190" t="s">
        <v>113</v>
      </c>
      <c r="I8" s="37" t="str">
        <f>'01.18'!I8</f>
        <v>谷前</v>
      </c>
      <c r="J8" s="37" t="str">
        <f>'01.19'!J8</f>
        <v/>
      </c>
      <c r="K8" s="37" t="str">
        <f>'01.19'!K8</f>
        <v/>
      </c>
      <c r="L8" s="37" t="str">
        <f>'01.19'!L8</f>
        <v/>
      </c>
      <c r="M8" s="37" t="str">
        <f>'01.19'!M8</f>
        <v/>
      </c>
      <c r="N8" s="37" t="str">
        <f>'01.19'!N8</f>
        <v/>
      </c>
      <c r="O8" s="37" t="str">
        <f>'01.19'!O8</f>
        <v/>
      </c>
      <c r="P8" s="37" t="str">
        <f>'01.19'!P8</f>
        <v/>
      </c>
      <c r="Q8" s="37" t="str">
        <f>'01.19'!Q8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197" t="s">
        <v>139</v>
      </c>
      <c r="D9" s="194" t="s">
        <v>114</v>
      </c>
      <c r="E9" s="194" t="s">
        <v>114</v>
      </c>
      <c r="F9" s="42" t="str">
        <f>'01.19'!F9</f>
        <v/>
      </c>
      <c r="G9" s="194" t="s">
        <v>114</v>
      </c>
      <c r="H9" s="194" t="s">
        <v>115</v>
      </c>
      <c r="I9" s="42" t="str">
        <f>'01.19'!I9</f>
        <v/>
      </c>
      <c r="J9" s="42" t="str">
        <f>'01.19'!J9</f>
        <v/>
      </c>
      <c r="K9" s="42" t="str">
        <f>'01.19'!K9</f>
        <v/>
      </c>
      <c r="L9" s="42" t="str">
        <f>'01.19'!L9</f>
        <v/>
      </c>
      <c r="M9" s="42" t="str">
        <f>'01.19'!M9</f>
        <v/>
      </c>
      <c r="N9" s="42" t="str">
        <f>'01.19'!N9</f>
        <v/>
      </c>
      <c r="O9" s="42" t="str">
        <f>'01.19'!O9</f>
        <v/>
      </c>
      <c r="P9" s="42" t="str">
        <f>'01.19'!P9</f>
        <v/>
      </c>
      <c r="Q9" s="42" t="str">
        <f>'01.19'!Q9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2.0</v>
      </c>
      <c r="D10" s="46">
        <v>0.0</v>
      </c>
      <c r="E10" s="46">
        <v>0.0</v>
      </c>
      <c r="F10" s="46">
        <v>0.2</v>
      </c>
      <c r="G10" s="46">
        <v>0.0</v>
      </c>
      <c r="H10" s="46">
        <v>1.4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3.6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2.0</v>
      </c>
      <c r="E12" s="54">
        <v>0.0</v>
      </c>
      <c r="F12" s="54">
        <v>1.0</v>
      </c>
      <c r="G12" s="54">
        <v>1.0</v>
      </c>
      <c r="H12" s="54">
        <v>3.0</v>
      </c>
      <c r="I12" s="54">
        <v>3.0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12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7"/>
      <c r="H16" s="46">
        <v>8.0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12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1.2</v>
      </c>
      <c r="G17" s="47"/>
      <c r="H17" s="46">
        <v>4.4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5.6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7260.0</v>
      </c>
      <c r="G18" s="65"/>
      <c r="H18" s="66">
        <v>34870.0</v>
      </c>
      <c r="I18" s="66">
        <v>26400.0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68530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100000.0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100000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>
        <v>2.0</v>
      </c>
      <c r="D22" s="47"/>
      <c r="E22" s="46">
        <v>4.0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6</v>
      </c>
      <c r="S22" s="62" t="str">
        <f t="shared" si="2"/>
        <v>ﾌｨﾙﾀｰ 本 数</v>
      </c>
    </row>
    <row r="23">
      <c r="B23" s="63" t="s">
        <v>27</v>
      </c>
      <c r="C23" s="64">
        <v>11880.0</v>
      </c>
      <c r="D23" s="65"/>
      <c r="E23" s="66">
        <v>24200.0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36080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3.0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3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11220.0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11220</v>
      </c>
      <c r="S25" s="89" t="str">
        <f t="shared" si="2"/>
        <v>　〃　金 額</v>
      </c>
    </row>
    <row r="26">
      <c r="B26" s="60" t="s">
        <v>34</v>
      </c>
      <c r="C26" s="51"/>
      <c r="D26" s="46">
        <v>1.0</v>
      </c>
      <c r="E26" s="46">
        <v>4.0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5</v>
      </c>
      <c r="S26" s="62" t="str">
        <f t="shared" si="2"/>
        <v>ケア   件 数</v>
      </c>
    </row>
    <row r="27">
      <c r="B27" s="60" t="s">
        <v>26</v>
      </c>
      <c r="C27" s="51"/>
      <c r="D27" s="46">
        <v>4.0</v>
      </c>
      <c r="E27" s="46">
        <v>18.0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22</v>
      </c>
      <c r="S27" s="62" t="str">
        <f t="shared" si="2"/>
        <v>　〃　本 数</v>
      </c>
    </row>
    <row r="28">
      <c r="B28" s="63" t="s">
        <v>27</v>
      </c>
      <c r="C28" s="64"/>
      <c r="D28" s="66">
        <v>28160.0</v>
      </c>
      <c r="E28" s="66">
        <v>113520.0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141680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3.0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>
        <f t="shared" si="3"/>
        <v>1</v>
      </c>
      <c r="E41" s="110">
        <f t="shared" si="3"/>
        <v>4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5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>
        <f t="shared" si="4"/>
        <v>4</v>
      </c>
      <c r="E42" s="116">
        <f t="shared" si="4"/>
        <v>18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22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2</v>
      </c>
      <c r="D43" s="120">
        <f t="shared" si="5"/>
        <v>4</v>
      </c>
      <c r="E43" s="120">
        <f t="shared" si="5"/>
        <v>25</v>
      </c>
      <c r="F43" s="120">
        <f t="shared" si="5"/>
        <v>1.2</v>
      </c>
      <c r="G43" s="120">
        <f t="shared" si="5"/>
        <v>0</v>
      </c>
      <c r="H43" s="120">
        <f t="shared" si="5"/>
        <v>4.4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36.6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1.0</v>
      </c>
      <c r="E44" s="74">
        <v>5.0</v>
      </c>
      <c r="F44" s="74">
        <v>2.0</v>
      </c>
      <c r="G44" s="74">
        <v>1.0</v>
      </c>
      <c r="H44" s="74">
        <v>8.0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21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11880</v>
      </c>
      <c r="D45" s="126">
        <f t="shared" si="6"/>
        <v>0</v>
      </c>
      <c r="E45" s="127">
        <f t="shared" si="6"/>
        <v>35420</v>
      </c>
      <c r="F45" s="127">
        <f t="shared" si="6"/>
        <v>7260</v>
      </c>
      <c r="G45" s="127">
        <f t="shared" si="6"/>
        <v>100000</v>
      </c>
      <c r="H45" s="127">
        <f t="shared" si="6"/>
        <v>34870</v>
      </c>
      <c r="I45" s="127">
        <f t="shared" si="6"/>
        <v>26400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215830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36.6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21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12</v>
      </c>
      <c r="N48" s="146">
        <f>R17</f>
        <v>5.6</v>
      </c>
      <c r="O48" s="147">
        <f>R18</f>
        <v>68530</v>
      </c>
      <c r="P48" s="148"/>
      <c r="Q48" s="142" t="s">
        <v>69</v>
      </c>
      <c r="R48" s="149">
        <f>R52-R50</f>
        <v>14.6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100000</v>
      </c>
      <c r="P49" s="148"/>
      <c r="Q49" s="142" t="s">
        <v>75</v>
      </c>
      <c r="R49" s="146">
        <f t="shared" ref="R49:R50" si="9">R41</f>
        <v>5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22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3.6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36.6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24" width="20.38"/>
  </cols>
  <sheetData>
    <row r="1">
      <c r="A1" s="1"/>
      <c r="B1" s="2">
        <f>O1</f>
        <v>45676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'原本'!I1+1</f>
        <v>45676</v>
      </c>
      <c r="R1" s="8" t="str">
        <f>TEXT(O1 , "（ddd）")</f>
        <v>（日）</v>
      </c>
      <c r="S1" s="9" t="s">
        <v>1</v>
      </c>
      <c r="T1" s="9"/>
      <c r="U1" s="9"/>
      <c r="V1" s="9"/>
      <c r="W1" s="9"/>
      <c r="X1" s="9"/>
    </row>
    <row r="2">
      <c r="A2" s="10"/>
      <c r="B2" s="11" t="s">
        <v>2</v>
      </c>
      <c r="C2" s="12" t="str">
        <f>'01.18'!C2</f>
        <v>リ6186</v>
      </c>
      <c r="D2" s="13" t="str">
        <f>'01.18'!D2</f>
        <v>自9757</v>
      </c>
      <c r="E2" s="13" t="str">
        <f>'01.18'!E2</f>
        <v>リ6187</v>
      </c>
      <c r="F2" s="13" t="str">
        <f>'01.18'!F2</f>
        <v>バ 1906</v>
      </c>
      <c r="G2" s="13" t="str">
        <f>'01.18'!G2</f>
        <v>自825</v>
      </c>
      <c r="H2" s="13" t="str">
        <f>'01.18'!H2</f>
        <v>バ3695</v>
      </c>
      <c r="I2" s="13" t="str">
        <f>'01.18'!I2</f>
        <v>バ2359</v>
      </c>
      <c r="J2" s="13" t="str">
        <f>'01.18'!J2</f>
        <v/>
      </c>
      <c r="K2" s="13" t="str">
        <f>'01.18'!K2</f>
        <v/>
      </c>
      <c r="L2" s="13" t="str">
        <f>'01.18'!L2</f>
        <v/>
      </c>
      <c r="M2" s="13" t="str">
        <f>'01.18'!M2</f>
        <v/>
      </c>
      <c r="N2" s="14" t="str">
        <f>'01.18'!N2</f>
        <v/>
      </c>
      <c r="O2" s="14" t="str">
        <f>'01.18'!O2</f>
        <v/>
      </c>
      <c r="P2" s="14" t="str">
        <f>'01.18'!P2</f>
        <v/>
      </c>
      <c r="Q2" s="15" t="str">
        <f>'01.18'!Q2</f>
        <v/>
      </c>
      <c r="R2" s="16"/>
      <c r="S2" s="17"/>
      <c r="T2" s="17"/>
      <c r="U2" s="17"/>
      <c r="V2" s="17"/>
      <c r="W2" s="17"/>
      <c r="X2" s="17"/>
    </row>
    <row r="3">
      <c r="A3" s="10"/>
      <c r="B3" s="18" t="s">
        <v>3</v>
      </c>
      <c r="C3" s="19"/>
      <c r="D3" s="21"/>
      <c r="E3" s="20" t="s">
        <v>93</v>
      </c>
      <c r="F3" s="20"/>
      <c r="G3" s="20" t="s">
        <v>17</v>
      </c>
      <c r="H3" s="20"/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  <c r="T3" s="17"/>
      <c r="U3" s="17"/>
      <c r="V3" s="17"/>
      <c r="W3" s="17"/>
      <c r="X3" s="17"/>
    </row>
    <row r="4">
      <c r="A4" s="24" t="s">
        <v>11</v>
      </c>
      <c r="B4" s="18" t="s">
        <v>12</v>
      </c>
      <c r="C4" s="19"/>
      <c r="D4" s="21"/>
      <c r="E4" s="20">
        <v>0.0</v>
      </c>
      <c r="F4" s="20"/>
      <c r="G4" s="20">
        <v>2.0</v>
      </c>
      <c r="H4" s="20"/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  <c r="T4" s="17"/>
      <c r="U4" s="17"/>
      <c r="V4" s="17"/>
      <c r="W4" s="17"/>
      <c r="X4" s="17"/>
    </row>
    <row r="5">
      <c r="B5" s="18" t="s">
        <v>13</v>
      </c>
      <c r="C5" s="19"/>
      <c r="D5" s="21"/>
      <c r="E5" s="26">
        <v>0.4166666666666667</v>
      </c>
      <c r="F5" s="26"/>
      <c r="G5" s="26">
        <v>0.375</v>
      </c>
      <c r="H5" s="26"/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  <c r="T5" s="17"/>
      <c r="U5" s="17"/>
      <c r="V5" s="17"/>
      <c r="W5" s="17"/>
      <c r="X5" s="17"/>
    </row>
    <row r="6">
      <c r="A6" s="24" t="s">
        <v>14</v>
      </c>
      <c r="B6" s="27" t="s">
        <v>15</v>
      </c>
      <c r="C6" s="19"/>
      <c r="D6" s="21"/>
      <c r="E6" s="20" t="s">
        <v>109</v>
      </c>
      <c r="F6" s="21"/>
      <c r="G6" s="20" t="s">
        <v>8</v>
      </c>
      <c r="H6" s="20"/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  <c r="T6" s="17"/>
      <c r="U6" s="17"/>
      <c r="V6" s="17"/>
      <c r="W6" s="17"/>
      <c r="X6" s="17"/>
    </row>
    <row r="7">
      <c r="B7" s="28" t="s">
        <v>19</v>
      </c>
      <c r="C7" s="189"/>
      <c r="D7" s="31"/>
      <c r="E7" s="30">
        <v>0.875</v>
      </c>
      <c r="F7" s="31"/>
      <c r="G7" s="30">
        <v>0.75</v>
      </c>
      <c r="H7" s="30"/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  <c r="T7" s="17"/>
      <c r="U7" s="17"/>
      <c r="V7" s="17"/>
      <c r="W7" s="17"/>
      <c r="X7" s="17"/>
    </row>
    <row r="8">
      <c r="A8" s="34"/>
      <c r="B8" s="35" t="s">
        <v>20</v>
      </c>
      <c r="C8" s="36"/>
      <c r="D8" s="37"/>
      <c r="E8" s="37" t="str">
        <f>'01.18'!E8</f>
        <v>鈴木</v>
      </c>
      <c r="F8" s="37"/>
      <c r="G8" s="37" t="str">
        <f>'01.18'!G8</f>
        <v>小川</v>
      </c>
      <c r="H8" s="37"/>
      <c r="I8" s="37"/>
      <c r="J8" s="37" t="str">
        <f>'01.18'!J8</f>
        <v/>
      </c>
      <c r="K8" s="37" t="str">
        <f>'01.18'!K8</f>
        <v/>
      </c>
      <c r="L8" s="37" t="str">
        <f>'01.18'!L8</f>
        <v/>
      </c>
      <c r="M8" s="37" t="str">
        <f>'01.18'!M8</f>
        <v/>
      </c>
      <c r="N8" s="37" t="str">
        <f>'01.18'!N8</f>
        <v/>
      </c>
      <c r="O8" s="37" t="str">
        <f>'01.18'!O8</f>
        <v/>
      </c>
      <c r="P8" s="37" t="str">
        <f>'01.18'!P8</f>
        <v/>
      </c>
      <c r="Q8" s="37" t="str">
        <f>'01.18'!Q8</f>
        <v/>
      </c>
      <c r="R8" s="38" t="str">
        <f>'原本'!R8</f>
        <v>列集計</v>
      </c>
      <c r="S8" s="39"/>
      <c r="T8" s="39"/>
      <c r="U8" s="39"/>
      <c r="V8" s="39"/>
      <c r="W8" s="39"/>
      <c r="X8" s="39"/>
    </row>
    <row r="9">
      <c r="A9" s="10"/>
      <c r="B9" s="40" t="s">
        <v>21</v>
      </c>
      <c r="C9" s="41" t="str">
        <f>'01.18'!C9</f>
        <v/>
      </c>
      <c r="D9" s="42" t="str">
        <f>'01.18'!D9</f>
        <v/>
      </c>
      <c r="E9" s="42" t="str">
        <f>'01.18'!E9</f>
        <v/>
      </c>
      <c r="F9" s="42" t="str">
        <f>'01.18'!F9</f>
        <v/>
      </c>
      <c r="G9" s="42" t="str">
        <f>'01.18'!G9</f>
        <v/>
      </c>
      <c r="H9" s="42" t="str">
        <f>'01.18'!H9</f>
        <v/>
      </c>
      <c r="I9" s="42" t="str">
        <f>'01.18'!I9</f>
        <v/>
      </c>
      <c r="J9" s="42" t="str">
        <f>'01.18'!J9</f>
        <v/>
      </c>
      <c r="K9" s="42" t="str">
        <f>'01.18'!K9</f>
        <v/>
      </c>
      <c r="L9" s="42" t="str">
        <f>'01.18'!L9</f>
        <v/>
      </c>
      <c r="M9" s="42" t="str">
        <f>'01.18'!M9</f>
        <v/>
      </c>
      <c r="N9" s="42" t="str">
        <f>'01.18'!N9</f>
        <v/>
      </c>
      <c r="O9" s="42" t="str">
        <f>'01.18'!O9</f>
        <v/>
      </c>
      <c r="P9" s="42" t="str">
        <f>'01.18'!P9</f>
        <v/>
      </c>
      <c r="Q9" s="42" t="str">
        <f>'01.18'!Q9</f>
        <v/>
      </c>
      <c r="R9" s="43" t="str">
        <f>'原本'!R9</f>
        <v/>
      </c>
      <c r="S9" s="17"/>
      <c r="T9" s="17"/>
      <c r="U9" s="17"/>
      <c r="V9" s="17"/>
      <c r="W9" s="17"/>
      <c r="X9" s="17"/>
    </row>
    <row r="10">
      <c r="A10" s="44"/>
      <c r="B10" s="18" t="s">
        <v>22</v>
      </c>
      <c r="C10" s="45"/>
      <c r="D10" s="47"/>
      <c r="E10" s="46">
        <v>0.0</v>
      </c>
      <c r="F10" s="47"/>
      <c r="G10" s="47"/>
      <c r="H10" s="46"/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</v>
      </c>
      <c r="S10" s="17"/>
      <c r="T10" s="17"/>
      <c r="U10" s="17"/>
      <c r="V10" s="17"/>
      <c r="W10" s="17"/>
      <c r="X10" s="17"/>
    </row>
    <row r="11">
      <c r="A11" s="50"/>
      <c r="B11" s="18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  <c r="T11" s="198"/>
      <c r="U11" s="198"/>
      <c r="V11" s="198"/>
      <c r="W11" s="198"/>
      <c r="X11" s="198"/>
    </row>
    <row r="12">
      <c r="A12" s="50"/>
      <c r="B12" s="28" t="s">
        <v>24</v>
      </c>
      <c r="C12" s="53"/>
      <c r="D12" s="54"/>
      <c r="E12" s="54">
        <v>0.0</v>
      </c>
      <c r="F12" s="55"/>
      <c r="G12" s="55"/>
      <c r="H12" s="54"/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0</v>
      </c>
      <c r="S12" s="58" t="str">
        <f t="shared" si="2"/>
        <v>残り訪問予定</v>
      </c>
      <c r="T12" s="198"/>
      <c r="U12" s="198"/>
      <c r="V12" s="198"/>
      <c r="W12" s="198"/>
      <c r="X12" s="198"/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  <c r="T13" s="199"/>
      <c r="U13" s="199"/>
      <c r="V13" s="199"/>
      <c r="W13" s="199"/>
      <c r="X13" s="199"/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  <c r="T14" s="199"/>
      <c r="U14" s="199"/>
      <c r="V14" s="199"/>
      <c r="W14" s="199"/>
      <c r="X14" s="199"/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  <c r="T15" s="199"/>
      <c r="U15" s="199"/>
      <c r="V15" s="199"/>
      <c r="W15" s="199"/>
      <c r="X15" s="199"/>
    </row>
    <row r="16">
      <c r="B16" s="60" t="s">
        <v>28</v>
      </c>
      <c r="C16" s="51"/>
      <c r="D16" s="47"/>
      <c r="E16" s="46"/>
      <c r="F16" s="47"/>
      <c r="G16" s="46">
        <v>2.0</v>
      </c>
      <c r="H16" s="46"/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2</v>
      </c>
      <c r="S16" s="62" t="str">
        <f t="shared" si="2"/>
        <v>R継続 件 数</v>
      </c>
      <c r="T16" s="199"/>
      <c r="U16" s="199"/>
      <c r="V16" s="199"/>
      <c r="W16" s="199"/>
      <c r="X16" s="199"/>
    </row>
    <row r="17">
      <c r="B17" s="60" t="s">
        <v>26</v>
      </c>
      <c r="C17" s="51"/>
      <c r="D17" s="47"/>
      <c r="E17" s="46"/>
      <c r="F17" s="47"/>
      <c r="G17" s="46">
        <v>2.7</v>
      </c>
      <c r="H17" s="46"/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2.7</v>
      </c>
      <c r="S17" s="62" t="str">
        <f t="shared" si="2"/>
        <v>　〃　本 数</v>
      </c>
      <c r="T17" s="199"/>
      <c r="U17" s="199"/>
      <c r="V17" s="199"/>
      <c r="W17" s="199"/>
      <c r="X17" s="199"/>
    </row>
    <row r="18">
      <c r="B18" s="63" t="s">
        <v>27</v>
      </c>
      <c r="C18" s="64"/>
      <c r="D18" s="65"/>
      <c r="E18" s="66"/>
      <c r="F18" s="65"/>
      <c r="G18" s="66">
        <v>23830.0</v>
      </c>
      <c r="H18" s="65"/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23830</v>
      </c>
      <c r="S18" s="69" t="str">
        <f t="shared" si="2"/>
        <v>　〃　金 額</v>
      </c>
      <c r="T18" s="199"/>
      <c r="U18" s="199"/>
      <c r="V18" s="199"/>
      <c r="W18" s="199"/>
      <c r="X18" s="199"/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  <c r="T19" s="199"/>
      <c r="U19" s="199"/>
      <c r="V19" s="199"/>
      <c r="W19" s="199"/>
      <c r="X19" s="199"/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  <c r="T20" s="199"/>
      <c r="U20" s="199"/>
      <c r="V20" s="199"/>
      <c r="W20" s="199"/>
      <c r="X20" s="199"/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  <c r="T21" s="199"/>
      <c r="U21" s="199"/>
      <c r="V21" s="199"/>
      <c r="W21" s="199"/>
      <c r="X21" s="199"/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  <c r="T22" s="199"/>
      <c r="U22" s="199"/>
      <c r="V22" s="199"/>
      <c r="W22" s="199"/>
      <c r="X22" s="199"/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  <c r="T23" s="199"/>
      <c r="U23" s="199"/>
      <c r="V23" s="199"/>
      <c r="W23" s="199"/>
      <c r="X23" s="199"/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  <c r="T24" s="199"/>
      <c r="U24" s="199"/>
      <c r="V24" s="199"/>
      <c r="W24" s="199"/>
      <c r="X24" s="199"/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  <c r="T25" s="199"/>
      <c r="U25" s="199"/>
      <c r="V25" s="199"/>
      <c r="W25" s="199"/>
      <c r="X25" s="199"/>
    </row>
    <row r="26">
      <c r="B26" s="60" t="s">
        <v>34</v>
      </c>
      <c r="C26" s="51"/>
      <c r="D26" s="47"/>
      <c r="E26" s="47"/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0</v>
      </c>
      <c r="S26" s="62" t="str">
        <f t="shared" si="2"/>
        <v>ケア   件 数</v>
      </c>
      <c r="T26" s="199"/>
      <c r="U26" s="199"/>
      <c r="V26" s="199"/>
      <c r="W26" s="199"/>
      <c r="X26" s="199"/>
    </row>
    <row r="27">
      <c r="B27" s="60" t="s">
        <v>26</v>
      </c>
      <c r="C27" s="51"/>
      <c r="D27" s="47"/>
      <c r="E27" s="47"/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0</v>
      </c>
      <c r="S27" s="62" t="str">
        <f t="shared" si="2"/>
        <v>　〃　本 数</v>
      </c>
      <c r="T27" s="199"/>
      <c r="U27" s="199"/>
      <c r="V27" s="199"/>
      <c r="W27" s="199"/>
      <c r="X27" s="199"/>
    </row>
    <row r="28">
      <c r="B28" s="63" t="s">
        <v>27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0</v>
      </c>
      <c r="S28" s="62" t="str">
        <f t="shared" si="2"/>
        <v>　〃　金 額</v>
      </c>
      <c r="T28" s="199"/>
      <c r="U28" s="199"/>
      <c r="V28" s="199"/>
      <c r="W28" s="199"/>
      <c r="X28" s="199"/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  <c r="T29" s="199"/>
      <c r="U29" s="199"/>
      <c r="V29" s="199"/>
      <c r="W29" s="199"/>
      <c r="X29" s="199"/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  <c r="T30" s="199"/>
      <c r="U30" s="199"/>
      <c r="V30" s="199"/>
      <c r="W30" s="199"/>
      <c r="X30" s="199"/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  <c r="T31" s="199"/>
      <c r="U31" s="199"/>
      <c r="V31" s="199"/>
      <c r="W31" s="199"/>
      <c r="X31" s="199"/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  <c r="T32" s="199"/>
      <c r="U32" s="199"/>
      <c r="V32" s="199"/>
      <c r="W32" s="199"/>
      <c r="X32" s="199"/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  <c r="T33" s="199"/>
      <c r="U33" s="199"/>
      <c r="V33" s="199"/>
      <c r="W33" s="199"/>
      <c r="X33" s="199"/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  <c r="T34" s="199"/>
      <c r="U34" s="199"/>
      <c r="V34" s="199"/>
      <c r="W34" s="199"/>
      <c r="X34" s="199"/>
    </row>
    <row r="35">
      <c r="B35" s="60" t="s">
        <v>42</v>
      </c>
      <c r="C35" s="51"/>
      <c r="D35" s="70"/>
      <c r="E35" s="70"/>
      <c r="F35" s="70"/>
      <c r="G35" s="46">
        <v>2.0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2</v>
      </c>
      <c r="S35" s="62" t="str">
        <f t="shared" si="2"/>
        <v>継続清掃件数</v>
      </c>
      <c r="T35" s="199"/>
      <c r="U35" s="199"/>
      <c r="V35" s="199"/>
      <c r="W35" s="199"/>
      <c r="X35" s="199"/>
    </row>
    <row r="36">
      <c r="B36" s="60" t="s">
        <v>43</v>
      </c>
      <c r="C36" s="51"/>
      <c r="D36" s="47"/>
      <c r="E36" s="46"/>
      <c r="F36" s="47"/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  <c r="T36" s="199"/>
      <c r="U36" s="199"/>
      <c r="V36" s="199"/>
      <c r="W36" s="199"/>
      <c r="X36" s="199"/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  <c r="T37" s="199"/>
      <c r="U37" s="199"/>
      <c r="V37" s="199"/>
      <c r="W37" s="199"/>
      <c r="X37" s="199"/>
    </row>
    <row r="38">
      <c r="B38" s="103" t="s">
        <v>45</v>
      </c>
      <c r="C38" s="51"/>
      <c r="D38" s="70"/>
      <c r="E38" s="70"/>
      <c r="F38" s="70"/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  <c r="T38" s="199"/>
      <c r="U38" s="199"/>
      <c r="V38" s="199"/>
      <c r="W38" s="199"/>
      <c r="X38" s="199"/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  <c r="T39" s="199"/>
      <c r="U39" s="199"/>
      <c r="V39" s="199"/>
      <c r="W39" s="199"/>
      <c r="X39" s="199"/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  <c r="T40" s="199"/>
      <c r="U40" s="199"/>
      <c r="V40" s="199"/>
      <c r="W40" s="199"/>
      <c r="X40" s="199"/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 t="str">
        <f t="shared" si="3"/>
        <v/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0</v>
      </c>
      <c r="S41" s="113" t="str">
        <f t="shared" si="2"/>
        <v>合計ケア　件数</v>
      </c>
      <c r="T41" s="199"/>
      <c r="U41" s="199"/>
      <c r="V41" s="199"/>
      <c r="W41" s="199"/>
      <c r="X41" s="199"/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 t="str">
        <f t="shared" si="4"/>
        <v/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0</v>
      </c>
      <c r="S42" s="62" t="str">
        <f t="shared" si="2"/>
        <v>合計合　本数</v>
      </c>
      <c r="T42" s="199"/>
      <c r="U42" s="199"/>
      <c r="V42" s="199"/>
      <c r="W42" s="199"/>
      <c r="X42" s="199"/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0</v>
      </c>
      <c r="F43" s="120">
        <f t="shared" si="5"/>
        <v>0</v>
      </c>
      <c r="G43" s="120">
        <f t="shared" si="5"/>
        <v>2.7</v>
      </c>
      <c r="H43" s="120">
        <f t="shared" si="5"/>
        <v>0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2.7</v>
      </c>
      <c r="S43" s="62" t="str">
        <f t="shared" si="2"/>
        <v>最終合計
 車輌本数</v>
      </c>
      <c r="T43" s="199"/>
      <c r="U43" s="199"/>
      <c r="V43" s="199"/>
      <c r="W43" s="199"/>
      <c r="X43" s="199"/>
    </row>
    <row r="44">
      <c r="A44" s="44"/>
      <c r="B44" s="122" t="s">
        <v>51</v>
      </c>
      <c r="C44" s="72"/>
      <c r="D44" s="74"/>
      <c r="E44" s="74">
        <v>0.0</v>
      </c>
      <c r="F44" s="74"/>
      <c r="G44" s="74">
        <v>2.0</v>
      </c>
      <c r="H44" s="74"/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2</v>
      </c>
      <c r="S44" s="62" t="str">
        <f t="shared" si="2"/>
        <v>契約件数</v>
      </c>
      <c r="T44" s="199"/>
      <c r="U44" s="199"/>
      <c r="V44" s="199"/>
      <c r="W44" s="199"/>
      <c r="X44" s="199"/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0</v>
      </c>
      <c r="G45" s="127">
        <f t="shared" si="6"/>
        <v>23830</v>
      </c>
      <c r="H45" s="127">
        <f t="shared" si="6"/>
        <v>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23830</v>
      </c>
      <c r="S45" s="123"/>
      <c r="T45" s="123"/>
      <c r="U45" s="123"/>
      <c r="V45" s="123"/>
      <c r="W45" s="123"/>
      <c r="X45" s="123"/>
    </row>
    <row r="46">
      <c r="A46" s="129"/>
      <c r="B46" s="130" t="s">
        <v>53</v>
      </c>
      <c r="C46" s="131">
        <v>1.0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  <c r="T46" s="39"/>
      <c r="U46" s="39"/>
      <c r="V46" s="39"/>
      <c r="W46" s="39"/>
      <c r="X46" s="39"/>
    </row>
    <row r="47">
      <c r="A47" s="129"/>
      <c r="B47" s="130" t="s">
        <v>61</v>
      </c>
      <c r="C47" s="131">
        <v>1.0</v>
      </c>
      <c r="D47" s="143">
        <f>R52</f>
        <v>2.7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</v>
      </c>
      <c r="S47" s="39"/>
      <c r="T47" s="39"/>
      <c r="U47" s="39"/>
      <c r="V47" s="39"/>
      <c r="W47" s="39"/>
      <c r="X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2</v>
      </c>
      <c r="N48" s="146">
        <f>R17</f>
        <v>2.7</v>
      </c>
      <c r="O48" s="147">
        <f>R18</f>
        <v>23830</v>
      </c>
      <c r="P48" s="148"/>
      <c r="Q48" s="142" t="s">
        <v>69</v>
      </c>
      <c r="R48" s="149">
        <f>R52-R50</f>
        <v>2.7</v>
      </c>
      <c r="S48" s="39"/>
      <c r="T48" s="39"/>
      <c r="U48" s="39"/>
      <c r="V48" s="39"/>
      <c r="W48" s="39"/>
      <c r="X48" s="39"/>
    </row>
    <row r="49">
      <c r="A49" s="129"/>
      <c r="B49" s="151" t="s">
        <v>70</v>
      </c>
      <c r="C49" s="152">
        <f>SUM(C46:C48)</f>
        <v>2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2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0</v>
      </c>
      <c r="S49" s="17"/>
      <c r="T49" s="17"/>
      <c r="U49" s="17"/>
      <c r="V49" s="17"/>
      <c r="W49" s="17"/>
      <c r="X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0</v>
      </c>
      <c r="S50" s="17"/>
      <c r="T50" s="17"/>
      <c r="U50" s="17"/>
      <c r="V50" s="17"/>
      <c r="W50" s="17"/>
      <c r="X50" s="17"/>
    </row>
    <row r="51">
      <c r="A51" s="157"/>
      <c r="B51" s="162" t="s">
        <v>80</v>
      </c>
      <c r="C51" s="159"/>
      <c r="D51" s="143">
        <f t="shared" ref="D51:D52" si="11">R10</f>
        <v>0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  <c r="T51" s="17"/>
      <c r="U51" s="17"/>
      <c r="V51" s="17"/>
      <c r="W51" s="17"/>
      <c r="X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2.7</v>
      </c>
      <c r="S52" s="17"/>
      <c r="T52" s="17"/>
      <c r="U52" s="17"/>
      <c r="V52" s="17"/>
      <c r="W52" s="17"/>
      <c r="X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  <c r="T53" s="172"/>
      <c r="U53" s="172"/>
      <c r="V53" s="172"/>
      <c r="W53" s="172"/>
      <c r="X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  <c r="T61" s="172"/>
      <c r="U61" s="172"/>
      <c r="V61" s="172"/>
      <c r="W61" s="172"/>
      <c r="X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  <c r="T62" s="172"/>
      <c r="U62" s="172"/>
      <c r="V62" s="172"/>
      <c r="W62" s="172"/>
      <c r="X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  <c r="T63" s="172"/>
      <c r="U63" s="172"/>
      <c r="V63" s="172"/>
      <c r="W63" s="172"/>
      <c r="X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  <c r="T64" s="172"/>
      <c r="U64" s="172"/>
      <c r="V64" s="172"/>
      <c r="W64" s="172"/>
      <c r="X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45675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</f>
        <v>45675</v>
      </c>
      <c r="R1" s="8" t="str">
        <f>TEXT(O1 , "（ddd）")</f>
        <v>（土）</v>
      </c>
      <c r="S1" s="9" t="s">
        <v>1</v>
      </c>
    </row>
    <row r="2">
      <c r="A2" s="10"/>
      <c r="B2" s="11" t="s">
        <v>2</v>
      </c>
      <c r="C2" s="13" t="str">
        <f>'原本'!C2</f>
        <v>リ6186</v>
      </c>
      <c r="D2" s="13" t="str">
        <f>'原本'!D2</f>
        <v>自9757</v>
      </c>
      <c r="E2" s="13" t="str">
        <f>'原本'!E2</f>
        <v>リ6187</v>
      </c>
      <c r="F2" s="14" t="s">
        <v>140</v>
      </c>
      <c r="G2" s="14" t="s">
        <v>141</v>
      </c>
      <c r="H2" s="14" t="s">
        <v>142</v>
      </c>
      <c r="I2" s="14" t="s">
        <v>143</v>
      </c>
      <c r="J2" s="13" t="str">
        <f>'原本'!J2</f>
        <v/>
      </c>
      <c r="K2" s="13" t="str">
        <f>'原本'!K2</f>
        <v/>
      </c>
      <c r="L2" s="13" t="str">
        <f>'原本'!L2</f>
        <v/>
      </c>
      <c r="M2" s="13" t="str">
        <f>'原本'!M2</f>
        <v/>
      </c>
      <c r="N2" s="13" t="str">
        <f>'原本'!N2</f>
        <v/>
      </c>
      <c r="O2" s="13" t="str">
        <f>'原本'!O2</f>
        <v/>
      </c>
      <c r="P2" s="13" t="str">
        <f>'原本'!P2</f>
        <v/>
      </c>
      <c r="Q2" s="13" t="str">
        <f>'原本'!Q2</f>
        <v/>
      </c>
      <c r="R2" s="16"/>
      <c r="S2" s="17"/>
    </row>
    <row r="3">
      <c r="A3" s="10"/>
      <c r="B3" s="18" t="s">
        <v>3</v>
      </c>
      <c r="C3" s="20" t="s">
        <v>10</v>
      </c>
      <c r="D3" s="20" t="s">
        <v>136</v>
      </c>
      <c r="E3" s="20" t="s">
        <v>92</v>
      </c>
      <c r="F3" s="20" t="s">
        <v>18</v>
      </c>
      <c r="G3" s="20" t="s">
        <v>92</v>
      </c>
      <c r="H3" s="20" t="s">
        <v>9</v>
      </c>
      <c r="I3" s="20" t="s">
        <v>92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20">
        <v>3.0</v>
      </c>
      <c r="D4" s="20">
        <v>3.0</v>
      </c>
      <c r="E4" s="20">
        <v>0.0</v>
      </c>
      <c r="F4" s="20">
        <v>2.0</v>
      </c>
      <c r="G4" s="20">
        <v>2.0</v>
      </c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6">
        <v>0.4166666666666667</v>
      </c>
      <c r="D5" s="26">
        <v>0.4166666666666667</v>
      </c>
      <c r="E5" s="26">
        <v>0.4166666666666667</v>
      </c>
      <c r="F5" s="26">
        <v>0.375</v>
      </c>
      <c r="G5" s="26">
        <v>0.4166666666666667</v>
      </c>
      <c r="H5" s="26">
        <v>0.3333333333333333</v>
      </c>
      <c r="I5" s="26">
        <v>0.4166666666666667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20" t="s">
        <v>8</v>
      </c>
      <c r="D6" s="20" t="s">
        <v>17</v>
      </c>
      <c r="E6" s="20" t="s">
        <v>8</v>
      </c>
      <c r="F6" s="20" t="s">
        <v>8</v>
      </c>
      <c r="G6" s="20" t="s">
        <v>94</v>
      </c>
      <c r="H6" s="20" t="s">
        <v>8</v>
      </c>
      <c r="I6" s="20" t="s">
        <v>94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30">
        <v>0.7916666666666666</v>
      </c>
      <c r="D7" s="30">
        <v>0.7708333333333334</v>
      </c>
      <c r="E7" s="30">
        <v>0.875</v>
      </c>
      <c r="F7" s="30">
        <v>0.7916666666666666</v>
      </c>
      <c r="G7" s="30">
        <v>0.7083333333333334</v>
      </c>
      <c r="H7" s="30">
        <v>0.7083333333333334</v>
      </c>
      <c r="I7" s="30">
        <v>0.7083333333333334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190" t="s">
        <v>104</v>
      </c>
      <c r="D8" s="190" t="s">
        <v>105</v>
      </c>
      <c r="E8" s="190" t="s">
        <v>128</v>
      </c>
      <c r="F8" s="190" t="s">
        <v>103</v>
      </c>
      <c r="G8" s="190" t="s">
        <v>102</v>
      </c>
      <c r="H8" s="190" t="s">
        <v>113</v>
      </c>
      <c r="I8" s="190" t="s">
        <v>127</v>
      </c>
      <c r="J8" s="37" t="str">
        <f>'原本'!J8</f>
        <v/>
      </c>
      <c r="K8" s="37" t="str">
        <f>'原本'!K8</f>
        <v/>
      </c>
      <c r="L8" s="37" t="str">
        <f>'原本'!L8</f>
        <v/>
      </c>
      <c r="M8" s="37" t="str">
        <f>'原本'!M8</f>
        <v/>
      </c>
      <c r="N8" s="37" t="str">
        <f>'原本'!N8</f>
        <v/>
      </c>
      <c r="O8" s="37" t="str">
        <f>'原本'!O8</f>
        <v/>
      </c>
      <c r="P8" s="37" t="str">
        <f>'原本'!P8</f>
        <v/>
      </c>
      <c r="Q8" s="37" t="str">
        <f>'原本'!Q8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2" t="str">
        <f>'原本'!C9</f>
        <v/>
      </c>
      <c r="D9" s="42" t="str">
        <f>'原本'!D9</f>
        <v/>
      </c>
      <c r="E9" s="42" t="str">
        <f>'原本'!E9</f>
        <v/>
      </c>
      <c r="F9" s="42" t="str">
        <f>'原本'!F9</f>
        <v/>
      </c>
      <c r="G9" s="42" t="str">
        <f>'原本'!G9</f>
        <v/>
      </c>
      <c r="H9" s="42" t="str">
        <f>'原本'!H9</f>
        <v/>
      </c>
      <c r="I9" s="42" t="str">
        <f>'原本'!I9</f>
        <v/>
      </c>
      <c r="J9" s="42" t="str">
        <f>'原本'!J9</f>
        <v/>
      </c>
      <c r="K9" s="42" t="str">
        <f>'原本'!K9</f>
        <v/>
      </c>
      <c r="L9" s="42" t="str">
        <f>'原本'!L9</f>
        <v/>
      </c>
      <c r="M9" s="42" t="str">
        <f>'原本'!M9</f>
        <v/>
      </c>
      <c r="N9" s="42" t="str">
        <f>'原本'!N9</f>
        <v/>
      </c>
      <c r="O9" s="42" t="str">
        <f>'原本'!O9</f>
        <v/>
      </c>
      <c r="P9" s="42" t="str">
        <f>'原本'!P9</f>
        <v/>
      </c>
      <c r="Q9" s="42" t="str">
        <f>'原本'!Q9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0.2</v>
      </c>
      <c r="G10" s="46">
        <v>0.0</v>
      </c>
      <c r="H10" s="46">
        <v>1.4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1.6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2.0</v>
      </c>
      <c r="E12" s="54">
        <v>0.0</v>
      </c>
      <c r="F12" s="54">
        <v>0.0</v>
      </c>
      <c r="G12" s="54">
        <v>1.0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9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1.0</v>
      </c>
      <c r="G16" s="46">
        <v>1.0</v>
      </c>
      <c r="H16" s="46">
        <v>7.0</v>
      </c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10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0.2</v>
      </c>
      <c r="G17" s="46">
        <v>0.0</v>
      </c>
      <c r="H17" s="46">
        <v>5.3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5.5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1320.0</v>
      </c>
      <c r="G18" s="66">
        <v>105600.0</v>
      </c>
      <c r="H18" s="66">
        <v>47850.0</v>
      </c>
      <c r="I18" s="66">
        <v>8980.0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163750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2.0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2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11880.0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11880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1.0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1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16755.0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16755</v>
      </c>
      <c r="S25" s="89" t="str">
        <f t="shared" si="2"/>
        <v>　〃　金 額</v>
      </c>
    </row>
    <row r="26">
      <c r="B26" s="60" t="s">
        <v>34</v>
      </c>
      <c r="C26" s="51">
        <v>1.0</v>
      </c>
      <c r="D26" s="46">
        <v>1.0</v>
      </c>
      <c r="E26" s="46">
        <v>2.0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4</v>
      </c>
      <c r="S26" s="62" t="str">
        <f t="shared" si="2"/>
        <v>ケア   件 数</v>
      </c>
    </row>
    <row r="27">
      <c r="B27" s="60" t="s">
        <v>26</v>
      </c>
      <c r="C27" s="51">
        <v>2.0</v>
      </c>
      <c r="D27" s="46">
        <v>4.0</v>
      </c>
      <c r="E27" s="46">
        <v>32.0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200"/>
      <c r="R27" s="49">
        <f t="shared" si="1"/>
        <v>38</v>
      </c>
      <c r="S27" s="62" t="str">
        <f t="shared" si="2"/>
        <v>　〃　本 数</v>
      </c>
    </row>
    <row r="28">
      <c r="B28" s="63" t="s">
        <v>27</v>
      </c>
      <c r="C28" s="64">
        <v>11880.0</v>
      </c>
      <c r="D28" s="66">
        <v>25400.0</v>
      </c>
      <c r="E28" s="66">
        <v>216020.0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253300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3.0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6">
        <v>1.0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1000.0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1000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1</v>
      </c>
      <c r="D41" s="110">
        <f t="shared" si="3"/>
        <v>1</v>
      </c>
      <c r="E41" s="110">
        <f t="shared" si="3"/>
        <v>2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4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2</v>
      </c>
      <c r="D42" s="116">
        <f t="shared" si="4"/>
        <v>4</v>
      </c>
      <c r="E42" s="116">
        <f t="shared" si="4"/>
        <v>32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38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2</v>
      </c>
      <c r="D43" s="120">
        <f t="shared" si="5"/>
        <v>4</v>
      </c>
      <c r="E43" s="120">
        <f t="shared" si="5"/>
        <v>35</v>
      </c>
      <c r="F43" s="120">
        <f t="shared" si="5"/>
        <v>0.2</v>
      </c>
      <c r="G43" s="120">
        <f t="shared" si="5"/>
        <v>0</v>
      </c>
      <c r="H43" s="120">
        <f t="shared" si="5"/>
        <v>5.3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46.5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1.0</v>
      </c>
      <c r="E44" s="74">
        <v>4.0</v>
      </c>
      <c r="F44" s="74">
        <v>1.0</v>
      </c>
      <c r="G44" s="74">
        <v>1.0</v>
      </c>
      <c r="H44" s="74">
        <v>7.0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18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28635</v>
      </c>
      <c r="F45" s="127">
        <f t="shared" si="6"/>
        <v>1320</v>
      </c>
      <c r="G45" s="127">
        <f t="shared" si="6"/>
        <v>105600</v>
      </c>
      <c r="H45" s="127">
        <f t="shared" si="6"/>
        <v>47850</v>
      </c>
      <c r="I45" s="127">
        <f t="shared" si="6"/>
        <v>8980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192385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46.5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18</v>
      </c>
      <c r="S47" s="39"/>
    </row>
    <row r="48">
      <c r="A48" s="150"/>
      <c r="B48" s="130" t="s">
        <v>65</v>
      </c>
      <c r="C48" s="131"/>
      <c r="D48" s="166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10</v>
      </c>
      <c r="N48" s="146">
        <f>R17</f>
        <v>5.5</v>
      </c>
      <c r="O48" s="147">
        <f>R18</f>
        <v>163750</v>
      </c>
      <c r="P48" s="148"/>
      <c r="Q48" s="142" t="s">
        <v>69</v>
      </c>
      <c r="R48" s="149">
        <f>R52-R50</f>
        <v>8.5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4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38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1.6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46.5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1000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1000</v>
      </c>
    </row>
    <row r="55">
      <c r="A55" s="170"/>
      <c r="B55" s="175" t="s">
        <v>88</v>
      </c>
      <c r="C55" s="176"/>
      <c r="D55" s="177"/>
      <c r="E55" s="177"/>
      <c r="F55" s="176" t="s">
        <v>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1000.0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Q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45701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'原本'!I1+26</f>
        <v>45701</v>
      </c>
      <c r="R1" s="8" t="str">
        <f>TEXT(O1 , "（ddd）")</f>
        <v>（木）</v>
      </c>
      <c r="S1" s="9" t="s">
        <v>1</v>
      </c>
    </row>
    <row r="2">
      <c r="A2" s="10"/>
      <c r="B2" s="11" t="s">
        <v>2</v>
      </c>
      <c r="C2" s="12" t="str">
        <f>'02.12'!C2</f>
        <v>リ6186</v>
      </c>
      <c r="D2" s="13" t="str">
        <f>'02.12'!D2</f>
        <v>自9757</v>
      </c>
      <c r="E2" s="13" t="str">
        <f>'02.12'!E2</f>
        <v>リ6187</v>
      </c>
      <c r="F2" s="13" t="str">
        <f>'02.12'!F2</f>
        <v>バ 1906</v>
      </c>
      <c r="G2" s="13" t="str">
        <f>'02.12'!G2</f>
        <v>自825</v>
      </c>
      <c r="H2" s="13" t="str">
        <f>'02.12'!H2</f>
        <v>バ3695</v>
      </c>
      <c r="I2" s="13" t="str">
        <f>'02.12'!I2</f>
        <v>バ2359</v>
      </c>
      <c r="J2" s="13" t="str">
        <f>'02.12'!J2</f>
        <v/>
      </c>
      <c r="K2" s="13" t="str">
        <f>'02.12'!K2</f>
        <v/>
      </c>
      <c r="L2" s="13" t="str">
        <f>'02.12'!L2</f>
        <v/>
      </c>
      <c r="M2" s="13" t="str">
        <f>'02.12'!M2</f>
        <v/>
      </c>
      <c r="N2" s="14" t="str">
        <f>'02.12'!N2</f>
        <v/>
      </c>
      <c r="O2" s="14" t="str">
        <f>'02.12'!O2</f>
        <v/>
      </c>
      <c r="P2" s="14" t="str">
        <f>'02.12'!P2</f>
        <v/>
      </c>
      <c r="Q2" s="15" t="str">
        <f>'02.12'!Q2</f>
        <v/>
      </c>
      <c r="R2" s="16"/>
      <c r="S2" s="17"/>
    </row>
    <row r="3">
      <c r="A3" s="10"/>
      <c r="B3" s="18" t="s">
        <v>3</v>
      </c>
      <c r="C3" s="19" t="s">
        <v>90</v>
      </c>
      <c r="D3" s="20" t="s">
        <v>97</v>
      </c>
      <c r="E3" s="20" t="s">
        <v>98</v>
      </c>
      <c r="F3" s="20" t="s">
        <v>10</v>
      </c>
      <c r="G3" s="21"/>
      <c r="H3" s="20" t="s">
        <v>99</v>
      </c>
      <c r="I3" s="20" t="s">
        <v>96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1.0</v>
      </c>
      <c r="D4" s="20">
        <v>3.0</v>
      </c>
      <c r="E4" s="20">
        <v>1.0</v>
      </c>
      <c r="F4" s="20">
        <v>8.0</v>
      </c>
      <c r="G4" s="21"/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0.3958333333333333</v>
      </c>
      <c r="D5" s="26">
        <v>0.4166666666666667</v>
      </c>
      <c r="E5" s="26">
        <v>0.4166666666666667</v>
      </c>
      <c r="F5" s="26">
        <v>0.4166666666666667</v>
      </c>
      <c r="G5" s="21"/>
      <c r="H5" s="26">
        <v>0.3333333333333333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100</v>
      </c>
      <c r="D6" s="20" t="s">
        <v>97</v>
      </c>
      <c r="E6" s="20" t="s">
        <v>8</v>
      </c>
      <c r="F6" s="20" t="s">
        <v>8</v>
      </c>
      <c r="G6" s="21"/>
      <c r="H6" s="20" t="s">
        <v>8</v>
      </c>
      <c r="I6" s="20" t="s">
        <v>101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0.8333333333333334</v>
      </c>
      <c r="D7" s="30">
        <v>0.7638888888888888</v>
      </c>
      <c r="E7" s="30">
        <v>0.875</v>
      </c>
      <c r="F7" s="30">
        <v>0.7916666666666666</v>
      </c>
      <c r="G7" s="31"/>
      <c r="H7" s="30">
        <v>0.7083333333333334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'02.10'!C8</f>
        <v>藤田</v>
      </c>
      <c r="D8" s="37" t="str">
        <f>'02.10'!D8</f>
        <v>北岸</v>
      </c>
      <c r="E8" s="37" t="str">
        <f>'02.12'!E8</f>
        <v>鈴木</v>
      </c>
      <c r="F8" s="37" t="str">
        <f>'02.12'!F8</f>
        <v>小澤</v>
      </c>
      <c r="G8" s="37" t="str">
        <f>'02.12'!G8</f>
        <v/>
      </c>
      <c r="H8" s="37" t="str">
        <f>'02.12'!H8</f>
        <v>狭間</v>
      </c>
      <c r="I8" s="37" t="str">
        <f>'02.10'!I8</f>
        <v>谷前</v>
      </c>
      <c r="J8" s="37" t="str">
        <f>'02.12'!J8</f>
        <v/>
      </c>
      <c r="K8" s="37" t="str">
        <f>'02.12'!K8</f>
        <v/>
      </c>
      <c r="L8" s="37" t="str">
        <f>'02.12'!L8</f>
        <v/>
      </c>
      <c r="M8" s="37" t="str">
        <f>'02.12'!M8</f>
        <v/>
      </c>
      <c r="N8" s="37" t="str">
        <f>'02.12'!N8</f>
        <v/>
      </c>
      <c r="O8" s="37" t="str">
        <f>'02.12'!O8</f>
        <v/>
      </c>
      <c r="P8" s="37" t="str">
        <f>'02.12'!P8</f>
        <v/>
      </c>
      <c r="Q8" s="37" t="str">
        <f>'02.12'!Q8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'02.10'!C9</f>
        <v>本部長</v>
      </c>
      <c r="D9" s="42" t="str">
        <f>'02.10'!D9</f>
        <v>課長</v>
      </c>
      <c r="E9" s="42" t="str">
        <f>'02.12'!E9</f>
        <v>課長</v>
      </c>
      <c r="F9" s="42" t="str">
        <f>'02.12'!F9</f>
        <v/>
      </c>
      <c r="G9" s="42" t="str">
        <f>'02.12'!G9</f>
        <v/>
      </c>
      <c r="H9" s="42" t="str">
        <f>'02.12'!H9</f>
        <v>主任</v>
      </c>
      <c r="I9" s="42" t="str">
        <f>'02.12'!I9</f>
        <v/>
      </c>
      <c r="J9" s="42" t="str">
        <f>'02.12'!J9</f>
        <v/>
      </c>
      <c r="K9" s="42" t="str">
        <f>'02.12'!K9</f>
        <v/>
      </c>
      <c r="L9" s="42" t="str">
        <f>'02.12'!L9</f>
        <v/>
      </c>
      <c r="M9" s="42" t="str">
        <f>'02.12'!M9</f>
        <v/>
      </c>
      <c r="N9" s="42" t="str">
        <f>'02.12'!N9</f>
        <v/>
      </c>
      <c r="O9" s="42" t="str">
        <f>'02.12'!O9</f>
        <v/>
      </c>
      <c r="P9" s="42" t="str">
        <f>'02.12'!P9</f>
        <v/>
      </c>
      <c r="Q9" s="42" t="str">
        <f>'02.12'!Q9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26.1</v>
      </c>
      <c r="F10" s="46">
        <v>0.7</v>
      </c>
      <c r="G10" s="47"/>
      <c r="H10" s="46">
        <v>1.0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27.8</v>
      </c>
      <c r="S10" s="17"/>
    </row>
    <row r="11">
      <c r="A11" s="50"/>
      <c r="B11" s="18" t="s">
        <v>23</v>
      </c>
      <c r="C11" s="51"/>
      <c r="D11" s="46"/>
      <c r="E11" s="46">
        <v>2.0</v>
      </c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2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1.0</v>
      </c>
      <c r="D12" s="54">
        <v>2.0</v>
      </c>
      <c r="E12" s="54">
        <v>0.0</v>
      </c>
      <c r="F12" s="54">
        <v>5.0</v>
      </c>
      <c r="G12" s="55"/>
      <c r="H12" s="54">
        <v>3.0</v>
      </c>
      <c r="I12" s="54">
        <v>2.0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13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6.0</v>
      </c>
      <c r="G16" s="47"/>
      <c r="H16" s="46">
        <v>5.0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13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1.4</v>
      </c>
      <c r="G17" s="47"/>
      <c r="H17" s="46">
        <v>2.7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4.1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8195.0</v>
      </c>
      <c r="G18" s="65"/>
      <c r="H18" s="66">
        <v>21340.0</v>
      </c>
      <c r="I18" s="66">
        <v>16500.0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46035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6">
        <v>2.0</v>
      </c>
      <c r="E22" s="46">
        <v>6.0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8</v>
      </c>
      <c r="S22" s="62" t="str">
        <f t="shared" si="2"/>
        <v>ﾌｨﾙﾀｰ 本 数</v>
      </c>
    </row>
    <row r="23">
      <c r="B23" s="63" t="s">
        <v>27</v>
      </c>
      <c r="C23" s="64"/>
      <c r="D23" s="66">
        <v>12320.0</v>
      </c>
      <c r="E23" s="66">
        <v>35640.0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47960</v>
      </c>
      <c r="S23" s="89" t="str">
        <f t="shared" si="2"/>
        <v>　〃　金 額</v>
      </c>
    </row>
    <row r="24">
      <c r="B24" s="60" t="s">
        <v>33</v>
      </c>
      <c r="C24" s="51"/>
      <c r="D24" s="46">
        <v>3.0</v>
      </c>
      <c r="E24" s="46">
        <v>1.0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4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11220.0</v>
      </c>
      <c r="E25" s="66">
        <v>6380.0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17600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28.5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28.5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191400.0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191400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1.0</v>
      </c>
      <c r="E31" s="46">
        <v>2.0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3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6">
        <v>4.0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4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6">
        <v>1000.0</v>
      </c>
      <c r="J36" s="47"/>
      <c r="K36" s="47"/>
      <c r="L36" s="46"/>
      <c r="M36" s="46"/>
      <c r="N36" s="47"/>
      <c r="O36" s="47"/>
      <c r="P36" s="47"/>
      <c r="Q36" s="48"/>
      <c r="R36" s="49">
        <f t="shared" si="1"/>
        <v>1000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28.5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28.5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5</v>
      </c>
      <c r="E43" s="120">
        <f t="shared" si="5"/>
        <v>35.5</v>
      </c>
      <c r="F43" s="120">
        <f t="shared" si="5"/>
        <v>1.4</v>
      </c>
      <c r="G43" s="120">
        <f t="shared" si="5"/>
        <v>0</v>
      </c>
      <c r="H43" s="120">
        <f t="shared" si="5"/>
        <v>2.7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44.6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0.0</v>
      </c>
      <c r="D44" s="74">
        <v>1.0</v>
      </c>
      <c r="E44" s="74">
        <v>7.0</v>
      </c>
      <c r="F44" s="74">
        <v>6.0</v>
      </c>
      <c r="G44" s="74"/>
      <c r="H44" s="74">
        <v>5.0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21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23540</v>
      </c>
      <c r="E45" s="127">
        <f t="shared" si="6"/>
        <v>42020</v>
      </c>
      <c r="F45" s="127">
        <f t="shared" si="6"/>
        <v>8195</v>
      </c>
      <c r="G45" s="127">
        <f t="shared" si="6"/>
        <v>0</v>
      </c>
      <c r="H45" s="127">
        <f t="shared" si="6"/>
        <v>21340</v>
      </c>
      <c r="I45" s="127">
        <f t="shared" si="6"/>
        <v>16500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111595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3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2.0</v>
      </c>
      <c r="D47" s="143">
        <f>R52</f>
        <v>44.6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4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21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102</v>
      </c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13</v>
      </c>
      <c r="N48" s="146">
        <f>R17</f>
        <v>4.1</v>
      </c>
      <c r="O48" s="147">
        <f>R18</f>
        <v>46035</v>
      </c>
      <c r="P48" s="148"/>
      <c r="Q48" s="142" t="s">
        <v>69</v>
      </c>
      <c r="R48" s="149">
        <f>R52-R50</f>
        <v>16.1</v>
      </c>
      <c r="S48" s="39"/>
    </row>
    <row r="49">
      <c r="A49" s="129"/>
      <c r="B49" s="151" t="s">
        <v>70</v>
      </c>
      <c r="C49" s="152">
        <f>SUM(C46:C48)</f>
        <v>6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3.0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28.5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27.8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2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44.6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7" width="18.88"/>
    <col customWidth="1" hidden="1" min="18" max="18" width="18.88"/>
    <col customWidth="1" hidden="1" min="19" max="19" width="22.5"/>
    <col customWidth="1" hidden="1" min="20" max="20" width="18.5"/>
    <col hidden="1" min="21" max="34" width="12.63"/>
  </cols>
  <sheetData>
    <row r="1">
      <c r="A1" s="201"/>
      <c r="B1" s="202" t="str">
        <f>#REF!+M66</f>
        <v>#REF!</v>
      </c>
      <c r="C1" s="203"/>
      <c r="D1" s="204"/>
      <c r="E1" s="205" t="s">
        <v>0</v>
      </c>
      <c r="H1" s="206" t="s">
        <v>144</v>
      </c>
      <c r="I1" s="207">
        <v>45675.0</v>
      </c>
      <c r="M1" s="208" t="str">
        <f>TEXT(I1 , "（ddd）")</f>
        <v>（土）</v>
      </c>
      <c r="N1" s="209">
        <v>43148.0</v>
      </c>
      <c r="Q1" s="210"/>
      <c r="R1" s="8" t="str">
        <f>TEXT(N1 , "（ddd）")</f>
        <v>（土）</v>
      </c>
      <c r="S1" s="9" t="s">
        <v>1</v>
      </c>
      <c r="T1" s="211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</row>
    <row r="2">
      <c r="A2" s="213"/>
      <c r="B2" s="214" t="s">
        <v>2</v>
      </c>
      <c r="C2" s="215" t="s">
        <v>145</v>
      </c>
      <c r="D2" s="216" t="s">
        <v>146</v>
      </c>
      <c r="E2" s="216" t="s">
        <v>147</v>
      </c>
      <c r="F2" s="216" t="s">
        <v>140</v>
      </c>
      <c r="G2" s="216" t="s">
        <v>141</v>
      </c>
      <c r="H2" s="216" t="s">
        <v>142</v>
      </c>
      <c r="I2" s="216" t="s">
        <v>143</v>
      </c>
      <c r="J2" s="216"/>
      <c r="K2" s="216"/>
      <c r="L2" s="216"/>
      <c r="M2" s="216"/>
      <c r="N2" s="216"/>
      <c r="O2" s="216"/>
      <c r="P2" s="216"/>
      <c r="Q2" s="216"/>
      <c r="R2" s="217" t="s">
        <v>148</v>
      </c>
      <c r="S2" s="218"/>
      <c r="T2" s="211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9">
        <v>7953.0</v>
      </c>
    </row>
    <row r="3">
      <c r="A3" s="220"/>
      <c r="B3" s="221" t="s">
        <v>3</v>
      </c>
      <c r="C3" s="222"/>
      <c r="D3" s="223"/>
      <c r="E3" s="224"/>
      <c r="F3" s="224"/>
      <c r="G3" s="224"/>
      <c r="H3" s="224"/>
      <c r="I3" s="224"/>
      <c r="J3" s="223"/>
      <c r="K3" s="223"/>
      <c r="L3" s="223"/>
      <c r="M3" s="223"/>
      <c r="N3" s="223"/>
      <c r="O3" s="223"/>
      <c r="P3" s="223"/>
      <c r="Q3" s="225"/>
      <c r="R3" s="226"/>
      <c r="S3" s="227"/>
      <c r="T3" s="211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9" t="s">
        <v>149</v>
      </c>
    </row>
    <row r="4">
      <c r="A4" s="230" t="s">
        <v>11</v>
      </c>
      <c r="B4" s="214" t="s">
        <v>12</v>
      </c>
      <c r="C4" s="231"/>
      <c r="D4" s="232"/>
      <c r="E4" s="233"/>
      <c r="F4" s="233"/>
      <c r="G4" s="233"/>
      <c r="H4" s="233"/>
      <c r="I4" s="233"/>
      <c r="J4" s="232"/>
      <c r="K4" s="232"/>
      <c r="L4" s="232"/>
      <c r="M4" s="232"/>
      <c r="N4" s="232"/>
      <c r="O4" s="232"/>
      <c r="P4" s="232"/>
      <c r="Q4" s="234"/>
      <c r="R4" s="235"/>
      <c r="S4" s="218"/>
      <c r="T4" s="211"/>
      <c r="U4" s="21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36">
        <v>53.0</v>
      </c>
    </row>
    <row r="5">
      <c r="B5" s="237" t="s">
        <v>13</v>
      </c>
      <c r="C5" s="238"/>
      <c r="D5" s="232"/>
      <c r="E5" s="239"/>
      <c r="F5" s="239"/>
      <c r="G5" s="239"/>
      <c r="H5" s="239"/>
      <c r="I5" s="239"/>
      <c r="J5" s="232"/>
      <c r="K5" s="232"/>
      <c r="L5" s="232"/>
      <c r="M5" s="232"/>
      <c r="N5" s="232"/>
      <c r="O5" s="232"/>
      <c r="P5" s="232"/>
      <c r="Q5" s="234"/>
      <c r="R5" s="240"/>
      <c r="S5" s="218"/>
      <c r="T5" s="211"/>
      <c r="U5" s="21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241" t="s">
        <v>150</v>
      </c>
    </row>
    <row r="6">
      <c r="A6" s="230" t="s">
        <v>14</v>
      </c>
      <c r="B6" s="242" t="s">
        <v>15</v>
      </c>
      <c r="C6" s="243"/>
      <c r="D6" s="232"/>
      <c r="E6" s="233"/>
      <c r="F6" s="232"/>
      <c r="G6" s="232"/>
      <c r="H6" s="233"/>
      <c r="I6" s="232"/>
      <c r="J6" s="232"/>
      <c r="K6" s="232"/>
      <c r="L6" s="232"/>
      <c r="M6" s="232"/>
      <c r="N6" s="232"/>
      <c r="O6" s="232"/>
      <c r="P6" s="232"/>
      <c r="Q6" s="234"/>
      <c r="R6" s="235"/>
      <c r="S6" s="218"/>
      <c r="T6" s="211"/>
      <c r="U6" s="21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236">
        <v>1.0</v>
      </c>
    </row>
    <row r="7">
      <c r="B7" s="244" t="s">
        <v>19</v>
      </c>
      <c r="C7" s="245"/>
      <c r="D7" s="246"/>
      <c r="E7" s="247"/>
      <c r="F7" s="246"/>
      <c r="G7" s="246"/>
      <c r="H7" s="247"/>
      <c r="I7" s="246"/>
      <c r="J7" s="246"/>
      <c r="K7" s="246"/>
      <c r="L7" s="246"/>
      <c r="M7" s="246"/>
      <c r="N7" s="246"/>
      <c r="O7" s="246"/>
      <c r="P7" s="246"/>
      <c r="Q7" s="248"/>
      <c r="R7" s="240"/>
      <c r="S7" s="218"/>
      <c r="T7" s="211"/>
      <c r="U7" s="21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249">
        <v>1.0</v>
      </c>
    </row>
    <row r="8">
      <c r="A8" s="250" t="s">
        <v>151</v>
      </c>
      <c r="B8" s="251" t="s">
        <v>20</v>
      </c>
      <c r="C8" s="252" t="s">
        <v>104</v>
      </c>
      <c r="D8" s="253" t="s">
        <v>105</v>
      </c>
      <c r="E8" s="253" t="s">
        <v>128</v>
      </c>
      <c r="F8" s="253" t="s">
        <v>103</v>
      </c>
      <c r="G8" s="253" t="s">
        <v>102</v>
      </c>
      <c r="H8" s="253" t="s">
        <v>113</v>
      </c>
      <c r="I8" s="253" t="s">
        <v>127</v>
      </c>
      <c r="J8" s="253"/>
      <c r="K8" s="253"/>
      <c r="L8" s="253"/>
      <c r="M8" s="253"/>
      <c r="N8" s="253"/>
      <c r="O8" s="253"/>
      <c r="P8" s="253"/>
      <c r="Q8" s="253"/>
      <c r="R8" s="254" t="s">
        <v>152</v>
      </c>
      <c r="S8" s="255"/>
      <c r="T8" s="256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8" t="s">
        <v>153</v>
      </c>
    </row>
    <row r="9">
      <c r="A9" s="220"/>
      <c r="B9" s="259" t="s">
        <v>21</v>
      </c>
      <c r="C9" s="260"/>
      <c r="D9" s="261"/>
      <c r="E9" s="261"/>
      <c r="F9" s="261"/>
      <c r="G9" s="262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3"/>
      <c r="S9" s="264"/>
      <c r="T9" s="211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65" t="s">
        <v>154</v>
      </c>
    </row>
    <row r="10" ht="32.25" hidden="1" customHeight="1">
      <c r="A10" s="266"/>
      <c r="B10" s="267" t="s">
        <v>22</v>
      </c>
      <c r="C10" s="268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 s="269">
        <f t="shared" ref="R10:R58" si="1">SUM(C10:P10)</f>
        <v>0</v>
      </c>
      <c r="S10" s="270" t="str">
        <f t="shared" ref="S10:S57" si="2">B10</f>
        <v>中間 本数</v>
      </c>
      <c r="T10" s="271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3">
        <v>5.0</v>
      </c>
    </row>
    <row r="11" ht="22.5" hidden="1" customHeight="1">
      <c r="A11" s="274"/>
      <c r="B11" s="275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276">
        <f t="shared" si="1"/>
        <v>0</v>
      </c>
      <c r="S11" s="270" t="str">
        <f t="shared" si="2"/>
        <v>中間ケア件数</v>
      </c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7"/>
    </row>
    <row r="12" ht="22.5" hidden="1" customHeight="1">
      <c r="A12" s="274"/>
      <c r="B12" s="275" t="s">
        <v>24</v>
      </c>
      <c r="C12" s="53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  <c r="R12" s="276">
        <f t="shared" si="1"/>
        <v>0</v>
      </c>
      <c r="S12" s="270" t="str">
        <f t="shared" si="2"/>
        <v>残り訪問予定</v>
      </c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8">
        <v>5.0</v>
      </c>
    </row>
    <row r="13" ht="22.5" hidden="1" customHeight="1">
      <c r="A13" s="279" t="s">
        <v>14</v>
      </c>
      <c r="B13" s="280" t="s">
        <v>25</v>
      </c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2"/>
      <c r="R13" s="283">
        <f t="shared" si="1"/>
        <v>0</v>
      </c>
      <c r="S13" s="270" t="str">
        <f t="shared" si="2"/>
        <v>R新規 件 数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84">
        <v>5.0</v>
      </c>
    </row>
    <row r="14" ht="22.5" hidden="1" customHeight="1">
      <c r="B14" s="280" t="s">
        <v>26</v>
      </c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2"/>
      <c r="R14" s="285">
        <f t="shared" si="1"/>
        <v>0</v>
      </c>
      <c r="S14" s="270" t="str">
        <f t="shared" si="2"/>
        <v>　〃　本 数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84">
        <v>5.0</v>
      </c>
    </row>
    <row r="15" ht="22.5" hidden="1" customHeight="1">
      <c r="B15" s="286" t="s">
        <v>27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8"/>
      <c r="R15" s="289">
        <f t="shared" si="1"/>
        <v>0</v>
      </c>
      <c r="S15" s="270" t="str">
        <f t="shared" si="2"/>
        <v>　〃　金 額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90">
        <v>5.0</v>
      </c>
    </row>
    <row r="16" ht="22.5" hidden="1" customHeight="1">
      <c r="B16" s="280" t="s">
        <v>28</v>
      </c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1"/>
      <c r="N16" s="291"/>
      <c r="O16" s="281"/>
      <c r="P16" s="281"/>
      <c r="Q16" s="282"/>
      <c r="R16" s="283">
        <f t="shared" si="1"/>
        <v>0</v>
      </c>
      <c r="S16" s="270" t="str">
        <f t="shared" si="2"/>
        <v>R継続 件 数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84">
        <v>5.0</v>
      </c>
    </row>
    <row r="17" ht="22.5" hidden="1" customHeight="1">
      <c r="B17" s="280" t="s">
        <v>26</v>
      </c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1"/>
      <c r="N17" s="291"/>
      <c r="O17" s="281"/>
      <c r="P17" s="281"/>
      <c r="Q17" s="282"/>
      <c r="R17" s="285">
        <f t="shared" si="1"/>
        <v>0</v>
      </c>
      <c r="S17" s="270" t="str">
        <f t="shared" si="2"/>
        <v>　〃　本 数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84">
        <v>5.0</v>
      </c>
    </row>
    <row r="18" ht="22.5" hidden="1" customHeight="1">
      <c r="B18" s="286" t="s">
        <v>27</v>
      </c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92"/>
      <c r="O18" s="287"/>
      <c r="P18" s="287"/>
      <c r="Q18" s="288"/>
      <c r="R18" s="289">
        <f t="shared" si="1"/>
        <v>0</v>
      </c>
      <c r="S18" s="270" t="str">
        <f t="shared" si="2"/>
        <v>　〃　金 額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90">
        <v>5.0</v>
      </c>
    </row>
    <row r="19" ht="22.5" hidden="1" customHeight="1">
      <c r="B19" s="286" t="s">
        <v>31</v>
      </c>
      <c r="C19" s="293"/>
      <c r="D19" s="293"/>
      <c r="E19" s="294"/>
      <c r="F19" s="293"/>
      <c r="G19" s="293"/>
      <c r="H19" s="293"/>
      <c r="I19" s="293"/>
      <c r="J19" s="293"/>
      <c r="K19" s="294"/>
      <c r="L19" s="295"/>
      <c r="M19" s="293"/>
      <c r="N19" s="293"/>
      <c r="O19" s="293"/>
      <c r="P19" s="294"/>
      <c r="Q19" s="296"/>
      <c r="R19" s="297">
        <f t="shared" si="1"/>
        <v>0</v>
      </c>
      <c r="S19" s="270" t="str">
        <f t="shared" si="2"/>
        <v>Rケア 本 数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98">
        <v>5.0</v>
      </c>
    </row>
    <row r="20" ht="22.5" hidden="1" customHeight="1">
      <c r="B20" s="280" t="s">
        <v>32</v>
      </c>
      <c r="C20" s="281"/>
      <c r="D20" s="281"/>
      <c r="E20" s="291"/>
      <c r="F20" s="281"/>
      <c r="G20" s="291"/>
      <c r="H20" s="281"/>
      <c r="I20" s="281"/>
      <c r="J20" s="291"/>
      <c r="K20" s="281"/>
      <c r="L20" s="299"/>
      <c r="M20" s="281"/>
      <c r="N20" s="291"/>
      <c r="O20" s="281"/>
      <c r="P20" s="281"/>
      <c r="Q20" s="300"/>
      <c r="R20" s="283">
        <f t="shared" si="1"/>
        <v>0</v>
      </c>
      <c r="S20" s="270" t="str">
        <f t="shared" si="2"/>
        <v>ﾌｨﾙﾀｰ 本 数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284">
        <v>5.0</v>
      </c>
    </row>
    <row r="21" ht="22.5" hidden="1" customHeight="1">
      <c r="B21" s="301" t="s">
        <v>27</v>
      </c>
      <c r="C21" s="302"/>
      <c r="D21" s="302"/>
      <c r="E21" s="303"/>
      <c r="F21" s="302"/>
      <c r="G21" s="303"/>
      <c r="H21" s="303"/>
      <c r="I21" s="302"/>
      <c r="J21" s="303"/>
      <c r="K21" s="302"/>
      <c r="L21" s="304"/>
      <c r="M21" s="302"/>
      <c r="N21" s="303"/>
      <c r="O21" s="302"/>
      <c r="P21" s="302"/>
      <c r="Q21" s="305"/>
      <c r="R21" s="306">
        <f t="shared" si="1"/>
        <v>0</v>
      </c>
      <c r="S21" s="270" t="str">
        <f t="shared" si="2"/>
        <v>　〃　金 額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7">
        <v>5.0</v>
      </c>
    </row>
    <row r="22" ht="22.5" hidden="1" customHeight="1">
      <c r="B22" s="308" t="s">
        <v>33</v>
      </c>
      <c r="C22" s="309"/>
      <c r="D22" s="309"/>
      <c r="E22" s="310"/>
      <c r="F22" s="310"/>
      <c r="G22" s="310"/>
      <c r="H22" s="310"/>
      <c r="I22" s="309"/>
      <c r="J22" s="310"/>
      <c r="K22" s="310"/>
      <c r="L22" s="310"/>
      <c r="M22" s="309"/>
      <c r="N22" s="310"/>
      <c r="O22" s="309"/>
      <c r="P22" s="310"/>
      <c r="Q22" s="311"/>
      <c r="R22" s="312">
        <f t="shared" si="1"/>
        <v>0</v>
      </c>
      <c r="S22" s="270" t="str">
        <f t="shared" si="2"/>
        <v>ﾊｳｽｸﾞｯｽﾞ本 数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13">
        <v>5.0</v>
      </c>
    </row>
    <row r="23" ht="22.5" hidden="1" customHeight="1">
      <c r="B23" s="286" t="s">
        <v>27</v>
      </c>
      <c r="C23" s="287"/>
      <c r="D23" s="287"/>
      <c r="E23" s="292"/>
      <c r="F23" s="292"/>
      <c r="G23" s="292"/>
      <c r="H23" s="292"/>
      <c r="I23" s="287"/>
      <c r="J23" s="292"/>
      <c r="K23" s="292"/>
      <c r="L23" s="292"/>
      <c r="M23" s="287"/>
      <c r="N23" s="292"/>
      <c r="O23" s="287"/>
      <c r="P23" s="292"/>
      <c r="Q23" s="314"/>
      <c r="R23" s="306">
        <f t="shared" si="1"/>
        <v>0</v>
      </c>
      <c r="S23" s="270" t="str">
        <f t="shared" si="2"/>
        <v>　〃　金 額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90">
        <v>5.0</v>
      </c>
    </row>
    <row r="24" ht="22.5" hidden="1" customHeight="1">
      <c r="B24" s="280" t="s">
        <v>34</v>
      </c>
      <c r="C24" s="281"/>
      <c r="D24" s="281"/>
      <c r="E24" s="281"/>
      <c r="F24" s="281"/>
      <c r="G24" s="281"/>
      <c r="H24" s="291"/>
      <c r="I24" s="281"/>
      <c r="J24" s="281"/>
      <c r="K24" s="291"/>
      <c r="L24" s="291"/>
      <c r="M24" s="281"/>
      <c r="N24" s="291"/>
      <c r="O24" s="281"/>
      <c r="P24" s="291"/>
      <c r="Q24" s="300"/>
      <c r="R24" s="283">
        <f t="shared" si="1"/>
        <v>0</v>
      </c>
      <c r="S24" s="270" t="str">
        <f t="shared" si="2"/>
        <v>ケア   件 数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84">
        <v>5.0</v>
      </c>
    </row>
    <row r="25" ht="22.5" hidden="1" customHeight="1">
      <c r="B25" s="280" t="s">
        <v>26</v>
      </c>
      <c r="C25" s="281"/>
      <c r="D25" s="281"/>
      <c r="E25" s="281"/>
      <c r="F25" s="281"/>
      <c r="G25" s="281"/>
      <c r="H25" s="291"/>
      <c r="I25" s="281"/>
      <c r="J25" s="281"/>
      <c r="K25" s="291"/>
      <c r="L25" s="291"/>
      <c r="M25" s="281"/>
      <c r="N25" s="291"/>
      <c r="O25" s="281"/>
      <c r="P25" s="291"/>
      <c r="Q25" s="300"/>
      <c r="R25" s="285">
        <f t="shared" si="1"/>
        <v>0</v>
      </c>
      <c r="S25" s="270" t="str">
        <f t="shared" si="2"/>
        <v>　〃　本 数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84">
        <v>5.0</v>
      </c>
    </row>
    <row r="26" ht="22.5" hidden="1" customHeight="1">
      <c r="B26" s="301" t="s">
        <v>27</v>
      </c>
      <c r="C26" s="302"/>
      <c r="D26" s="302"/>
      <c r="E26" s="302"/>
      <c r="F26" s="302"/>
      <c r="G26" s="302"/>
      <c r="H26" s="302"/>
      <c r="I26" s="302"/>
      <c r="J26" s="303"/>
      <c r="K26" s="303"/>
      <c r="L26" s="303"/>
      <c r="M26" s="302"/>
      <c r="N26" s="303"/>
      <c r="O26" s="302"/>
      <c r="P26" s="303"/>
      <c r="Q26" s="305"/>
      <c r="R26" s="315">
        <f t="shared" si="1"/>
        <v>0</v>
      </c>
      <c r="S26" s="270" t="str">
        <f t="shared" si="2"/>
        <v>　〃　金 額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07">
        <v>5.0</v>
      </c>
    </row>
    <row r="27" ht="22.5" hidden="1" customHeight="1">
      <c r="A27" s="316"/>
      <c r="B27" s="317" t="s">
        <v>155</v>
      </c>
      <c r="C27" s="318"/>
      <c r="D27" s="319"/>
      <c r="E27" s="319"/>
      <c r="F27" s="320"/>
      <c r="G27" s="320"/>
      <c r="H27" s="319"/>
      <c r="I27" s="319"/>
      <c r="J27" s="319"/>
      <c r="K27" s="319"/>
      <c r="L27" s="319"/>
      <c r="M27" s="319"/>
      <c r="N27" s="319"/>
      <c r="O27" s="319"/>
      <c r="P27" s="319"/>
      <c r="Q27" s="321"/>
      <c r="R27" s="322">
        <f t="shared" si="1"/>
        <v>0</v>
      </c>
      <c r="S27" s="270" t="str">
        <f t="shared" si="2"/>
        <v>メンバー</v>
      </c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  <c r="AH27" s="324">
        <v>5.0</v>
      </c>
    </row>
    <row r="28" ht="22.5" hidden="1" customHeight="1">
      <c r="A28" s="279" t="s">
        <v>14</v>
      </c>
      <c r="B28" s="308" t="s">
        <v>25</v>
      </c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10"/>
      <c r="P28" s="309"/>
      <c r="Q28" s="325"/>
      <c r="R28" s="312">
        <f t="shared" si="1"/>
        <v>0</v>
      </c>
      <c r="S28" s="270" t="str">
        <f t="shared" si="2"/>
        <v>R新規 件 数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13">
        <v>5.0</v>
      </c>
    </row>
    <row r="29" ht="22.5" hidden="1" customHeight="1">
      <c r="B29" s="280" t="s">
        <v>26</v>
      </c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91"/>
      <c r="P29" s="281"/>
      <c r="Q29" s="282"/>
      <c r="R29" s="285">
        <f t="shared" si="1"/>
        <v>0</v>
      </c>
      <c r="S29" s="270" t="str">
        <f t="shared" si="2"/>
        <v>　〃　本 数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84">
        <v>5.0</v>
      </c>
    </row>
    <row r="30" ht="22.5" hidden="1" customHeight="1">
      <c r="B30" s="286" t="s">
        <v>27</v>
      </c>
      <c r="C30" s="287"/>
      <c r="D30" s="287"/>
      <c r="E30" s="287"/>
      <c r="F30" s="287"/>
      <c r="G30" s="287"/>
      <c r="H30" s="287"/>
      <c r="I30" s="287"/>
      <c r="J30" s="287"/>
      <c r="K30" s="292"/>
      <c r="L30" s="287"/>
      <c r="M30" s="287"/>
      <c r="N30" s="287"/>
      <c r="O30" s="292"/>
      <c r="P30" s="287"/>
      <c r="Q30" s="288"/>
      <c r="R30" s="306">
        <f t="shared" si="1"/>
        <v>0</v>
      </c>
      <c r="S30" s="270" t="str">
        <f t="shared" si="2"/>
        <v>　〃　金 額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90">
        <v>5.0</v>
      </c>
    </row>
    <row r="31" ht="22.5" hidden="1" customHeight="1">
      <c r="B31" s="280" t="s">
        <v>28</v>
      </c>
      <c r="C31" s="281"/>
      <c r="D31" s="281"/>
      <c r="E31" s="281"/>
      <c r="F31" s="281"/>
      <c r="G31" s="281"/>
      <c r="H31" s="281"/>
      <c r="I31" s="281"/>
      <c r="J31" s="291"/>
      <c r="K31" s="291"/>
      <c r="L31" s="281"/>
      <c r="M31" s="291"/>
      <c r="N31" s="291"/>
      <c r="O31" s="281"/>
      <c r="P31" s="281"/>
      <c r="Q31" s="300"/>
      <c r="R31" s="312">
        <f t="shared" si="1"/>
        <v>0</v>
      </c>
      <c r="S31" s="270" t="str">
        <f t="shared" si="2"/>
        <v>R継続 件 数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84">
        <v>5.0</v>
      </c>
    </row>
    <row r="32" ht="22.5" hidden="1" customHeight="1">
      <c r="B32" s="280" t="s">
        <v>26</v>
      </c>
      <c r="C32" s="281"/>
      <c r="D32" s="281"/>
      <c r="E32" s="281"/>
      <c r="F32" s="281"/>
      <c r="G32" s="281"/>
      <c r="H32" s="281"/>
      <c r="I32" s="281"/>
      <c r="J32" s="291"/>
      <c r="K32" s="291"/>
      <c r="L32" s="281"/>
      <c r="M32" s="291"/>
      <c r="N32" s="291"/>
      <c r="O32" s="281"/>
      <c r="P32" s="281"/>
      <c r="Q32" s="300"/>
      <c r="R32" s="285">
        <f t="shared" si="1"/>
        <v>0</v>
      </c>
      <c r="S32" s="270" t="str">
        <f t="shared" si="2"/>
        <v>　〃　本 数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84">
        <v>5.0</v>
      </c>
    </row>
    <row r="33" ht="22.5" hidden="1" customHeight="1">
      <c r="B33" s="286" t="s">
        <v>27</v>
      </c>
      <c r="C33" s="287"/>
      <c r="D33" s="287"/>
      <c r="E33" s="287"/>
      <c r="F33" s="287"/>
      <c r="G33" s="287"/>
      <c r="H33" s="287"/>
      <c r="I33" s="287"/>
      <c r="J33" s="292"/>
      <c r="K33" s="292"/>
      <c r="L33" s="287"/>
      <c r="M33" s="292"/>
      <c r="N33" s="292"/>
      <c r="O33" s="287"/>
      <c r="P33" s="287"/>
      <c r="Q33" s="314"/>
      <c r="R33" s="306">
        <f t="shared" si="1"/>
        <v>0</v>
      </c>
      <c r="S33" s="270" t="str">
        <f t="shared" si="2"/>
        <v>　〃　金 額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90">
        <v>5.0</v>
      </c>
    </row>
    <row r="34" ht="22.5" hidden="1" customHeight="1">
      <c r="B34" s="286" t="s">
        <v>31</v>
      </c>
      <c r="C34" s="293"/>
      <c r="D34" s="293"/>
      <c r="E34" s="294"/>
      <c r="F34" s="293"/>
      <c r="G34" s="294"/>
      <c r="H34" s="294"/>
      <c r="I34" s="293"/>
      <c r="J34" s="294"/>
      <c r="K34" s="294"/>
      <c r="L34" s="294"/>
      <c r="M34" s="293"/>
      <c r="N34" s="293"/>
      <c r="O34" s="293"/>
      <c r="P34" s="294"/>
      <c r="Q34" s="326"/>
      <c r="R34" s="327">
        <f t="shared" si="1"/>
        <v>0</v>
      </c>
      <c r="S34" s="270" t="str">
        <f t="shared" si="2"/>
        <v>Rケア 本 数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98">
        <v>5.0</v>
      </c>
    </row>
    <row r="35" ht="22.5" hidden="1" customHeight="1">
      <c r="B35" s="280" t="s">
        <v>32</v>
      </c>
      <c r="C35" s="281"/>
      <c r="D35" s="281"/>
      <c r="E35" s="291"/>
      <c r="F35" s="281"/>
      <c r="G35" s="291"/>
      <c r="H35" s="291"/>
      <c r="I35" s="281"/>
      <c r="J35" s="291"/>
      <c r="K35" s="281"/>
      <c r="L35" s="291"/>
      <c r="M35" s="291"/>
      <c r="N35" s="291"/>
      <c r="O35" s="281"/>
      <c r="P35" s="281"/>
      <c r="Q35" s="300"/>
      <c r="R35" s="312">
        <f t="shared" si="1"/>
        <v>0</v>
      </c>
      <c r="S35" s="270" t="str">
        <f t="shared" si="2"/>
        <v>ﾌｨﾙﾀｰ 本 数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84">
        <v>5.0</v>
      </c>
    </row>
    <row r="36" ht="22.5" hidden="1" customHeight="1">
      <c r="B36" s="301" t="s">
        <v>27</v>
      </c>
      <c r="C36" s="302"/>
      <c r="D36" s="302"/>
      <c r="E36" s="303"/>
      <c r="F36" s="302"/>
      <c r="G36" s="303"/>
      <c r="H36" s="303"/>
      <c r="I36" s="302"/>
      <c r="J36" s="303"/>
      <c r="K36" s="302"/>
      <c r="L36" s="303"/>
      <c r="M36" s="303"/>
      <c r="N36" s="303"/>
      <c r="O36" s="302"/>
      <c r="P36" s="302"/>
      <c r="Q36" s="305"/>
      <c r="R36" s="306">
        <f t="shared" si="1"/>
        <v>0</v>
      </c>
      <c r="S36" s="270" t="str">
        <f t="shared" si="2"/>
        <v>　〃　金 額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07">
        <v>5.0</v>
      </c>
    </row>
    <row r="37" ht="22.5" hidden="1" customHeight="1">
      <c r="B37" s="308" t="s">
        <v>33</v>
      </c>
      <c r="C37" s="309"/>
      <c r="D37" s="309"/>
      <c r="E37" s="310"/>
      <c r="F37" s="310"/>
      <c r="G37" s="310"/>
      <c r="H37" s="310"/>
      <c r="I37" s="309"/>
      <c r="J37" s="310"/>
      <c r="K37" s="310"/>
      <c r="L37" s="310"/>
      <c r="M37" s="310"/>
      <c r="N37" s="310"/>
      <c r="O37" s="310"/>
      <c r="P37" s="310"/>
      <c r="Q37" s="311"/>
      <c r="R37" s="283">
        <f t="shared" si="1"/>
        <v>0</v>
      </c>
      <c r="S37" s="270" t="str">
        <f t="shared" si="2"/>
        <v>ﾊｳｽｸﾞｯｽﾞ本 数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13">
        <v>5.0</v>
      </c>
    </row>
    <row r="38" ht="22.5" hidden="1" customHeight="1">
      <c r="B38" s="286" t="s">
        <v>27</v>
      </c>
      <c r="C38" s="287"/>
      <c r="D38" s="287"/>
      <c r="E38" s="292"/>
      <c r="F38" s="292"/>
      <c r="G38" s="292"/>
      <c r="H38" s="292"/>
      <c r="I38" s="287"/>
      <c r="J38" s="292"/>
      <c r="K38" s="292"/>
      <c r="L38" s="292"/>
      <c r="M38" s="292"/>
      <c r="N38" s="292"/>
      <c r="O38" s="292"/>
      <c r="P38" s="292"/>
      <c r="Q38" s="314"/>
      <c r="R38" s="306">
        <f t="shared" si="1"/>
        <v>0</v>
      </c>
      <c r="S38" s="270" t="str">
        <f t="shared" si="2"/>
        <v>　〃　金 額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90">
        <v>5.0</v>
      </c>
    </row>
    <row r="39" ht="22.5" hidden="1" customHeight="1">
      <c r="B39" s="280" t="s">
        <v>34</v>
      </c>
      <c r="C39" s="281"/>
      <c r="D39" s="281"/>
      <c r="E39" s="281"/>
      <c r="F39" s="281"/>
      <c r="G39" s="291"/>
      <c r="H39" s="291"/>
      <c r="I39" s="281"/>
      <c r="J39" s="281"/>
      <c r="K39" s="291"/>
      <c r="L39" s="291"/>
      <c r="M39" s="291"/>
      <c r="N39" s="291"/>
      <c r="O39" s="291"/>
      <c r="P39" s="291"/>
      <c r="Q39" s="300"/>
      <c r="R39" s="283">
        <f t="shared" si="1"/>
        <v>0</v>
      </c>
      <c r="S39" s="270" t="str">
        <f t="shared" si="2"/>
        <v>ケア   件 数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84">
        <v>5.0</v>
      </c>
    </row>
    <row r="40" ht="22.5" hidden="1" customHeight="1">
      <c r="B40" s="280" t="s">
        <v>26</v>
      </c>
      <c r="C40" s="281"/>
      <c r="D40" s="281"/>
      <c r="E40" s="281"/>
      <c r="F40" s="281"/>
      <c r="G40" s="291"/>
      <c r="H40" s="291"/>
      <c r="I40" s="281"/>
      <c r="J40" s="281"/>
      <c r="K40" s="291"/>
      <c r="L40" s="291"/>
      <c r="M40" s="291"/>
      <c r="N40" s="291"/>
      <c r="O40" s="291"/>
      <c r="P40" s="291"/>
      <c r="Q40" s="300"/>
      <c r="R40" s="285">
        <f t="shared" si="1"/>
        <v>0</v>
      </c>
      <c r="S40" s="270" t="str">
        <f t="shared" si="2"/>
        <v>　〃　本 数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84">
        <v>5.0</v>
      </c>
    </row>
    <row r="41" ht="22.5" hidden="1" customHeight="1">
      <c r="B41" s="328" t="s">
        <v>27</v>
      </c>
      <c r="C41" s="329"/>
      <c r="D41" s="329"/>
      <c r="E41" s="329"/>
      <c r="F41" s="329"/>
      <c r="G41" s="329"/>
      <c r="H41" s="329"/>
      <c r="I41" s="329"/>
      <c r="J41" s="330"/>
      <c r="K41" s="330"/>
      <c r="L41" s="330"/>
      <c r="M41" s="330"/>
      <c r="N41" s="330"/>
      <c r="O41" s="330"/>
      <c r="P41" s="330"/>
      <c r="Q41" s="331"/>
      <c r="R41" s="332">
        <f t="shared" si="1"/>
        <v>0</v>
      </c>
      <c r="S41" s="270" t="str">
        <f t="shared" si="2"/>
        <v>　〃　金 額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33">
        <v>5.0</v>
      </c>
    </row>
    <row r="42" ht="22.5" hidden="1" customHeight="1">
      <c r="A42" s="334" t="s">
        <v>35</v>
      </c>
      <c r="B42" s="335" t="s">
        <v>36</v>
      </c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282"/>
      <c r="R42" s="337">
        <f t="shared" si="1"/>
        <v>0</v>
      </c>
      <c r="S42" s="270" t="str">
        <f t="shared" si="2"/>
        <v>テレ配 件数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38">
        <v>5.0</v>
      </c>
    </row>
    <row r="43" ht="22.5" hidden="1" customHeight="1">
      <c r="B43" s="339" t="s">
        <v>37</v>
      </c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1"/>
      <c r="R43" s="342">
        <f t="shared" si="1"/>
        <v>0</v>
      </c>
      <c r="S43" s="270" t="str">
        <f t="shared" si="2"/>
        <v>テレ配 本数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43">
        <v>5.0</v>
      </c>
    </row>
    <row r="44" ht="22.5" hidden="1" customHeight="1">
      <c r="B44" s="344" t="s">
        <v>38</v>
      </c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6"/>
      <c r="R44" s="347">
        <f t="shared" si="1"/>
        <v>0</v>
      </c>
      <c r="S44" s="270" t="str">
        <f t="shared" si="2"/>
        <v>テレ訪 件数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48">
        <v>5.0</v>
      </c>
    </row>
    <row r="45" ht="22.5" hidden="1" customHeight="1">
      <c r="B45" s="349" t="s">
        <v>39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1"/>
      <c r="R45" s="352">
        <f t="shared" si="1"/>
        <v>0</v>
      </c>
      <c r="S45" s="270" t="str">
        <f t="shared" si="2"/>
        <v>テレ訪 本数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53">
        <v>5.0</v>
      </c>
    </row>
    <row r="46" ht="22.5" hidden="1" customHeight="1">
      <c r="B46" s="335" t="s">
        <v>40</v>
      </c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5"/>
      <c r="R46" s="356">
        <f t="shared" si="1"/>
        <v>0</v>
      </c>
      <c r="S46" s="270" t="str">
        <f t="shared" si="2"/>
        <v>追加 金額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57">
        <v>5.0</v>
      </c>
    </row>
    <row r="47" ht="22.5" hidden="1" customHeight="1">
      <c r="B47" s="335" t="s">
        <v>41</v>
      </c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2"/>
      <c r="R47" s="285">
        <f t="shared" si="1"/>
        <v>0</v>
      </c>
      <c r="S47" s="270" t="str">
        <f t="shared" si="2"/>
        <v>新規清掃件数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84">
        <v>5.0</v>
      </c>
    </row>
    <row r="48" ht="22.5" hidden="1" customHeight="1">
      <c r="B48" s="335" t="s">
        <v>42</v>
      </c>
      <c r="C48" s="281"/>
      <c r="D48" s="291"/>
      <c r="E48" s="291"/>
      <c r="F48" s="291"/>
      <c r="G48" s="281"/>
      <c r="H48" s="281"/>
      <c r="I48" s="281"/>
      <c r="J48" s="281"/>
      <c r="K48" s="281"/>
      <c r="L48" s="281"/>
      <c r="M48" s="281"/>
      <c r="N48" s="291"/>
      <c r="O48" s="281"/>
      <c r="P48" s="281"/>
      <c r="Q48" s="282"/>
      <c r="R48" s="285">
        <f t="shared" si="1"/>
        <v>0</v>
      </c>
      <c r="S48" s="270" t="str">
        <f t="shared" si="2"/>
        <v>継続清掃件数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84">
        <v>5.0</v>
      </c>
    </row>
    <row r="49" ht="22.5" hidden="1" customHeight="1">
      <c r="B49" s="335" t="s">
        <v>43</v>
      </c>
      <c r="C49" s="281"/>
      <c r="D49" s="281"/>
      <c r="E49" s="281"/>
      <c r="F49" s="358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2"/>
      <c r="R49" s="285">
        <f t="shared" si="1"/>
        <v>0</v>
      </c>
      <c r="S49" s="270" t="str">
        <f t="shared" si="2"/>
        <v>チラシM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84">
        <v>5.0</v>
      </c>
    </row>
    <row r="50" ht="22.5" hidden="1" customHeight="1">
      <c r="B50" s="335" t="s">
        <v>44</v>
      </c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2"/>
      <c r="R50" s="285">
        <f t="shared" si="1"/>
        <v>0</v>
      </c>
      <c r="S50" s="270" t="str">
        <f t="shared" si="2"/>
        <v>チラシ戸建て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84">
        <v>5.0</v>
      </c>
    </row>
    <row r="51" ht="22.5" hidden="1" customHeight="1">
      <c r="B51" s="335" t="s">
        <v>156</v>
      </c>
      <c r="C51" s="281"/>
      <c r="D51" s="291"/>
      <c r="E51" s="291"/>
      <c r="F51" s="291"/>
      <c r="G51" s="291"/>
      <c r="H51" s="291"/>
      <c r="I51" s="281"/>
      <c r="J51" s="291"/>
      <c r="K51" s="291"/>
      <c r="L51" s="281"/>
      <c r="M51" s="291"/>
      <c r="N51" s="291"/>
      <c r="O51" s="281"/>
      <c r="P51" s="291"/>
      <c r="Q51" s="300"/>
      <c r="R51" s="285">
        <f t="shared" si="1"/>
        <v>0</v>
      </c>
      <c r="S51" s="270" t="str">
        <f t="shared" si="2"/>
        <v>カード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84">
        <v>5.0</v>
      </c>
    </row>
    <row r="52" ht="22.5" hidden="1" customHeight="1">
      <c r="B52" s="335" t="s">
        <v>46</v>
      </c>
      <c r="C52" s="281"/>
      <c r="D52" s="291"/>
      <c r="E52" s="291"/>
      <c r="F52" s="291"/>
      <c r="G52" s="291"/>
      <c r="H52" s="281"/>
      <c r="I52" s="281"/>
      <c r="J52" s="291"/>
      <c r="K52" s="291"/>
      <c r="L52" s="291"/>
      <c r="M52" s="291"/>
      <c r="N52" s="291"/>
      <c r="O52" s="281"/>
      <c r="P52" s="291"/>
      <c r="Q52" s="300"/>
      <c r="R52" s="285">
        <f t="shared" si="1"/>
        <v>0</v>
      </c>
      <c r="S52" s="270" t="str">
        <f t="shared" si="2"/>
        <v>新規枠付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84">
        <v>5.0</v>
      </c>
    </row>
    <row r="53" ht="22.5" hidden="1" customHeight="1">
      <c r="B53" s="359" t="s">
        <v>157</v>
      </c>
      <c r="C53" s="360"/>
      <c r="D53" s="361"/>
      <c r="E53" s="360"/>
      <c r="F53" s="360"/>
      <c r="G53" s="360"/>
      <c r="H53" s="360"/>
      <c r="I53" s="360"/>
      <c r="J53" s="360"/>
      <c r="K53" s="361"/>
      <c r="L53" s="360"/>
      <c r="M53" s="360"/>
      <c r="N53" s="360"/>
      <c r="O53" s="360"/>
      <c r="P53" s="360"/>
      <c r="Q53" s="362"/>
      <c r="R53" s="363">
        <f t="shared" si="1"/>
        <v>0</v>
      </c>
      <c r="S53" s="270" t="str">
        <f t="shared" si="2"/>
        <v>プレ・おた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64">
        <v>5.0</v>
      </c>
    </row>
    <row r="54" hidden="1">
      <c r="A54" s="266"/>
      <c r="B54" s="365" t="s">
        <v>48</v>
      </c>
      <c r="C54" s="366">
        <f t="shared" ref="C54:Q54" si="3">C24+C39</f>
        <v>0</v>
      </c>
      <c r="D54" s="366">
        <f t="shared" si="3"/>
        <v>0</v>
      </c>
      <c r="E54" s="366">
        <f t="shared" si="3"/>
        <v>0</v>
      </c>
      <c r="F54" s="366">
        <f t="shared" si="3"/>
        <v>0</v>
      </c>
      <c r="G54" s="366">
        <f t="shared" si="3"/>
        <v>0</v>
      </c>
      <c r="H54" s="366">
        <f t="shared" si="3"/>
        <v>0</v>
      </c>
      <c r="I54" s="366">
        <f t="shared" si="3"/>
        <v>0</v>
      </c>
      <c r="J54" s="366">
        <f t="shared" si="3"/>
        <v>0</v>
      </c>
      <c r="K54" s="366">
        <f t="shared" si="3"/>
        <v>0</v>
      </c>
      <c r="L54" s="366">
        <f t="shared" si="3"/>
        <v>0</v>
      </c>
      <c r="M54" s="366">
        <f t="shared" si="3"/>
        <v>0</v>
      </c>
      <c r="N54" s="366">
        <f t="shared" si="3"/>
        <v>0</v>
      </c>
      <c r="O54" s="366">
        <f t="shared" si="3"/>
        <v>0</v>
      </c>
      <c r="P54" s="366">
        <f t="shared" si="3"/>
        <v>0</v>
      </c>
      <c r="Q54" s="367">
        <f t="shared" si="3"/>
        <v>0</v>
      </c>
      <c r="R54" s="368">
        <f t="shared" si="1"/>
        <v>0</v>
      </c>
      <c r="S54" s="270" t="str">
        <f t="shared" si="2"/>
        <v>合計ケア　件数</v>
      </c>
      <c r="U54" s="369"/>
      <c r="V54" s="369"/>
      <c r="W54" s="369"/>
      <c r="X54" s="369"/>
      <c r="Y54" s="369"/>
      <c r="Z54" s="369"/>
      <c r="AA54" s="369"/>
      <c r="AB54" s="369"/>
      <c r="AC54" s="369"/>
      <c r="AD54" s="369"/>
      <c r="AE54" s="369"/>
      <c r="AF54" s="369"/>
      <c r="AG54" s="369"/>
      <c r="AH54" s="370">
        <f>AH24+AH39</f>
        <v>10</v>
      </c>
    </row>
    <row r="55" hidden="1">
      <c r="A55" s="266"/>
      <c r="B55" s="371" t="s">
        <v>49</v>
      </c>
      <c r="C55" s="372">
        <f t="shared" ref="C55:Q55" si="4">C40+C25</f>
        <v>0</v>
      </c>
      <c r="D55" s="372">
        <f t="shared" si="4"/>
        <v>0</v>
      </c>
      <c r="E55" s="372">
        <f t="shared" si="4"/>
        <v>0</v>
      </c>
      <c r="F55" s="372">
        <f t="shared" si="4"/>
        <v>0</v>
      </c>
      <c r="G55" s="372">
        <f t="shared" si="4"/>
        <v>0</v>
      </c>
      <c r="H55" s="372">
        <f t="shared" si="4"/>
        <v>0</v>
      </c>
      <c r="I55" s="372">
        <f t="shared" si="4"/>
        <v>0</v>
      </c>
      <c r="J55" s="372">
        <f t="shared" si="4"/>
        <v>0</v>
      </c>
      <c r="K55" s="372">
        <f t="shared" si="4"/>
        <v>0</v>
      </c>
      <c r="L55" s="372">
        <f t="shared" si="4"/>
        <v>0</v>
      </c>
      <c r="M55" s="372">
        <f t="shared" si="4"/>
        <v>0</v>
      </c>
      <c r="N55" s="372">
        <f t="shared" si="4"/>
        <v>0</v>
      </c>
      <c r="O55" s="372">
        <f t="shared" si="4"/>
        <v>0</v>
      </c>
      <c r="P55" s="372">
        <f t="shared" si="4"/>
        <v>0</v>
      </c>
      <c r="Q55" s="373">
        <f t="shared" si="4"/>
        <v>0</v>
      </c>
      <c r="R55" s="374">
        <f t="shared" si="1"/>
        <v>0</v>
      </c>
      <c r="S55" s="270" t="str">
        <f t="shared" si="2"/>
        <v>合計合　本数</v>
      </c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  <c r="AG55" s="369"/>
      <c r="AH55" s="375">
        <f>AH40+AH25</f>
        <v>10</v>
      </c>
    </row>
    <row r="56" hidden="1">
      <c r="A56" s="266"/>
      <c r="B56" s="365" t="s">
        <v>50</v>
      </c>
      <c r="C56" s="366">
        <f t="shared" ref="C56:Q56" si="5">C14+C17+C19+C20+C22+C29+C32+C34+C35+C37+C40+C25</f>
        <v>0</v>
      </c>
      <c r="D56" s="366">
        <f t="shared" si="5"/>
        <v>0</v>
      </c>
      <c r="E56" s="366">
        <f t="shared" si="5"/>
        <v>0</v>
      </c>
      <c r="F56" s="366">
        <f t="shared" si="5"/>
        <v>0</v>
      </c>
      <c r="G56" s="366">
        <f t="shared" si="5"/>
        <v>0</v>
      </c>
      <c r="H56" s="366">
        <f t="shared" si="5"/>
        <v>0</v>
      </c>
      <c r="I56" s="366">
        <f t="shared" si="5"/>
        <v>0</v>
      </c>
      <c r="J56" s="366">
        <f t="shared" si="5"/>
        <v>0</v>
      </c>
      <c r="K56" s="366">
        <f t="shared" si="5"/>
        <v>0</v>
      </c>
      <c r="L56" s="366">
        <f t="shared" si="5"/>
        <v>0</v>
      </c>
      <c r="M56" s="366">
        <f t="shared" si="5"/>
        <v>0</v>
      </c>
      <c r="N56" s="366">
        <f t="shared" si="5"/>
        <v>0</v>
      </c>
      <c r="O56" s="366">
        <f t="shared" si="5"/>
        <v>0</v>
      </c>
      <c r="P56" s="366">
        <f t="shared" si="5"/>
        <v>0</v>
      </c>
      <c r="Q56" s="367">
        <f t="shared" si="5"/>
        <v>0</v>
      </c>
      <c r="R56" s="376">
        <f t="shared" si="1"/>
        <v>0</v>
      </c>
      <c r="S56" s="270" t="str">
        <f t="shared" si="2"/>
        <v>最終合計
 車輌本数</v>
      </c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70">
        <f>AH14+AH17+AH19+AH20+AH22+AH29+AH32+AH34+AH35+AH37+AH40+AH25</f>
        <v>60</v>
      </c>
    </row>
    <row r="57" ht="22.5" hidden="1" customHeight="1">
      <c r="A57" s="266"/>
      <c r="B57" s="377" t="s">
        <v>51</v>
      </c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9"/>
      <c r="R57" s="380">
        <f t="shared" si="1"/>
        <v>0</v>
      </c>
      <c r="S57" s="270" t="str">
        <f t="shared" si="2"/>
        <v>契約件数</v>
      </c>
      <c r="U57" s="381"/>
      <c r="V57" s="369"/>
      <c r="W57" s="381"/>
      <c r="X57" s="381"/>
      <c r="Y57" s="381"/>
      <c r="Z57" s="381"/>
      <c r="AA57" s="381"/>
      <c r="AB57" s="381"/>
      <c r="AC57" s="381"/>
      <c r="AD57" s="381"/>
      <c r="AE57" s="381"/>
      <c r="AF57" s="381"/>
      <c r="AG57" s="381"/>
      <c r="AH57" s="382">
        <v>5.0</v>
      </c>
    </row>
    <row r="58" ht="9.75" hidden="1" customHeight="1">
      <c r="A58" s="383"/>
      <c r="B58" s="384" t="s">
        <v>52</v>
      </c>
      <c r="C58" s="385">
        <f t="shared" ref="C58:Q58" si="6">C15+C18+C21+C23+C30+C33+C36+C38</f>
        <v>0</v>
      </c>
      <c r="D58" s="385">
        <f t="shared" si="6"/>
        <v>0</v>
      </c>
      <c r="E58" s="385">
        <f t="shared" si="6"/>
        <v>0</v>
      </c>
      <c r="F58" s="385">
        <f t="shared" si="6"/>
        <v>0</v>
      </c>
      <c r="G58" s="385">
        <f t="shared" si="6"/>
        <v>0</v>
      </c>
      <c r="H58" s="385">
        <f t="shared" si="6"/>
        <v>0</v>
      </c>
      <c r="I58" s="385">
        <f t="shared" si="6"/>
        <v>0</v>
      </c>
      <c r="J58" s="385">
        <f t="shared" si="6"/>
        <v>0</v>
      </c>
      <c r="K58" s="385">
        <f t="shared" si="6"/>
        <v>0</v>
      </c>
      <c r="L58" s="385">
        <f t="shared" si="6"/>
        <v>0</v>
      </c>
      <c r="M58" s="385">
        <f t="shared" si="6"/>
        <v>0</v>
      </c>
      <c r="N58" s="385">
        <f t="shared" si="6"/>
        <v>0</v>
      </c>
      <c r="O58" s="385">
        <f t="shared" si="6"/>
        <v>0</v>
      </c>
      <c r="P58" s="385">
        <f t="shared" si="6"/>
        <v>0</v>
      </c>
      <c r="Q58" s="386">
        <f t="shared" si="6"/>
        <v>0</v>
      </c>
      <c r="R58" s="387">
        <f t="shared" si="1"/>
        <v>0</v>
      </c>
      <c r="S58" s="388"/>
      <c r="T58" s="389"/>
      <c r="U58" s="390"/>
      <c r="V58" s="391"/>
      <c r="W58" s="390"/>
      <c r="X58" s="390"/>
      <c r="Y58" s="390"/>
      <c r="Z58" s="390"/>
      <c r="AA58" s="390"/>
      <c r="AB58" s="390"/>
      <c r="AC58" s="390"/>
      <c r="AD58" s="390"/>
      <c r="AE58" s="390"/>
      <c r="AF58" s="390"/>
      <c r="AG58" s="390"/>
      <c r="AH58" s="390"/>
    </row>
    <row r="59" hidden="1">
      <c r="A59" s="392"/>
      <c r="B59" s="393" t="s">
        <v>53</v>
      </c>
      <c r="C59" s="394"/>
      <c r="D59" s="395"/>
      <c r="E59" s="396" t="s">
        <v>55</v>
      </c>
      <c r="F59" s="396"/>
      <c r="G59" s="397"/>
      <c r="H59" s="397"/>
      <c r="I59" s="398">
        <f t="shared" ref="I59:I60" si="7">R44</f>
        <v>0</v>
      </c>
      <c r="J59" s="395"/>
      <c r="K59" s="399"/>
      <c r="L59" s="400" t="s">
        <v>57</v>
      </c>
      <c r="M59" s="400" t="s">
        <v>58</v>
      </c>
      <c r="N59" s="401" t="s">
        <v>59</v>
      </c>
      <c r="O59" s="395"/>
      <c r="P59" s="395"/>
      <c r="Q59" s="402"/>
      <c r="R59" s="403" t="s">
        <v>60</v>
      </c>
      <c r="S59" s="404"/>
      <c r="T59" s="211"/>
      <c r="U59" s="212"/>
      <c r="V59" s="369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405">
        <v>5.0</v>
      </c>
    </row>
    <row r="60" hidden="1">
      <c r="A60" s="392"/>
      <c r="B60" s="406" t="s">
        <v>61</v>
      </c>
      <c r="C60" s="394"/>
      <c r="D60" s="395"/>
      <c r="E60" s="407" t="s">
        <v>62</v>
      </c>
      <c r="F60" s="396"/>
      <c r="G60" s="408"/>
      <c r="H60" s="397"/>
      <c r="I60" s="409">
        <f t="shared" si="7"/>
        <v>0</v>
      </c>
      <c r="J60" s="395"/>
      <c r="K60" s="403" t="s">
        <v>64</v>
      </c>
      <c r="L60" s="410">
        <f>R13+R28</f>
        <v>0</v>
      </c>
      <c r="M60" s="410">
        <f>R14+R29</f>
        <v>0</v>
      </c>
      <c r="N60" s="411">
        <f>R15+R30</f>
        <v>0</v>
      </c>
      <c r="O60" s="395"/>
      <c r="P60" s="395"/>
      <c r="Q60" s="412"/>
      <c r="R60" s="413">
        <f>R57</f>
        <v>0</v>
      </c>
      <c r="S60" s="404"/>
      <c r="T60" s="211"/>
      <c r="U60" s="212"/>
      <c r="V60" s="369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414">
        <v>5.0</v>
      </c>
    </row>
    <row r="61" hidden="1">
      <c r="A61" s="415"/>
      <c r="B61" s="406" t="s">
        <v>65</v>
      </c>
      <c r="C61" s="416"/>
      <c r="D61" s="395"/>
      <c r="E61" s="407" t="s">
        <v>71</v>
      </c>
      <c r="F61" s="396"/>
      <c r="G61" s="408"/>
      <c r="H61" s="397"/>
      <c r="I61" s="398">
        <f t="shared" ref="I61:I62" si="8">R47</f>
        <v>0</v>
      </c>
      <c r="J61" s="395"/>
      <c r="K61" s="403" t="s">
        <v>68</v>
      </c>
      <c r="L61" s="410">
        <f>R16+R31</f>
        <v>0</v>
      </c>
      <c r="M61" s="410">
        <f>R17+R32</f>
        <v>0</v>
      </c>
      <c r="N61" s="411">
        <f>R18+R33</f>
        <v>0</v>
      </c>
      <c r="O61" s="395"/>
      <c r="P61" s="395"/>
      <c r="Q61" s="412"/>
      <c r="R61" s="413">
        <f>R65-R62</f>
        <v>0</v>
      </c>
      <c r="S61" s="417"/>
      <c r="T61" s="211"/>
      <c r="U61" s="418"/>
      <c r="V61" s="369"/>
      <c r="W61" s="418"/>
      <c r="X61" s="418"/>
      <c r="Y61" s="418"/>
      <c r="Z61" s="418"/>
      <c r="AA61" s="418"/>
      <c r="AB61" s="418"/>
      <c r="AC61" s="418"/>
      <c r="AD61" s="418"/>
      <c r="AE61" s="418"/>
      <c r="AF61" s="418"/>
      <c r="AG61" s="418"/>
      <c r="AH61" s="419">
        <v>5.0</v>
      </c>
    </row>
    <row r="62" hidden="1">
      <c r="A62" s="392"/>
      <c r="B62" s="420" t="s">
        <v>70</v>
      </c>
      <c r="C62" s="421">
        <f>SUM(C59:C61)</f>
        <v>0</v>
      </c>
      <c r="D62" s="395"/>
      <c r="E62" s="407" t="s">
        <v>158</v>
      </c>
      <c r="F62" s="396"/>
      <c r="G62" s="408"/>
      <c r="H62" s="397"/>
      <c r="I62" s="398">
        <f t="shared" si="8"/>
        <v>0</v>
      </c>
      <c r="J62" s="395"/>
      <c r="K62" s="395"/>
      <c r="L62" s="395"/>
      <c r="M62" s="395"/>
      <c r="N62" s="395"/>
      <c r="O62" s="395"/>
      <c r="P62" s="395"/>
      <c r="Q62" s="412"/>
      <c r="R62" s="413">
        <f>R55</f>
        <v>0</v>
      </c>
      <c r="S62" s="422"/>
      <c r="T62" s="211"/>
      <c r="U62" s="212"/>
      <c r="V62" s="369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423">
        <f>SUM(AH59:AH61)</f>
        <v>15</v>
      </c>
    </row>
    <row r="63" hidden="1">
      <c r="A63" s="424"/>
      <c r="B63" s="425" t="s">
        <v>76</v>
      </c>
      <c r="C63" s="358"/>
      <c r="D63" s="426"/>
      <c r="E63" s="396" t="s">
        <v>84</v>
      </c>
      <c r="F63" s="396"/>
      <c r="G63" s="408"/>
      <c r="H63" s="397"/>
      <c r="I63" s="398">
        <f>R52</f>
        <v>0</v>
      </c>
      <c r="J63" s="395"/>
      <c r="K63" s="395"/>
      <c r="L63" s="395"/>
      <c r="M63" s="395"/>
      <c r="N63" s="395"/>
      <c r="O63" s="395"/>
      <c r="P63" s="395"/>
      <c r="Q63" s="395"/>
      <c r="R63" s="395"/>
      <c r="S63" s="422"/>
      <c r="T63" s="211"/>
      <c r="U63" s="212"/>
      <c r="V63" s="369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427">
        <v>5.0</v>
      </c>
    </row>
    <row r="64" ht="18.75" hidden="1" customHeight="1">
      <c r="A64" s="424"/>
      <c r="B64" s="428" t="s">
        <v>80</v>
      </c>
      <c r="C64" s="358"/>
      <c r="D64" s="426"/>
      <c r="E64" s="407" t="s">
        <v>66</v>
      </c>
      <c r="F64" s="396"/>
      <c r="G64" s="397"/>
      <c r="H64" s="397"/>
      <c r="I64" s="398">
        <f>R51</f>
        <v>0</v>
      </c>
      <c r="J64" s="426"/>
      <c r="K64" s="395"/>
      <c r="L64" s="426"/>
      <c r="M64" s="426"/>
      <c r="N64" s="395"/>
      <c r="O64" s="395"/>
      <c r="P64" s="395"/>
      <c r="Q64" s="395"/>
      <c r="R64" s="395"/>
      <c r="S64" s="422"/>
      <c r="T64" s="211"/>
      <c r="U64" s="212"/>
      <c r="V64" s="369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427">
        <v>5.0</v>
      </c>
    </row>
    <row r="65" hidden="1">
      <c r="A65" s="424"/>
      <c r="B65" s="429" t="s">
        <v>83</v>
      </c>
      <c r="C65" s="358"/>
      <c r="D65" s="426"/>
      <c r="E65" s="430" t="s">
        <v>81</v>
      </c>
      <c r="F65" s="430"/>
      <c r="G65" s="431"/>
      <c r="H65" s="397"/>
      <c r="I65" s="409">
        <f>R34+R19</f>
        <v>0</v>
      </c>
      <c r="J65" s="426"/>
      <c r="K65" s="432" t="s">
        <v>148</v>
      </c>
      <c r="L65" s="433"/>
      <c r="M65" s="426"/>
      <c r="N65" s="395"/>
      <c r="O65" s="395"/>
      <c r="P65" s="395"/>
      <c r="Q65" s="434"/>
      <c r="R65" s="433">
        <f>R56</f>
        <v>0</v>
      </c>
      <c r="S65" s="422"/>
      <c r="T65" s="211"/>
      <c r="U65" s="212"/>
      <c r="V65" s="369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427">
        <v>5.0</v>
      </c>
    </row>
    <row r="66" hidden="1">
      <c r="A66" s="170"/>
      <c r="B66" s="170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172"/>
      <c r="T66" s="211"/>
      <c r="U66" s="212"/>
      <c r="V66" s="369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</row>
    <row r="67" hidden="1">
      <c r="A67" s="170"/>
      <c r="B67" s="170"/>
      <c r="C67" s="212"/>
      <c r="D67" s="212"/>
      <c r="E67" s="212"/>
      <c r="F67" s="212"/>
      <c r="I67" s="212"/>
      <c r="J67" s="212"/>
      <c r="K67" s="212"/>
      <c r="L67" s="212"/>
      <c r="M67" s="212"/>
      <c r="N67" s="212"/>
      <c r="O67" s="212"/>
      <c r="P67" s="212"/>
      <c r="T67" s="211"/>
      <c r="U67" s="212"/>
      <c r="V67" s="369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</row>
    <row r="68" hidden="1">
      <c r="A68" s="170"/>
      <c r="B68" s="170"/>
      <c r="C68" s="212"/>
      <c r="D68" s="212"/>
      <c r="E68" s="212"/>
      <c r="F68" s="212"/>
      <c r="I68" s="212"/>
      <c r="J68" s="212"/>
      <c r="K68" s="212"/>
      <c r="L68" s="212"/>
      <c r="M68" s="212"/>
      <c r="N68" s="212"/>
      <c r="O68" s="212"/>
      <c r="P68" s="212"/>
      <c r="T68" s="211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</row>
    <row r="69" hidden="1">
      <c r="A69" s="170"/>
      <c r="B69" s="170"/>
      <c r="C69" s="212"/>
      <c r="D69" s="212"/>
      <c r="E69" s="212"/>
      <c r="F69" s="212"/>
      <c r="I69" s="212"/>
      <c r="J69" s="212"/>
      <c r="K69" s="212"/>
      <c r="L69" s="212"/>
      <c r="M69" s="212"/>
      <c r="N69" s="212"/>
      <c r="O69" s="212"/>
      <c r="P69" s="212"/>
      <c r="T69" s="211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</row>
    <row r="70" hidden="1">
      <c r="A70" s="170"/>
      <c r="B70" s="170"/>
      <c r="C70" s="212"/>
      <c r="D70" s="212"/>
      <c r="E70" s="212"/>
      <c r="F70" s="212"/>
      <c r="I70" s="212"/>
      <c r="J70" s="212"/>
      <c r="K70" s="212"/>
      <c r="L70" s="212"/>
      <c r="M70" s="212"/>
      <c r="N70" s="212"/>
      <c r="O70" s="212"/>
      <c r="P70" s="212"/>
      <c r="T70" s="211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</row>
    <row r="71" hidden="1">
      <c r="A71" s="170"/>
      <c r="B71" s="170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T71" s="211"/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</row>
    <row r="72" hidden="1">
      <c r="A72" s="170"/>
      <c r="B72" s="170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T72" s="211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</row>
    <row r="73" hidden="1">
      <c r="A73" s="170"/>
      <c r="B73" s="170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T73" s="211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</row>
    <row r="74" hidden="1">
      <c r="A74" s="170"/>
      <c r="B74" s="170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172"/>
      <c r="T74" s="211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</row>
  </sheetData>
  <mergeCells count="11">
    <mergeCell ref="A6:A7"/>
    <mergeCell ref="A13:A26"/>
    <mergeCell ref="A28:A41"/>
    <mergeCell ref="A42:A53"/>
    <mergeCell ref="E1:G1"/>
    <mergeCell ref="I1:L1"/>
    <mergeCell ref="N1:P1"/>
    <mergeCell ref="R2:R3"/>
    <mergeCell ref="A4:A5"/>
    <mergeCell ref="R4:R5"/>
    <mergeCell ref="R6:R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45700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'原本'!I1+25</f>
        <v>45700</v>
      </c>
      <c r="R1" s="8" t="str">
        <f>TEXT(O1 , "（ddd）")</f>
        <v>（水）</v>
      </c>
      <c r="S1" s="9" t="s">
        <v>1</v>
      </c>
    </row>
    <row r="2">
      <c r="A2" s="10"/>
      <c r="B2" s="11" t="s">
        <v>2</v>
      </c>
      <c r="C2" s="12" t="str">
        <f>'02.11'!C2</f>
        <v>リ6186</v>
      </c>
      <c r="D2" s="13" t="str">
        <f>'02.11'!D2</f>
        <v>自9757</v>
      </c>
      <c r="E2" s="13" t="str">
        <f>'02.11'!E2</f>
        <v>リ6187</v>
      </c>
      <c r="F2" s="13" t="str">
        <f>'02.11'!F2</f>
        <v>バ 1906</v>
      </c>
      <c r="G2" s="13" t="str">
        <f>'02.11'!G2</f>
        <v>自825</v>
      </c>
      <c r="H2" s="13" t="str">
        <f>'02.11'!H2</f>
        <v>バ3695</v>
      </c>
      <c r="I2" s="13" t="str">
        <f>'02.11'!I2</f>
        <v>バ2359</v>
      </c>
      <c r="J2" s="13" t="str">
        <f>'02.11'!J2</f>
        <v/>
      </c>
      <c r="K2" s="13" t="str">
        <f>'02.11'!K2</f>
        <v/>
      </c>
      <c r="L2" s="13" t="str">
        <f>'02.11'!L2</f>
        <v/>
      </c>
      <c r="M2" s="13" t="str">
        <f>'02.11'!M2</f>
        <v/>
      </c>
      <c r="N2" s="14" t="str">
        <f>'02.11'!N2</f>
        <v/>
      </c>
      <c r="O2" s="14" t="str">
        <f>'02.11'!O2</f>
        <v/>
      </c>
      <c r="P2" s="14" t="str">
        <f>'02.11'!P2</f>
        <v/>
      </c>
      <c r="Q2" s="15" t="str">
        <f>'02.11'!Q2</f>
        <v/>
      </c>
      <c r="R2" s="16"/>
      <c r="S2" s="17"/>
    </row>
    <row r="3">
      <c r="A3" s="10"/>
      <c r="B3" s="18" t="s">
        <v>3</v>
      </c>
      <c r="C3" s="19"/>
      <c r="D3" s="21"/>
      <c r="E3" s="20" t="s">
        <v>92</v>
      </c>
      <c r="F3" s="20" t="s">
        <v>5</v>
      </c>
      <c r="G3" s="21"/>
      <c r="H3" s="20" t="s">
        <v>9</v>
      </c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1"/>
      <c r="E4" s="20">
        <v>1.0</v>
      </c>
      <c r="F4" s="20">
        <v>5.0</v>
      </c>
      <c r="G4" s="21"/>
      <c r="H4" s="20">
        <v>5.0</v>
      </c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1"/>
      <c r="E5" s="26">
        <v>0.4166666666666667</v>
      </c>
      <c r="F5" s="26">
        <v>0.375</v>
      </c>
      <c r="G5" s="21"/>
      <c r="H5" s="26">
        <v>0.375</v>
      </c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1"/>
      <c r="E6" s="20" t="s">
        <v>8</v>
      </c>
      <c r="F6" s="20" t="s">
        <v>8</v>
      </c>
      <c r="G6" s="21"/>
      <c r="H6" s="20" t="s">
        <v>99</v>
      </c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1"/>
      <c r="E7" s="30">
        <v>0.875</v>
      </c>
      <c r="F7" s="30">
        <v>0.7916666666666666</v>
      </c>
      <c r="G7" s="31"/>
      <c r="H7" s="30">
        <v>0.7708333333333334</v>
      </c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'02.11'!C8</f>
        <v/>
      </c>
      <c r="D8" s="37" t="str">
        <f>'02.11'!D8</f>
        <v/>
      </c>
      <c r="E8" s="37" t="str">
        <f>'02.11'!E8</f>
        <v>鈴木</v>
      </c>
      <c r="F8" s="190" t="s">
        <v>103</v>
      </c>
      <c r="G8" s="37"/>
      <c r="H8" s="37" t="str">
        <f>'02.11'!H8</f>
        <v>狭間</v>
      </c>
      <c r="I8" s="37"/>
      <c r="J8" s="37" t="str">
        <f>'02.11'!J8</f>
        <v/>
      </c>
      <c r="K8" s="37" t="str">
        <f>'02.11'!K8</f>
        <v/>
      </c>
      <c r="L8" s="37" t="str">
        <f>'02.11'!L8</f>
        <v/>
      </c>
      <c r="M8" s="37" t="str">
        <f>'02.11'!M8</f>
        <v/>
      </c>
      <c r="N8" s="37" t="str">
        <f>'02.11'!N8</f>
        <v/>
      </c>
      <c r="O8" s="37" t="str">
        <f>'02.11'!O8</f>
        <v/>
      </c>
      <c r="P8" s="37" t="str">
        <f>'02.11'!P8</f>
        <v/>
      </c>
      <c r="Q8" s="37" t="str">
        <f>'02.11'!Q8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'02.11'!C9</f>
        <v/>
      </c>
      <c r="D9" s="42" t="str">
        <f>'02.11'!D9</f>
        <v/>
      </c>
      <c r="E9" s="42" t="str">
        <f>'02.11'!E9</f>
        <v>課長</v>
      </c>
      <c r="F9" s="42" t="str">
        <f>'02.11'!F8</f>
        <v/>
      </c>
      <c r="G9" s="42"/>
      <c r="H9" s="42" t="str">
        <f>'02.11'!H9</f>
        <v>主任</v>
      </c>
      <c r="I9" s="42" t="str">
        <f>'02.11'!I9</f>
        <v/>
      </c>
      <c r="J9" s="42" t="str">
        <f>'02.11'!J9</f>
        <v/>
      </c>
      <c r="K9" s="42" t="str">
        <f>'02.11'!K9</f>
        <v/>
      </c>
      <c r="L9" s="42" t="str">
        <f>'02.11'!L9</f>
        <v/>
      </c>
      <c r="M9" s="42" t="str">
        <f>'02.11'!M9</f>
        <v/>
      </c>
      <c r="N9" s="42" t="str">
        <f>'02.11'!N9</f>
        <v/>
      </c>
      <c r="O9" s="42" t="str">
        <f>'02.11'!O9</f>
        <v/>
      </c>
      <c r="P9" s="42" t="str">
        <f>'02.11'!P9</f>
        <v/>
      </c>
      <c r="Q9" s="42" t="str">
        <f>'02.11'!Q9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7"/>
      <c r="E10" s="46">
        <v>0.0</v>
      </c>
      <c r="F10" s="46">
        <v>0.9</v>
      </c>
      <c r="G10" s="47"/>
      <c r="H10" s="46">
        <v>0.6</v>
      </c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1.5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/>
      <c r="E12" s="54">
        <v>0.0</v>
      </c>
      <c r="F12" s="54">
        <v>3.0</v>
      </c>
      <c r="G12" s="55"/>
      <c r="H12" s="54">
        <v>3.0</v>
      </c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6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4.0</v>
      </c>
      <c r="G16" s="47"/>
      <c r="H16" s="46">
        <v>6.0</v>
      </c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10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1.1</v>
      </c>
      <c r="G17" s="47"/>
      <c r="H17" s="46">
        <v>3.6</v>
      </c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4.7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6490.0</v>
      </c>
      <c r="G18" s="65"/>
      <c r="H18" s="66">
        <v>23980.0</v>
      </c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30470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7.0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7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43120.0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43120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4.0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4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14960.0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14960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15.0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15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134310.0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134310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15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15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26</v>
      </c>
      <c r="F43" s="120">
        <f t="shared" si="5"/>
        <v>1.1</v>
      </c>
      <c r="G43" s="120">
        <f t="shared" si="5"/>
        <v>0</v>
      </c>
      <c r="H43" s="120">
        <f t="shared" si="5"/>
        <v>3.6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30.7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/>
      <c r="E44" s="74">
        <v>6.0</v>
      </c>
      <c r="F44" s="74">
        <v>4.0</v>
      </c>
      <c r="G44" s="74"/>
      <c r="H44" s="74">
        <v>6.0</v>
      </c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16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58080</v>
      </c>
      <c r="F45" s="127">
        <f t="shared" si="6"/>
        <v>6490</v>
      </c>
      <c r="G45" s="127">
        <f t="shared" si="6"/>
        <v>0</v>
      </c>
      <c r="H45" s="127">
        <f t="shared" si="6"/>
        <v>23980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88550</v>
      </c>
      <c r="S45" s="123"/>
    </row>
    <row r="46">
      <c r="A46" s="129"/>
      <c r="B46" s="130" t="s">
        <v>53</v>
      </c>
      <c r="C46" s="131">
        <v>2.0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1.0</v>
      </c>
      <c r="D47" s="143">
        <f>R52</f>
        <v>30.7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16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88" t="s">
        <v>104</v>
      </c>
      <c r="G48" s="191" t="s">
        <v>105</v>
      </c>
      <c r="H48" s="191" t="s">
        <v>102</v>
      </c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10</v>
      </c>
      <c r="N48" s="146">
        <f>R17</f>
        <v>4.7</v>
      </c>
      <c r="O48" s="147">
        <f>R18</f>
        <v>30470</v>
      </c>
      <c r="P48" s="148"/>
      <c r="Q48" s="142" t="s">
        <v>69</v>
      </c>
      <c r="R48" s="149">
        <f>R52-R50</f>
        <v>15.7</v>
      </c>
      <c r="S48" s="39"/>
    </row>
    <row r="49">
      <c r="A49" s="129"/>
      <c r="B49" s="151" t="s">
        <v>70</v>
      </c>
      <c r="C49" s="152">
        <f>SUM(C46:C48)</f>
        <v>3</v>
      </c>
      <c r="D49" s="148"/>
      <c r="E49" s="144" t="s">
        <v>71</v>
      </c>
      <c r="F49" s="188" t="s">
        <v>106</v>
      </c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1.0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15</v>
      </c>
      <c r="S50" s="17"/>
    </row>
    <row r="51">
      <c r="A51" s="157"/>
      <c r="B51" s="162" t="s">
        <v>80</v>
      </c>
      <c r="C51" s="159">
        <v>2.0</v>
      </c>
      <c r="D51" s="143">
        <f t="shared" ref="D51:D52" si="11">R10</f>
        <v>1.5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30.7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45699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'原本'!I1+24</f>
        <v>45699</v>
      </c>
      <c r="R1" s="8" t="str">
        <f>TEXT(O1 , "（ddd）")</f>
        <v>（火）</v>
      </c>
      <c r="S1" s="9" t="s">
        <v>1</v>
      </c>
    </row>
    <row r="2">
      <c r="A2" s="10"/>
      <c r="B2" s="11" t="s">
        <v>2</v>
      </c>
      <c r="C2" s="12" t="str">
        <f>'02.10'!C2</f>
        <v>リ6186</v>
      </c>
      <c r="D2" s="13" t="str">
        <f>'02.10'!D2</f>
        <v>自9757</v>
      </c>
      <c r="E2" s="13" t="str">
        <f>'02.10'!E2</f>
        <v>リ6187</v>
      </c>
      <c r="F2" s="13" t="str">
        <f>'02.10'!F2</f>
        <v>バ 1906</v>
      </c>
      <c r="G2" s="13" t="str">
        <f>'02.10'!G2</f>
        <v>自825</v>
      </c>
      <c r="H2" s="13" t="str">
        <f>'02.10'!H2</f>
        <v>バ3695</v>
      </c>
      <c r="I2" s="13" t="str">
        <f>'02.10'!I2</f>
        <v>バ2359</v>
      </c>
      <c r="J2" s="13" t="str">
        <f>'02.10'!J2</f>
        <v/>
      </c>
      <c r="K2" s="13" t="str">
        <f>'02.10'!K2</f>
        <v/>
      </c>
      <c r="L2" s="13" t="str">
        <f>'02.10'!L2</f>
        <v/>
      </c>
      <c r="M2" s="13" t="str">
        <f>'02.10'!M2</f>
        <v/>
      </c>
      <c r="N2" s="14" t="str">
        <f>'02.10'!N2</f>
        <v/>
      </c>
      <c r="O2" s="14" t="str">
        <f>'02.10'!O2</f>
        <v/>
      </c>
      <c r="P2" s="14" t="str">
        <f>'02.10'!P2</f>
        <v/>
      </c>
      <c r="Q2" s="15" t="str">
        <f>'02.10'!Q2</f>
        <v/>
      </c>
      <c r="R2" s="16"/>
      <c r="S2" s="17"/>
    </row>
    <row r="3">
      <c r="A3" s="10"/>
      <c r="B3" s="18" t="s">
        <v>3</v>
      </c>
      <c r="C3" s="19"/>
      <c r="D3" s="21"/>
      <c r="E3" s="20" t="s">
        <v>18</v>
      </c>
      <c r="F3" s="20"/>
      <c r="G3" s="20" t="s">
        <v>107</v>
      </c>
      <c r="H3" s="20" t="s">
        <v>108</v>
      </c>
      <c r="I3" s="20" t="s">
        <v>18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1"/>
      <c r="E4" s="20">
        <v>0.0</v>
      </c>
      <c r="F4" s="20"/>
      <c r="G4" s="20">
        <v>1.0</v>
      </c>
      <c r="H4" s="20">
        <v>3.0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1"/>
      <c r="E5" s="26">
        <v>0.4166666666666667</v>
      </c>
      <c r="F5" s="26"/>
      <c r="G5" s="26">
        <v>0.375</v>
      </c>
      <c r="H5" s="26">
        <v>0.3541666666666667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1"/>
      <c r="E6" s="20" t="s">
        <v>109</v>
      </c>
      <c r="F6" s="21"/>
      <c r="G6" s="20" t="s">
        <v>107</v>
      </c>
      <c r="H6" s="20" t="s">
        <v>9</v>
      </c>
      <c r="I6" s="20" t="s">
        <v>9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1"/>
      <c r="E7" s="30">
        <v>0.875</v>
      </c>
      <c r="F7" s="31"/>
      <c r="G7" s="30">
        <v>0.7916666666666666</v>
      </c>
      <c r="H7" s="30">
        <v>0.5416666666666666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/>
      <c r="E8" s="37" t="str">
        <f>'02.10'!E8</f>
        <v>鈴木</v>
      </c>
      <c r="F8" s="37"/>
      <c r="G8" s="37" t="str">
        <f>'02.10'!G8</f>
        <v>小川</v>
      </c>
      <c r="H8" s="37" t="str">
        <f>'02.10'!H8</f>
        <v>狭間</v>
      </c>
      <c r="I8" s="37" t="str">
        <f>'02.10'!I8</f>
        <v>谷前</v>
      </c>
      <c r="J8" s="37" t="str">
        <f>'02.10'!J8</f>
        <v/>
      </c>
      <c r="K8" s="37" t="str">
        <f>'02.10'!K8</f>
        <v/>
      </c>
      <c r="L8" s="37" t="str">
        <f>'02.10'!L8</f>
        <v/>
      </c>
      <c r="M8" s="37" t="str">
        <f>'02.10'!M8</f>
        <v/>
      </c>
      <c r="N8" s="37" t="str">
        <f>'02.10'!N8</f>
        <v/>
      </c>
      <c r="O8" s="37" t="str">
        <f>'02.10'!O8</f>
        <v/>
      </c>
      <c r="P8" s="37" t="str">
        <f>'02.10'!P8</f>
        <v/>
      </c>
      <c r="Q8" s="37" t="str">
        <f>'02.10'!Q8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/>
      <c r="E9" s="42" t="str">
        <f>'02.10'!E9</f>
        <v>課長</v>
      </c>
      <c r="F9" s="42" t="str">
        <f>'02.10'!F9</f>
        <v/>
      </c>
      <c r="G9" s="42" t="str">
        <f>'02.10'!G9</f>
        <v>課長</v>
      </c>
      <c r="H9" s="42" t="str">
        <f>'02.10'!H9</f>
        <v>主任</v>
      </c>
      <c r="I9" s="42" t="str">
        <f>'02.10'!I9</f>
        <v/>
      </c>
      <c r="J9" s="42" t="str">
        <f>'02.10'!J9</f>
        <v/>
      </c>
      <c r="K9" s="42" t="str">
        <f>'02.10'!K9</f>
        <v/>
      </c>
      <c r="L9" s="42" t="str">
        <f>'02.10'!L9</f>
        <v/>
      </c>
      <c r="M9" s="42" t="str">
        <f>'02.10'!M9</f>
        <v/>
      </c>
      <c r="N9" s="42" t="str">
        <f>'02.10'!N9</f>
        <v/>
      </c>
      <c r="O9" s="42" t="str">
        <f>'02.10'!O9</f>
        <v/>
      </c>
      <c r="P9" s="42" t="str">
        <f>'02.10'!P9</f>
        <v/>
      </c>
      <c r="Q9" s="42" t="str">
        <f>'02.10'!Q9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7"/>
      <c r="E10" s="46">
        <v>0.0</v>
      </c>
      <c r="F10" s="47"/>
      <c r="G10" s="46">
        <v>0.0</v>
      </c>
      <c r="H10" s="46">
        <v>3.6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3.6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/>
      <c r="E12" s="54">
        <v>0.0</v>
      </c>
      <c r="F12" s="55"/>
      <c r="G12" s="54">
        <v>1.0</v>
      </c>
      <c r="H12" s="54">
        <v>0.0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2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7"/>
      <c r="G16" s="47"/>
      <c r="H16" s="46">
        <v>3.0</v>
      </c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4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7"/>
      <c r="H17" s="46">
        <v>3.6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3.6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5"/>
      <c r="G18" s="65"/>
      <c r="H18" s="66">
        <v>32560.0</v>
      </c>
      <c r="I18" s="66">
        <v>31900.0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64460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4">
        <v>1.0</v>
      </c>
      <c r="J19" s="73"/>
      <c r="K19" s="73"/>
      <c r="L19" s="75"/>
      <c r="M19" s="73"/>
      <c r="N19" s="73"/>
      <c r="O19" s="73"/>
      <c r="P19" s="75"/>
      <c r="Q19" s="76"/>
      <c r="R19" s="49">
        <f t="shared" si="1"/>
        <v>2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69300.0</v>
      </c>
      <c r="H20" s="79"/>
      <c r="I20" s="80">
        <v>13200.0</v>
      </c>
      <c r="J20" s="79"/>
      <c r="K20" s="79"/>
      <c r="L20" s="79"/>
      <c r="M20" s="79"/>
      <c r="N20" s="79"/>
      <c r="O20" s="79"/>
      <c r="P20" s="79"/>
      <c r="Q20" s="81"/>
      <c r="R20" s="68">
        <f t="shared" si="1"/>
        <v>82500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3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25.5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25.5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161370.0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161370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7"/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70"/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3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25.5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25.5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25.5</v>
      </c>
      <c r="F43" s="120">
        <f t="shared" si="5"/>
        <v>0</v>
      </c>
      <c r="G43" s="120">
        <f t="shared" si="5"/>
        <v>0</v>
      </c>
      <c r="H43" s="120">
        <f t="shared" si="5"/>
        <v>3.6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29.1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/>
      <c r="E44" s="74">
        <v>3.0</v>
      </c>
      <c r="F44" s="74"/>
      <c r="G44" s="74">
        <v>1.0</v>
      </c>
      <c r="H44" s="74">
        <v>3.0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9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0</v>
      </c>
      <c r="G45" s="127">
        <f t="shared" si="6"/>
        <v>69300</v>
      </c>
      <c r="H45" s="127">
        <f t="shared" si="6"/>
        <v>32560</v>
      </c>
      <c r="I45" s="127">
        <f t="shared" si="6"/>
        <v>45100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146960</v>
      </c>
      <c r="S45" s="123"/>
    </row>
    <row r="46">
      <c r="A46" s="129"/>
      <c r="B46" s="130" t="s">
        <v>53</v>
      </c>
      <c r="C46" s="131">
        <v>1.0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29.1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9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4</v>
      </c>
      <c r="N48" s="146">
        <f>R17</f>
        <v>3.6</v>
      </c>
      <c r="O48" s="147">
        <f>R18</f>
        <v>64460</v>
      </c>
      <c r="P48" s="148"/>
      <c r="Q48" s="142" t="s">
        <v>69</v>
      </c>
      <c r="R48" s="149">
        <f>R52-R50</f>
        <v>3.6</v>
      </c>
      <c r="S48" s="39"/>
    </row>
    <row r="49">
      <c r="A49" s="129"/>
      <c r="B49" s="151" t="s">
        <v>70</v>
      </c>
      <c r="C49" s="152">
        <f>SUM(C46:C48)</f>
        <v>4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2</v>
      </c>
      <c r="N49" s="155" t="s">
        <v>74</v>
      </c>
      <c r="O49" s="156">
        <f>R20</f>
        <v>82500</v>
      </c>
      <c r="P49" s="148"/>
      <c r="Q49" s="142" t="s">
        <v>75</v>
      </c>
      <c r="R49" s="146">
        <f t="shared" ref="R49:R50" si="9">R41</f>
        <v>3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25.5</v>
      </c>
      <c r="S50" s="17"/>
    </row>
    <row r="51">
      <c r="A51" s="157"/>
      <c r="B51" s="162" t="s">
        <v>80</v>
      </c>
      <c r="C51" s="159">
        <v>2.0</v>
      </c>
      <c r="D51" s="143">
        <f t="shared" ref="D51:D52" si="11">R10</f>
        <v>3.6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29.1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45698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'原本'!I1+23</f>
        <v>45698</v>
      </c>
      <c r="R1" s="8" t="str">
        <f>TEXT(O1 , "（ddd）")</f>
        <v>（月）</v>
      </c>
      <c r="S1" s="9" t="s">
        <v>1</v>
      </c>
    </row>
    <row r="2">
      <c r="A2" s="10"/>
      <c r="B2" s="11" t="s">
        <v>2</v>
      </c>
      <c r="C2" s="12" t="str">
        <f>'02.09'!C2</f>
        <v>リ6186</v>
      </c>
      <c r="D2" s="13" t="str">
        <f>'02.09'!D2</f>
        <v>自9757</v>
      </c>
      <c r="E2" s="13" t="str">
        <f>'02.09'!E2</f>
        <v>リ6187</v>
      </c>
      <c r="F2" s="13" t="str">
        <f>'02.09'!F2</f>
        <v>バ 1906</v>
      </c>
      <c r="G2" s="13" t="str">
        <f>'02.09'!G2</f>
        <v>自825</v>
      </c>
      <c r="H2" s="13" t="str">
        <f>'02.09'!H2</f>
        <v>バ3695</v>
      </c>
      <c r="I2" s="13" t="str">
        <f>'02.09'!I2</f>
        <v>バ2359</v>
      </c>
      <c r="J2" s="13" t="str">
        <f>'02.09'!J2</f>
        <v/>
      </c>
      <c r="K2" s="13" t="str">
        <f>'02.09'!K2</f>
        <v/>
      </c>
      <c r="L2" s="13" t="str">
        <f>'02.09'!L2</f>
        <v/>
      </c>
      <c r="M2" s="13" t="str">
        <f>'02.09'!M2</f>
        <v/>
      </c>
      <c r="N2" s="14" t="str">
        <f>'02.09'!N2</f>
        <v/>
      </c>
      <c r="O2" s="14" t="str">
        <f>'02.09'!O2</f>
        <v/>
      </c>
      <c r="P2" s="14" t="str">
        <f>'02.09'!P2</f>
        <v/>
      </c>
      <c r="Q2" s="15" t="str">
        <f>'02.09'!Q2</f>
        <v/>
      </c>
      <c r="R2" s="16"/>
      <c r="S2" s="17"/>
    </row>
    <row r="3">
      <c r="A3" s="10"/>
      <c r="B3" s="18" t="s">
        <v>3</v>
      </c>
      <c r="C3" s="19" t="s">
        <v>4</v>
      </c>
      <c r="D3" s="26">
        <v>0.4583333333333333</v>
      </c>
      <c r="E3" s="20" t="s">
        <v>110</v>
      </c>
      <c r="F3" s="20" t="s">
        <v>96</v>
      </c>
      <c r="G3" s="20" t="s">
        <v>111</v>
      </c>
      <c r="H3" s="20" t="s">
        <v>9</v>
      </c>
      <c r="I3" s="20" t="s">
        <v>110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3.0</v>
      </c>
      <c r="D4" s="20">
        <v>4.0</v>
      </c>
      <c r="E4" s="20">
        <v>1.0</v>
      </c>
      <c r="F4" s="20">
        <v>1.0</v>
      </c>
      <c r="G4" s="20">
        <v>1.0</v>
      </c>
      <c r="H4" s="20">
        <v>1.0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0.38055555555555554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16</v>
      </c>
      <c r="D6" s="20" t="s">
        <v>5</v>
      </c>
      <c r="E6" s="20" t="s">
        <v>100</v>
      </c>
      <c r="F6" s="20" t="s">
        <v>8</v>
      </c>
      <c r="G6" s="20" t="s">
        <v>111</v>
      </c>
      <c r="H6" s="20" t="s">
        <v>9</v>
      </c>
      <c r="I6" s="20" t="s">
        <v>110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192" t="s">
        <v>112</v>
      </c>
      <c r="E7" s="30">
        <v>0.875</v>
      </c>
      <c r="F7" s="30">
        <v>0.7916666666666666</v>
      </c>
      <c r="G7" s="30">
        <v>0.6666666666666666</v>
      </c>
      <c r="H7" s="30">
        <v>0.7083333333333334</v>
      </c>
      <c r="I7" s="30">
        <v>0.7916666666666666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'02.08'!C8</f>
        <v>藤田</v>
      </c>
      <c r="D8" s="190" t="s">
        <v>105</v>
      </c>
      <c r="E8" s="37" t="str">
        <f>'02.09'!E8</f>
        <v>鈴木</v>
      </c>
      <c r="F8" s="37" t="str">
        <f>'02.08'!F8</f>
        <v>小澤</v>
      </c>
      <c r="G8" s="37" t="str">
        <f>'02.09'!G8</f>
        <v>小川</v>
      </c>
      <c r="H8" s="193" t="s">
        <v>113</v>
      </c>
      <c r="I8" s="37" t="str">
        <f>'02.08'!I8</f>
        <v>谷前</v>
      </c>
      <c r="J8" s="37" t="str">
        <f>'02.09'!J8</f>
        <v/>
      </c>
      <c r="K8" s="37" t="str">
        <f>'02.09'!K8</f>
        <v/>
      </c>
      <c r="L8" s="37" t="str">
        <f>'02.09'!L8</f>
        <v/>
      </c>
      <c r="M8" s="37" t="str">
        <f>'02.09'!M8</f>
        <v/>
      </c>
      <c r="N8" s="37" t="str">
        <f>'02.09'!N8</f>
        <v/>
      </c>
      <c r="O8" s="37" t="str">
        <f>'02.09'!O8</f>
        <v/>
      </c>
      <c r="P8" s="37" t="str">
        <f>'02.09'!P8</f>
        <v/>
      </c>
      <c r="Q8" s="37" t="str">
        <f>'02.09'!Q8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'02.08'!C9</f>
        <v>本部長</v>
      </c>
      <c r="D9" s="194" t="s">
        <v>114</v>
      </c>
      <c r="E9" s="42" t="str">
        <f>'02.09'!E9</f>
        <v>課長</v>
      </c>
      <c r="F9" s="42" t="str">
        <f>'02.09'!F9</f>
        <v/>
      </c>
      <c r="G9" s="42" t="str">
        <f>'02.09'!G9</f>
        <v>課長</v>
      </c>
      <c r="H9" s="194" t="s">
        <v>115</v>
      </c>
      <c r="I9" s="42" t="str">
        <f>'02.09'!I9</f>
        <v/>
      </c>
      <c r="J9" s="42" t="str">
        <f>'02.09'!J9</f>
        <v/>
      </c>
      <c r="K9" s="42" t="str">
        <f>'02.09'!K9</f>
        <v/>
      </c>
      <c r="L9" s="42" t="str">
        <f>'02.09'!L9</f>
        <v/>
      </c>
      <c r="M9" s="42" t="str">
        <f>'02.09'!M9</f>
        <v/>
      </c>
      <c r="N9" s="42" t="str">
        <f>'02.09'!N9</f>
        <v/>
      </c>
      <c r="O9" s="42" t="str">
        <f>'02.09'!O9</f>
        <v/>
      </c>
      <c r="P9" s="42" t="str">
        <f>'02.09'!P9</f>
        <v/>
      </c>
      <c r="Q9" s="42" t="str">
        <f>'02.09'!Q9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0.3</v>
      </c>
      <c r="G10" s="46">
        <v>0.0</v>
      </c>
      <c r="H10" s="46">
        <v>0.0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0.3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3.0</v>
      </c>
      <c r="E12" s="54">
        <v>0.0</v>
      </c>
      <c r="F12" s="54">
        <v>1.0</v>
      </c>
      <c r="G12" s="54">
        <v>1.0</v>
      </c>
      <c r="H12" s="54">
        <v>1.0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9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7"/>
      <c r="H16" s="46"/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3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0.4</v>
      </c>
      <c r="G17" s="47"/>
      <c r="H17" s="46"/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0.4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2508.0</v>
      </c>
      <c r="G18" s="65"/>
      <c r="H18" s="65"/>
      <c r="I18" s="66">
        <v>44000.0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46508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46666.0</v>
      </c>
      <c r="H20" s="79"/>
      <c r="I20" s="80"/>
      <c r="J20" s="79"/>
      <c r="K20" s="79"/>
      <c r="L20" s="79"/>
      <c r="M20" s="79"/>
      <c r="N20" s="79"/>
      <c r="O20" s="79"/>
      <c r="P20" s="79"/>
      <c r="Q20" s="81"/>
      <c r="R20" s="68">
        <f t="shared" si="1"/>
        <v>46666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4">
        <v>18.0</v>
      </c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18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6.0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6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37620.0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37620</v>
      </c>
      <c r="S23" s="89" t="str">
        <f t="shared" si="2"/>
        <v>　〃　金 額</v>
      </c>
    </row>
    <row r="24">
      <c r="B24" s="60" t="s">
        <v>33</v>
      </c>
      <c r="C24" s="51"/>
      <c r="D24" s="46">
        <v>1.0</v>
      </c>
      <c r="E24" s="46">
        <v>7.0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8</v>
      </c>
      <c r="S24" s="62" t="str">
        <f t="shared" si="2"/>
        <v>ﾊｳｽｸﾞｯｽﾞ本 数</v>
      </c>
    </row>
    <row r="25">
      <c r="B25" s="63" t="s">
        <v>27</v>
      </c>
      <c r="C25" s="64"/>
      <c r="D25" s="66">
        <v>5940.0</v>
      </c>
      <c r="E25" s="66">
        <v>171380.0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177320</v>
      </c>
      <c r="S25" s="89" t="str">
        <f t="shared" si="2"/>
        <v>　〃　金 額</v>
      </c>
    </row>
    <row r="26">
      <c r="B26" s="60" t="s">
        <v>34</v>
      </c>
      <c r="C26" s="51">
        <v>3.0</v>
      </c>
      <c r="D26" s="46">
        <v>2.0</v>
      </c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8</v>
      </c>
      <c r="S26" s="62" t="str">
        <f t="shared" si="2"/>
        <v>ケア   件 数</v>
      </c>
    </row>
    <row r="27">
      <c r="B27" s="60" t="s">
        <v>26</v>
      </c>
      <c r="C27" s="51">
        <v>12.5</v>
      </c>
      <c r="D27" s="46">
        <v>6.0</v>
      </c>
      <c r="E27" s="46">
        <v>17.0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35.5</v>
      </c>
      <c r="S27" s="62" t="str">
        <f t="shared" si="2"/>
        <v>　〃　本 数</v>
      </c>
    </row>
    <row r="28">
      <c r="B28" s="63" t="s">
        <v>27</v>
      </c>
      <c r="C28" s="64">
        <v>87260.0</v>
      </c>
      <c r="D28" s="66">
        <v>40240.0</v>
      </c>
      <c r="E28" s="66">
        <v>109230.0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236730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3.0</v>
      </c>
      <c r="E31" s="46">
        <v>2.0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5</v>
      </c>
      <c r="S31" s="98" t="str">
        <f t="shared" si="2"/>
        <v>テレ訪 件数</v>
      </c>
    </row>
    <row r="32">
      <c r="B32" s="60" t="s">
        <v>39</v>
      </c>
      <c r="C32" s="51"/>
      <c r="D32" s="46">
        <v>7.0</v>
      </c>
      <c r="E32" s="46">
        <v>1.0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8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3</v>
      </c>
      <c r="D41" s="110">
        <f t="shared" si="3"/>
        <v>2</v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8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12.5</v>
      </c>
      <c r="D42" s="116">
        <f t="shared" si="4"/>
        <v>6</v>
      </c>
      <c r="E42" s="116">
        <f t="shared" si="4"/>
        <v>17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35.5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12.5</v>
      </c>
      <c r="D43" s="120">
        <f t="shared" si="5"/>
        <v>7</v>
      </c>
      <c r="E43" s="120">
        <f t="shared" si="5"/>
        <v>30</v>
      </c>
      <c r="F43" s="120">
        <f t="shared" si="5"/>
        <v>0.4</v>
      </c>
      <c r="G43" s="120">
        <f t="shared" si="5"/>
        <v>0</v>
      </c>
      <c r="H43" s="120">
        <f t="shared" si="5"/>
        <v>18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67.9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3.0</v>
      </c>
      <c r="D44" s="74">
        <v>3.0</v>
      </c>
      <c r="E44" s="74">
        <v>7.0</v>
      </c>
      <c r="F44" s="74">
        <v>2.0</v>
      </c>
      <c r="G44" s="74">
        <v>1.0</v>
      </c>
      <c r="H44" s="74">
        <v>1.0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18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5940</v>
      </c>
      <c r="E45" s="127">
        <f t="shared" si="6"/>
        <v>209000</v>
      </c>
      <c r="F45" s="127">
        <f t="shared" si="6"/>
        <v>2508</v>
      </c>
      <c r="G45" s="127">
        <f t="shared" si="6"/>
        <v>46666</v>
      </c>
      <c r="H45" s="127">
        <f t="shared" si="6"/>
        <v>0</v>
      </c>
      <c r="I45" s="127">
        <f t="shared" si="6"/>
        <v>44000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308114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5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67.9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8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18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3</v>
      </c>
      <c r="N48" s="146">
        <f>R17</f>
        <v>0.4</v>
      </c>
      <c r="O48" s="147">
        <f>R18</f>
        <v>46508</v>
      </c>
      <c r="P48" s="148"/>
      <c r="Q48" s="142" t="s">
        <v>69</v>
      </c>
      <c r="R48" s="149">
        <f>R52-R50</f>
        <v>32.4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46666</v>
      </c>
      <c r="P49" s="148"/>
      <c r="Q49" s="142" t="s">
        <v>75</v>
      </c>
      <c r="R49" s="146">
        <f t="shared" ref="R49:R50" si="9">R41</f>
        <v>8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35.5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0.3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18</v>
      </c>
      <c r="N52" s="141"/>
      <c r="O52" s="141"/>
      <c r="P52" s="148"/>
      <c r="Q52" s="168" t="s">
        <v>86</v>
      </c>
      <c r="R52" s="169">
        <f>R43</f>
        <v>67.9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45697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'原本'!I1+22</f>
        <v>45697</v>
      </c>
      <c r="R1" s="8" t="str">
        <f>TEXT(O1 , "（ddd）")</f>
        <v>（日）</v>
      </c>
      <c r="S1" s="9" t="s">
        <v>1</v>
      </c>
    </row>
    <row r="2">
      <c r="A2" s="10"/>
      <c r="B2" s="11" t="s">
        <v>2</v>
      </c>
      <c r="C2" s="12" t="str">
        <f>'02.08'!C2</f>
        <v>リ6186</v>
      </c>
      <c r="D2" s="13" t="str">
        <f>'02.08'!D2</f>
        <v>自9757</v>
      </c>
      <c r="E2" s="13" t="str">
        <f>'02.08'!E2</f>
        <v>リ6187</v>
      </c>
      <c r="F2" s="13" t="str">
        <f>'02.08'!F2</f>
        <v>バ 1906</v>
      </c>
      <c r="G2" s="13" t="str">
        <f>'02.08'!G2</f>
        <v>自825</v>
      </c>
      <c r="H2" s="13" t="str">
        <f>'02.08'!H2</f>
        <v>バ3695</v>
      </c>
      <c r="I2" s="13" t="str">
        <f>'02.08'!I2</f>
        <v>バ2359</v>
      </c>
      <c r="J2" s="13" t="str">
        <f>'02.08'!J2</f>
        <v/>
      </c>
      <c r="K2" s="13" t="str">
        <f>'02.08'!K2</f>
        <v/>
      </c>
      <c r="L2" s="13" t="str">
        <f>'02.08'!L2</f>
        <v/>
      </c>
      <c r="M2" s="13" t="str">
        <f>'02.08'!M2</f>
        <v/>
      </c>
      <c r="N2" s="14" t="str">
        <f>'02.08'!N2</f>
        <v/>
      </c>
      <c r="O2" s="14" t="str">
        <f>'02.08'!O2</f>
        <v/>
      </c>
      <c r="P2" s="14" t="str">
        <f>'02.08'!P2</f>
        <v/>
      </c>
      <c r="Q2" s="15" t="str">
        <f>'02.08'!Q2</f>
        <v/>
      </c>
      <c r="R2" s="16"/>
      <c r="S2" s="17"/>
    </row>
    <row r="3">
      <c r="A3" s="10"/>
      <c r="B3" s="18" t="s">
        <v>3</v>
      </c>
      <c r="C3" s="19"/>
      <c r="D3" s="21"/>
      <c r="E3" s="20" t="s">
        <v>116</v>
      </c>
      <c r="F3" s="20"/>
      <c r="G3" s="20" t="s">
        <v>10</v>
      </c>
      <c r="H3" s="20"/>
      <c r="I3" s="21"/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/>
      <c r="D4" s="21"/>
      <c r="E4" s="20">
        <v>0.0</v>
      </c>
      <c r="F4" s="20"/>
      <c r="G4" s="20">
        <v>1.0</v>
      </c>
      <c r="H4" s="20"/>
      <c r="I4" s="21"/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19"/>
      <c r="D5" s="21"/>
      <c r="E5" s="26">
        <v>0.4166666666666667</v>
      </c>
      <c r="F5" s="26"/>
      <c r="G5" s="26">
        <v>0.375</v>
      </c>
      <c r="H5" s="26"/>
      <c r="I5" s="21"/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/>
      <c r="D6" s="21"/>
      <c r="E6" s="20" t="s">
        <v>116</v>
      </c>
      <c r="F6" s="21"/>
      <c r="G6" s="20" t="s">
        <v>8</v>
      </c>
      <c r="H6" s="20"/>
      <c r="I6" s="21"/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189"/>
      <c r="D7" s="31"/>
      <c r="E7" s="30">
        <v>0.875</v>
      </c>
      <c r="F7" s="31"/>
      <c r="G7" s="192" t="s">
        <v>117</v>
      </c>
      <c r="H7" s="30"/>
      <c r="I7" s="31"/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/>
      <c r="D8" s="37"/>
      <c r="E8" s="37" t="str">
        <f>'02.08'!E8</f>
        <v>鈴木</v>
      </c>
      <c r="F8" s="37"/>
      <c r="G8" s="37" t="str">
        <f>'02.08'!G8</f>
        <v>小川</v>
      </c>
      <c r="H8" s="37"/>
      <c r="I8" s="37"/>
      <c r="J8" s="37" t="str">
        <f>'02.08'!J8</f>
        <v/>
      </c>
      <c r="K8" s="37" t="str">
        <f>'02.08'!K8</f>
        <v/>
      </c>
      <c r="L8" s="37" t="str">
        <f>'02.08'!L8</f>
        <v/>
      </c>
      <c r="M8" s="37" t="str">
        <f>'02.08'!M8</f>
        <v/>
      </c>
      <c r="N8" s="37" t="str">
        <f>'02.08'!N8</f>
        <v/>
      </c>
      <c r="O8" s="37" t="str">
        <f>'02.08'!O8</f>
        <v/>
      </c>
      <c r="P8" s="37" t="str">
        <f>'02.08'!P8</f>
        <v/>
      </c>
      <c r="Q8" s="37" t="str">
        <f>'02.08'!Q8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/>
      <c r="D9" s="42"/>
      <c r="E9" s="42" t="str">
        <f>'02.08'!E9</f>
        <v>課長</v>
      </c>
      <c r="F9" s="42" t="str">
        <f>'02.08'!F9</f>
        <v/>
      </c>
      <c r="G9" s="42" t="str">
        <f>'02.08'!G9</f>
        <v>課長</v>
      </c>
      <c r="H9" s="42"/>
      <c r="I9" s="42"/>
      <c r="J9" s="42" t="str">
        <f>'02.08'!J9</f>
        <v/>
      </c>
      <c r="K9" s="42" t="str">
        <f>'02.08'!K9</f>
        <v/>
      </c>
      <c r="L9" s="42" t="str">
        <f>'02.08'!L9</f>
        <v/>
      </c>
      <c r="M9" s="42" t="str">
        <f>'02.08'!M9</f>
        <v/>
      </c>
      <c r="N9" s="42" t="str">
        <f>'02.08'!N9</f>
        <v/>
      </c>
      <c r="O9" s="42" t="str">
        <f>'02.08'!O9</f>
        <v/>
      </c>
      <c r="P9" s="42" t="str">
        <f>'02.08'!P9</f>
        <v/>
      </c>
      <c r="Q9" s="42" t="str">
        <f>'02.08'!Q9</f>
        <v/>
      </c>
      <c r="R9" s="43" t="str">
        <f>'原本'!R9</f>
        <v/>
      </c>
      <c r="S9" s="17"/>
    </row>
    <row r="10">
      <c r="A10" s="44"/>
      <c r="B10" s="18" t="s">
        <v>22</v>
      </c>
      <c r="C10" s="45"/>
      <c r="D10" s="47"/>
      <c r="E10" s="46">
        <v>0.0</v>
      </c>
      <c r="F10" s="47"/>
      <c r="G10" s="47"/>
      <c r="H10" s="46"/>
      <c r="I10" s="47"/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0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/>
      <c r="D12" s="54"/>
      <c r="E12" s="54">
        <v>0.0</v>
      </c>
      <c r="F12" s="55"/>
      <c r="G12" s="55"/>
      <c r="H12" s="54"/>
      <c r="I12" s="55"/>
      <c r="J12" s="54"/>
      <c r="K12" s="54"/>
      <c r="L12" s="54"/>
      <c r="M12" s="54"/>
      <c r="N12" s="54"/>
      <c r="O12" s="55"/>
      <c r="P12" s="55"/>
      <c r="Q12" s="56"/>
      <c r="R12" s="57">
        <f t="shared" si="1"/>
        <v>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7"/>
      <c r="G16" s="47"/>
      <c r="H16" s="46"/>
      <c r="I16" s="47"/>
      <c r="J16" s="46"/>
      <c r="K16" s="47"/>
      <c r="L16" s="47"/>
      <c r="M16" s="47"/>
      <c r="N16" s="47"/>
      <c r="O16" s="70"/>
      <c r="P16" s="47"/>
      <c r="Q16" s="48"/>
      <c r="R16" s="49">
        <f t="shared" si="1"/>
        <v>0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7"/>
      <c r="G17" s="47"/>
      <c r="H17" s="46"/>
      <c r="I17" s="47"/>
      <c r="J17" s="46"/>
      <c r="K17" s="47"/>
      <c r="L17" s="47"/>
      <c r="M17" s="47"/>
      <c r="N17" s="47"/>
      <c r="O17" s="70"/>
      <c r="P17" s="47"/>
      <c r="Q17" s="48"/>
      <c r="R17" s="49">
        <f t="shared" si="1"/>
        <v>0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5"/>
      <c r="G18" s="65"/>
      <c r="H18" s="65"/>
      <c r="I18" s="65"/>
      <c r="J18" s="66"/>
      <c r="K18" s="65"/>
      <c r="L18" s="65"/>
      <c r="M18" s="65"/>
      <c r="N18" s="65"/>
      <c r="O18" s="65"/>
      <c r="P18" s="65"/>
      <c r="Q18" s="67"/>
      <c r="R18" s="68">
        <f t="shared" si="1"/>
        <v>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4">
        <v>1.0</v>
      </c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1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>
        <v>56760.0</v>
      </c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56760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70"/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0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70"/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0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0</v>
      </c>
      <c r="S25" s="89" t="str">
        <f t="shared" si="2"/>
        <v>　〃　金 額</v>
      </c>
    </row>
    <row r="26">
      <c r="B26" s="60" t="s">
        <v>34</v>
      </c>
      <c r="C26" s="51"/>
      <c r="D26" s="47"/>
      <c r="E26" s="46">
        <v>4.0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4</v>
      </c>
      <c r="S26" s="62" t="str">
        <f t="shared" si="2"/>
        <v>ケア   件 数</v>
      </c>
    </row>
    <row r="27">
      <c r="B27" s="60" t="s">
        <v>26</v>
      </c>
      <c r="C27" s="51"/>
      <c r="D27" s="47"/>
      <c r="E27" s="46">
        <v>26.0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26</v>
      </c>
      <c r="S27" s="62" t="str">
        <f t="shared" si="2"/>
        <v>　〃　本 数</v>
      </c>
    </row>
    <row r="28">
      <c r="B28" s="63" t="s">
        <v>27</v>
      </c>
      <c r="C28" s="64"/>
      <c r="D28" s="65"/>
      <c r="E28" s="66">
        <v>210727.0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210727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0</v>
      </c>
      <c r="S31" s="98" t="str">
        <f t="shared" si="2"/>
        <v>テレ訪 件数</v>
      </c>
    </row>
    <row r="32">
      <c r="B32" s="60" t="s">
        <v>39</v>
      </c>
      <c r="C32" s="51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7"/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70"/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 t="str">
        <f t="shared" ref="C41:Q41" si="3">C26</f>
        <v/>
      </c>
      <c r="D41" s="110" t="str">
        <f t="shared" si="3"/>
        <v/>
      </c>
      <c r="E41" s="110">
        <f t="shared" si="3"/>
        <v>4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4</v>
      </c>
      <c r="S41" s="113" t="str">
        <f t="shared" si="2"/>
        <v>合計ケア　件数</v>
      </c>
    </row>
    <row r="42">
      <c r="A42" s="44"/>
      <c r="B42" s="114" t="s">
        <v>49</v>
      </c>
      <c r="C42" s="115" t="str">
        <f t="shared" ref="C42:Q42" si="4">C27</f>
        <v/>
      </c>
      <c r="D42" s="116" t="str">
        <f t="shared" si="4"/>
        <v/>
      </c>
      <c r="E42" s="116">
        <f t="shared" si="4"/>
        <v>26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26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0</v>
      </c>
      <c r="D43" s="120">
        <f t="shared" si="5"/>
        <v>0</v>
      </c>
      <c r="E43" s="120">
        <f t="shared" si="5"/>
        <v>26</v>
      </c>
      <c r="F43" s="120">
        <f t="shared" si="5"/>
        <v>0</v>
      </c>
      <c r="G43" s="120">
        <f t="shared" si="5"/>
        <v>0</v>
      </c>
      <c r="H43" s="120">
        <f t="shared" si="5"/>
        <v>0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26</v>
      </c>
      <c r="S43" s="62" t="str">
        <f t="shared" si="2"/>
        <v>最終合計
 車輌本数</v>
      </c>
    </row>
    <row r="44">
      <c r="A44" s="44"/>
      <c r="B44" s="122" t="s">
        <v>51</v>
      </c>
      <c r="C44" s="72"/>
      <c r="D44" s="74"/>
      <c r="E44" s="74">
        <v>4.0</v>
      </c>
      <c r="F44" s="74"/>
      <c r="G44" s="74">
        <v>1.0</v>
      </c>
      <c r="H44" s="74"/>
      <c r="I44" s="74"/>
      <c r="J44" s="74"/>
      <c r="K44" s="74"/>
      <c r="L44" s="74"/>
      <c r="M44" s="74"/>
      <c r="N44" s="74"/>
      <c r="O44" s="74"/>
      <c r="P44" s="73"/>
      <c r="Q44" s="76"/>
      <c r="R44" s="87">
        <f t="shared" si="1"/>
        <v>5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0</v>
      </c>
      <c r="F45" s="127">
        <f t="shared" si="6"/>
        <v>0</v>
      </c>
      <c r="G45" s="127">
        <f t="shared" si="6"/>
        <v>56760</v>
      </c>
      <c r="H45" s="127">
        <f t="shared" si="6"/>
        <v>0</v>
      </c>
      <c r="I45" s="127">
        <f t="shared" si="6"/>
        <v>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56760</v>
      </c>
      <c r="S45" s="123"/>
    </row>
    <row r="46">
      <c r="A46" s="129"/>
      <c r="B46" s="130" t="s">
        <v>53</v>
      </c>
      <c r="C46" s="131">
        <v>1.0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0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1.0</v>
      </c>
      <c r="D47" s="143">
        <f>R52</f>
        <v>26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5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0</v>
      </c>
      <c r="N48" s="146">
        <f>R17</f>
        <v>0</v>
      </c>
      <c r="O48" s="147">
        <f>R18</f>
        <v>0</v>
      </c>
      <c r="P48" s="148"/>
      <c r="Q48" s="142" t="s">
        <v>69</v>
      </c>
      <c r="R48" s="149">
        <f>R52-R50</f>
        <v>0</v>
      </c>
      <c r="S48" s="39"/>
    </row>
    <row r="49">
      <c r="A49" s="129"/>
      <c r="B49" s="151" t="s">
        <v>70</v>
      </c>
      <c r="C49" s="152">
        <f>SUM(C46:C48)</f>
        <v>2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1</v>
      </c>
      <c r="N49" s="155" t="s">
        <v>74</v>
      </c>
      <c r="O49" s="156">
        <f>R20</f>
        <v>56760</v>
      </c>
      <c r="P49" s="148"/>
      <c r="Q49" s="142" t="s">
        <v>75</v>
      </c>
      <c r="R49" s="146">
        <f t="shared" ref="R49:R50" si="9">R41</f>
        <v>4</v>
      </c>
      <c r="S49" s="17"/>
    </row>
    <row r="50">
      <c r="A50" s="157"/>
      <c r="B50" s="158" t="s">
        <v>76</v>
      </c>
      <c r="C50" s="159">
        <v>2.0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26</v>
      </c>
      <c r="S50" s="17"/>
    </row>
    <row r="51">
      <c r="A51" s="157"/>
      <c r="B51" s="162" t="s">
        <v>80</v>
      </c>
      <c r="C51" s="159"/>
      <c r="D51" s="143">
        <f t="shared" ref="D51:D52" si="11">R10</f>
        <v>0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26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0</v>
      </c>
    </row>
    <row r="55">
      <c r="A55" s="170"/>
      <c r="B55" s="175" t="s">
        <v>88</v>
      </c>
      <c r="C55" s="176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45696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'原本'!I1+21</f>
        <v>45696</v>
      </c>
      <c r="R1" s="8" t="str">
        <f>TEXT(O1 , "（ddd）")</f>
        <v>（土）</v>
      </c>
      <c r="S1" s="9" t="s">
        <v>1</v>
      </c>
    </row>
    <row r="2">
      <c r="A2" s="10"/>
      <c r="B2" s="11" t="s">
        <v>2</v>
      </c>
      <c r="C2" s="12" t="str">
        <f>'02.07'!C2</f>
        <v>リ6186</v>
      </c>
      <c r="D2" s="13" t="str">
        <f>'02.07'!D2</f>
        <v>自9757</v>
      </c>
      <c r="E2" s="13" t="str">
        <f>'02.07'!E2</f>
        <v>リ6187</v>
      </c>
      <c r="F2" s="13" t="str">
        <f>'02.07'!F2</f>
        <v>バ 1906</v>
      </c>
      <c r="G2" s="13" t="str">
        <f>'02.07'!G2</f>
        <v>自825</v>
      </c>
      <c r="H2" s="13" t="str">
        <f>'02.07'!H2</f>
        <v>バ3695</v>
      </c>
      <c r="I2" s="13" t="str">
        <f>'02.07'!I2</f>
        <v>バ2359</v>
      </c>
      <c r="J2" s="13" t="str">
        <f>'02.07'!J2</f>
        <v/>
      </c>
      <c r="K2" s="13" t="str">
        <f>'02.07'!K2</f>
        <v/>
      </c>
      <c r="L2" s="13" t="str">
        <f>'02.07'!L2</f>
        <v/>
      </c>
      <c r="M2" s="13" t="str">
        <f>'02.07'!M2</f>
        <v/>
      </c>
      <c r="N2" s="14" t="str">
        <f>'02.07'!N2</f>
        <v/>
      </c>
      <c r="O2" s="14" t="str">
        <f>'02.07'!O2</f>
        <v/>
      </c>
      <c r="P2" s="14" t="str">
        <f>'02.07'!P2</f>
        <v/>
      </c>
      <c r="Q2" s="15" t="str">
        <f>'02.07'!Q2</f>
        <v/>
      </c>
      <c r="R2" s="16"/>
      <c r="S2" s="17"/>
    </row>
    <row r="3">
      <c r="A3" s="10"/>
      <c r="B3" s="18" t="s">
        <v>3</v>
      </c>
      <c r="C3" s="19" t="s">
        <v>10</v>
      </c>
      <c r="D3" s="20" t="s">
        <v>118</v>
      </c>
      <c r="E3" s="20" t="s">
        <v>92</v>
      </c>
      <c r="F3" s="20" t="s">
        <v>10</v>
      </c>
      <c r="G3" s="20" t="s">
        <v>8</v>
      </c>
      <c r="H3" s="20" t="s">
        <v>9</v>
      </c>
      <c r="I3" s="20" t="s">
        <v>8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5.0</v>
      </c>
      <c r="D4" s="20">
        <v>3.0</v>
      </c>
      <c r="E4" s="20">
        <v>1.0</v>
      </c>
      <c r="F4" s="20">
        <v>2.0</v>
      </c>
      <c r="G4" s="20">
        <v>1.0</v>
      </c>
      <c r="H4" s="20">
        <v>6.0</v>
      </c>
      <c r="I4" s="20">
        <v>1.0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0.4583333333333333</v>
      </c>
      <c r="E5" s="26">
        <v>0.4166666666666667</v>
      </c>
      <c r="F5" s="26">
        <v>0.4166666666666667</v>
      </c>
      <c r="G5" s="26">
        <v>0.375</v>
      </c>
      <c r="H5" s="26">
        <v>0.3333333333333333</v>
      </c>
      <c r="I5" s="26">
        <v>0.375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119</v>
      </c>
      <c r="D6" s="20" t="s">
        <v>120</v>
      </c>
      <c r="E6" s="20" t="s">
        <v>92</v>
      </c>
      <c r="F6" s="20" t="s">
        <v>8</v>
      </c>
      <c r="G6" s="20" t="s">
        <v>8</v>
      </c>
      <c r="H6" s="20" t="s">
        <v>110</v>
      </c>
      <c r="I6" s="20" t="s">
        <v>8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0.875</v>
      </c>
      <c r="D7" s="30">
        <v>0.7638888888888888</v>
      </c>
      <c r="E7" s="30">
        <v>0.875</v>
      </c>
      <c r="F7" s="30">
        <v>0.7916666666666666</v>
      </c>
      <c r="G7" s="30">
        <v>0.75</v>
      </c>
      <c r="H7" s="30">
        <v>0.7083333333333334</v>
      </c>
      <c r="I7" s="30">
        <v>0.75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'02.07'!C8</f>
        <v>藤田</v>
      </c>
      <c r="D8" s="37" t="str">
        <f>'02.07'!D8</f>
        <v>北岸</v>
      </c>
      <c r="E8" s="37" t="str">
        <f>'02.07'!E8</f>
        <v>鈴木</v>
      </c>
      <c r="F8" s="37" t="str">
        <f>'02.07'!F8</f>
        <v>小澤</v>
      </c>
      <c r="G8" s="37" t="str">
        <f>'02.07'!G8</f>
        <v>小川</v>
      </c>
      <c r="H8" s="37" t="str">
        <f>'02.07'!H8</f>
        <v>狭間</v>
      </c>
      <c r="I8" s="37" t="str">
        <f>'02.07'!I8</f>
        <v>谷前</v>
      </c>
      <c r="J8" s="37" t="str">
        <f>'02.07'!J8</f>
        <v/>
      </c>
      <c r="K8" s="37" t="str">
        <f>'02.07'!K8</f>
        <v/>
      </c>
      <c r="L8" s="37" t="str">
        <f>'02.07'!L8</f>
        <v/>
      </c>
      <c r="M8" s="37" t="str">
        <f>'02.07'!M8</f>
        <v/>
      </c>
      <c r="N8" s="37" t="str">
        <f>'02.07'!N8</f>
        <v/>
      </c>
      <c r="O8" s="37" t="str">
        <f>'02.07'!O8</f>
        <v/>
      </c>
      <c r="P8" s="37" t="str">
        <f>'02.07'!P8</f>
        <v/>
      </c>
      <c r="Q8" s="37" t="str">
        <f>'02.07'!Q8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'02.07'!C9</f>
        <v>本部長</v>
      </c>
      <c r="D9" s="42" t="str">
        <f>'02.07'!B11</f>
        <v>中間ケア件数</v>
      </c>
      <c r="E9" s="42" t="str">
        <f>'02.07'!E9</f>
        <v>課長</v>
      </c>
      <c r="F9" s="42" t="str">
        <f>'02.07'!F9</f>
        <v/>
      </c>
      <c r="G9" s="42" t="str">
        <f>'02.07'!G9</f>
        <v>課長</v>
      </c>
      <c r="H9" s="42" t="str">
        <f>'02.07'!H9</f>
        <v>主任</v>
      </c>
      <c r="I9" s="42" t="str">
        <f>'02.07'!I9</f>
        <v/>
      </c>
      <c r="J9" s="42" t="str">
        <f>'02.07'!J9</f>
        <v/>
      </c>
      <c r="K9" s="42" t="str">
        <f>'02.07'!K9</f>
        <v/>
      </c>
      <c r="L9" s="42" t="str">
        <f>'02.07'!L9</f>
        <v/>
      </c>
      <c r="M9" s="42" t="str">
        <f>'02.07'!M9</f>
        <v/>
      </c>
      <c r="N9" s="42" t="str">
        <f>'02.07'!N9</f>
        <v/>
      </c>
      <c r="O9" s="42" t="str">
        <f>'02.07'!O9</f>
        <v/>
      </c>
      <c r="P9" s="42" t="str">
        <f>'02.07'!P9</f>
        <v/>
      </c>
      <c r="Q9" s="42" t="str">
        <f>'02.07'!Q9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0.3</v>
      </c>
      <c r="G10" s="46">
        <v>0.0</v>
      </c>
      <c r="H10" s="46">
        <v>0.8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1.1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3.0</v>
      </c>
      <c r="D12" s="54">
        <v>2.0</v>
      </c>
      <c r="E12" s="54">
        <v>0.0</v>
      </c>
      <c r="F12" s="54">
        <v>0.0</v>
      </c>
      <c r="G12" s="54">
        <v>1.0</v>
      </c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10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2.0</v>
      </c>
      <c r="G16" s="46">
        <v>1.0</v>
      </c>
      <c r="H16" s="46">
        <v>6.0</v>
      </c>
      <c r="I16" s="46">
        <v>1.0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10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0.3</v>
      </c>
      <c r="G17" s="46">
        <v>0.0</v>
      </c>
      <c r="H17" s="46">
        <v>5.8</v>
      </c>
      <c r="I17" s="46">
        <v>0.0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6.1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3080.0</v>
      </c>
      <c r="G18" s="66">
        <v>58300.0</v>
      </c>
      <c r="H18" s="66">
        <v>48510.0</v>
      </c>
      <c r="I18" s="66">
        <v>25300.0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135190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7"/>
      <c r="E22" s="46">
        <v>4.0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4</v>
      </c>
      <c r="S22" s="62" t="str">
        <f t="shared" si="2"/>
        <v>ﾌｨﾙﾀｰ 本 数</v>
      </c>
    </row>
    <row r="23">
      <c r="B23" s="63" t="s">
        <v>27</v>
      </c>
      <c r="C23" s="64"/>
      <c r="D23" s="65"/>
      <c r="E23" s="66">
        <v>24860.0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24860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52.3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52.3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1081960.0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1081960</v>
      </c>
      <c r="S25" s="89" t="str">
        <f t="shared" si="2"/>
        <v>　〃　金 額</v>
      </c>
    </row>
    <row r="26">
      <c r="B26" s="60" t="s">
        <v>34</v>
      </c>
      <c r="C26" s="51">
        <v>1.0</v>
      </c>
      <c r="D26" s="46">
        <v>1.0</v>
      </c>
      <c r="E26" s="46">
        <v>6.0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8</v>
      </c>
      <c r="S26" s="62" t="str">
        <f t="shared" si="2"/>
        <v>ケア   件 数</v>
      </c>
    </row>
    <row r="27">
      <c r="B27" s="60" t="s">
        <v>26</v>
      </c>
      <c r="C27" s="51">
        <v>6.8</v>
      </c>
      <c r="D27" s="46">
        <v>3.0</v>
      </c>
      <c r="E27" s="46">
        <v>25.5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35.3</v>
      </c>
      <c r="S27" s="62" t="str">
        <f t="shared" si="2"/>
        <v>　〃　本 数</v>
      </c>
    </row>
    <row r="28">
      <c r="B28" s="63" t="s">
        <v>27</v>
      </c>
      <c r="C28" s="64">
        <v>46000.0</v>
      </c>
      <c r="D28" s="66">
        <v>21560.0</v>
      </c>
      <c r="E28" s="66">
        <v>174570.0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242130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2</v>
      </c>
      <c r="S31" s="98" t="str">
        <f t="shared" si="2"/>
        <v>テレ訪 件数</v>
      </c>
    </row>
    <row r="32">
      <c r="B32" s="60" t="s">
        <v>39</v>
      </c>
      <c r="C32" s="51"/>
      <c r="D32" s="46">
        <v>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0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7"/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0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6">
        <v>1.0</v>
      </c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1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1</v>
      </c>
      <c r="D41" s="110">
        <f t="shared" si="3"/>
        <v>1</v>
      </c>
      <c r="E41" s="110">
        <f t="shared" si="3"/>
        <v>6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8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6.8</v>
      </c>
      <c r="D42" s="116">
        <f t="shared" si="4"/>
        <v>3</v>
      </c>
      <c r="E42" s="116">
        <f t="shared" si="4"/>
        <v>25.5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35.3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6.8</v>
      </c>
      <c r="D43" s="120">
        <f t="shared" si="5"/>
        <v>3</v>
      </c>
      <c r="E43" s="120">
        <f t="shared" si="5"/>
        <v>81.8</v>
      </c>
      <c r="F43" s="120">
        <f t="shared" si="5"/>
        <v>0.3</v>
      </c>
      <c r="G43" s="120">
        <f t="shared" si="5"/>
        <v>0</v>
      </c>
      <c r="H43" s="120">
        <f t="shared" si="5"/>
        <v>5.8</v>
      </c>
      <c r="I43" s="120">
        <f t="shared" si="5"/>
        <v>0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97.7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1.0</v>
      </c>
      <c r="D44" s="74">
        <v>1.0</v>
      </c>
      <c r="E44" s="74">
        <v>10.0</v>
      </c>
      <c r="F44" s="74">
        <v>2.0</v>
      </c>
      <c r="G44" s="74">
        <v>1.0</v>
      </c>
      <c r="H44" s="74">
        <v>6.0</v>
      </c>
      <c r="I44" s="74">
        <v>1.0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22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0</v>
      </c>
      <c r="E45" s="127">
        <f t="shared" si="6"/>
        <v>1106820</v>
      </c>
      <c r="F45" s="127">
        <f t="shared" si="6"/>
        <v>3080</v>
      </c>
      <c r="G45" s="127">
        <f t="shared" si="6"/>
        <v>58300</v>
      </c>
      <c r="H45" s="127">
        <f t="shared" si="6"/>
        <v>48510</v>
      </c>
      <c r="I45" s="127">
        <f t="shared" si="6"/>
        <v>25300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1242010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2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97.7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0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22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0</v>
      </c>
      <c r="L48" s="142" t="s">
        <v>68</v>
      </c>
      <c r="M48" s="146">
        <f>R16</f>
        <v>10</v>
      </c>
      <c r="N48" s="146">
        <f>R17</f>
        <v>6.1</v>
      </c>
      <c r="O48" s="147">
        <f>R18</f>
        <v>135190</v>
      </c>
      <c r="P48" s="148"/>
      <c r="Q48" s="142" t="s">
        <v>69</v>
      </c>
      <c r="R48" s="149">
        <f>R52-R50</f>
        <v>62.4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1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8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35.3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1.1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97.7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7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4.25"/>
    <col customWidth="1" min="2" max="2" width="24.25"/>
    <col customWidth="1" min="3" max="18" width="22.63"/>
    <col customWidth="1" min="19" max="19" width="20.38"/>
  </cols>
  <sheetData>
    <row r="1">
      <c r="A1" s="1"/>
      <c r="B1" s="2">
        <f>O1</f>
        <v>45695</v>
      </c>
      <c r="C1" s="3" t="str">
        <f>'原本'!D1</f>
        <v/>
      </c>
      <c r="E1" s="4" t="s">
        <v>0</v>
      </c>
      <c r="H1" s="5"/>
      <c r="K1" s="4"/>
      <c r="L1" s="4"/>
      <c r="M1" s="4"/>
      <c r="N1" s="6"/>
      <c r="O1" s="7">
        <f>'原本'!I1+20</f>
        <v>45695</v>
      </c>
      <c r="R1" s="8" t="str">
        <f>TEXT(O1 , "（ddd）")</f>
        <v>（金）</v>
      </c>
      <c r="S1" s="9" t="s">
        <v>1</v>
      </c>
    </row>
    <row r="2">
      <c r="A2" s="10"/>
      <c r="B2" s="11" t="s">
        <v>2</v>
      </c>
      <c r="C2" s="12" t="str">
        <f>'02.06'!C2</f>
        <v>リ6186</v>
      </c>
      <c r="D2" s="13" t="str">
        <f>'02.06'!D2</f>
        <v>自9757</v>
      </c>
      <c r="E2" s="13" t="str">
        <f>'02.06'!E2</f>
        <v>リ6187</v>
      </c>
      <c r="F2" s="13" t="str">
        <f>'02.06'!F2</f>
        <v>バ 1906</v>
      </c>
      <c r="G2" s="13" t="str">
        <f>'02.06'!G2</f>
        <v>自825</v>
      </c>
      <c r="H2" s="13" t="str">
        <f>'02.06'!H2</f>
        <v>バ3695</v>
      </c>
      <c r="I2" s="13" t="str">
        <f>'02.06'!I2</f>
        <v>バ2359</v>
      </c>
      <c r="J2" s="13" t="str">
        <f>'02.06'!J2</f>
        <v/>
      </c>
      <c r="K2" s="13" t="str">
        <f>'02.06'!K2</f>
        <v/>
      </c>
      <c r="L2" s="13" t="str">
        <f>'02.06'!L2</f>
        <v/>
      </c>
      <c r="M2" s="13" t="str">
        <f>'02.06'!M2</f>
        <v/>
      </c>
      <c r="N2" s="14" t="str">
        <f>'02.06'!N2</f>
        <v/>
      </c>
      <c r="O2" s="14" t="str">
        <f>'02.06'!O2</f>
        <v/>
      </c>
      <c r="P2" s="14" t="str">
        <f>'02.06'!P2</f>
        <v/>
      </c>
      <c r="Q2" s="15" t="str">
        <f>'02.06'!Q2</f>
        <v/>
      </c>
      <c r="R2" s="16"/>
      <c r="S2" s="17"/>
    </row>
    <row r="3">
      <c r="A3" s="10"/>
      <c r="B3" s="18" t="s">
        <v>3</v>
      </c>
      <c r="C3" s="19" t="s">
        <v>6</v>
      </c>
      <c r="D3" s="20" t="s">
        <v>118</v>
      </c>
      <c r="E3" s="20" t="s">
        <v>92</v>
      </c>
      <c r="F3" s="20" t="s">
        <v>18</v>
      </c>
      <c r="G3" s="20" t="s">
        <v>92</v>
      </c>
      <c r="H3" s="20" t="s">
        <v>96</v>
      </c>
      <c r="I3" s="20" t="s">
        <v>10</v>
      </c>
      <c r="J3" s="20"/>
      <c r="K3" s="20"/>
      <c r="L3" s="20"/>
      <c r="M3" s="20"/>
      <c r="N3" s="20"/>
      <c r="O3" s="21"/>
      <c r="P3" s="21"/>
      <c r="Q3" s="22"/>
      <c r="R3" s="23"/>
      <c r="S3" s="17"/>
    </row>
    <row r="4">
      <c r="A4" s="24" t="s">
        <v>11</v>
      </c>
      <c r="B4" s="18" t="s">
        <v>12</v>
      </c>
      <c r="C4" s="19">
        <v>4.0</v>
      </c>
      <c r="D4" s="20">
        <v>4.0</v>
      </c>
      <c r="E4" s="20">
        <v>0.0</v>
      </c>
      <c r="F4" s="20">
        <v>4.0</v>
      </c>
      <c r="G4" s="20">
        <v>1.0</v>
      </c>
      <c r="H4" s="20">
        <v>6.0</v>
      </c>
      <c r="I4" s="20">
        <v>2.0</v>
      </c>
      <c r="J4" s="20"/>
      <c r="K4" s="20"/>
      <c r="L4" s="20"/>
      <c r="M4" s="20"/>
      <c r="N4" s="20"/>
      <c r="O4" s="21"/>
      <c r="P4" s="21"/>
      <c r="Q4" s="22"/>
      <c r="R4" s="23"/>
      <c r="S4" s="17"/>
    </row>
    <row r="5">
      <c r="B5" s="18" t="s">
        <v>13</v>
      </c>
      <c r="C5" s="25">
        <v>0.4166666666666667</v>
      </c>
      <c r="D5" s="26">
        <v>0.4375</v>
      </c>
      <c r="E5" s="20" t="s">
        <v>121</v>
      </c>
      <c r="F5" s="26">
        <v>0.4166666666666667</v>
      </c>
      <c r="G5" s="26">
        <v>0.4166666666666667</v>
      </c>
      <c r="H5" s="26">
        <v>0.2916666666666667</v>
      </c>
      <c r="I5" s="26">
        <v>0.3958333333333333</v>
      </c>
      <c r="J5" s="26"/>
      <c r="K5" s="26"/>
      <c r="L5" s="26"/>
      <c r="M5" s="26"/>
      <c r="N5" s="26"/>
      <c r="O5" s="21"/>
      <c r="P5" s="21"/>
      <c r="Q5" s="22"/>
      <c r="R5" s="23"/>
      <c r="S5" s="17"/>
    </row>
    <row r="6">
      <c r="A6" s="24" t="s">
        <v>14</v>
      </c>
      <c r="B6" s="27" t="s">
        <v>15</v>
      </c>
      <c r="C6" s="19" t="s">
        <v>10</v>
      </c>
      <c r="D6" s="20" t="s">
        <v>122</v>
      </c>
      <c r="E6" s="20" t="s">
        <v>8</v>
      </c>
      <c r="F6" s="20" t="s">
        <v>8</v>
      </c>
      <c r="G6" s="20" t="s">
        <v>96</v>
      </c>
      <c r="H6" s="20" t="s">
        <v>96</v>
      </c>
      <c r="I6" s="20" t="s">
        <v>8</v>
      </c>
      <c r="J6" s="20"/>
      <c r="K6" s="20"/>
      <c r="L6" s="20"/>
      <c r="M6" s="20"/>
      <c r="N6" s="20"/>
      <c r="O6" s="21"/>
      <c r="P6" s="21"/>
      <c r="Q6" s="22"/>
      <c r="R6" s="23"/>
      <c r="S6" s="17"/>
    </row>
    <row r="7">
      <c r="B7" s="28" t="s">
        <v>19</v>
      </c>
      <c r="C7" s="29">
        <v>0.7916666666666666</v>
      </c>
      <c r="D7" s="30">
        <v>0.7847222222222222</v>
      </c>
      <c r="E7" s="30">
        <v>0.875</v>
      </c>
      <c r="F7" s="30">
        <v>0.7916666666666666</v>
      </c>
      <c r="G7" s="30">
        <v>0.7708333333333334</v>
      </c>
      <c r="H7" s="30">
        <v>0.7708333333333334</v>
      </c>
      <c r="I7" s="30">
        <v>0.7708333333333334</v>
      </c>
      <c r="J7" s="30"/>
      <c r="K7" s="30"/>
      <c r="L7" s="30"/>
      <c r="M7" s="30"/>
      <c r="N7" s="30"/>
      <c r="O7" s="31"/>
      <c r="P7" s="31"/>
      <c r="Q7" s="32"/>
      <c r="R7" s="33"/>
      <c r="S7" s="17"/>
    </row>
    <row r="8">
      <c r="A8" s="34"/>
      <c r="B8" s="35" t="s">
        <v>20</v>
      </c>
      <c r="C8" s="36" t="str">
        <f>'02.06'!C8</f>
        <v>藤田</v>
      </c>
      <c r="D8" s="37" t="str">
        <f>'02.06'!D8</f>
        <v>北岸</v>
      </c>
      <c r="E8" s="37" t="str">
        <f>'02.06'!E8</f>
        <v>鈴木</v>
      </c>
      <c r="F8" s="37" t="str">
        <f>'02.06'!F8</f>
        <v>小澤</v>
      </c>
      <c r="G8" s="37" t="str">
        <f>'02.06'!G8</f>
        <v>小川</v>
      </c>
      <c r="H8" s="37" t="str">
        <f>'02.06'!H8</f>
        <v>狭間</v>
      </c>
      <c r="I8" s="37" t="str">
        <f>'02.06'!I8</f>
        <v>谷前</v>
      </c>
      <c r="J8" s="37" t="str">
        <f>'02.06'!J8</f>
        <v/>
      </c>
      <c r="K8" s="37" t="str">
        <f>'02.06'!K8</f>
        <v/>
      </c>
      <c r="L8" s="37" t="str">
        <f>'02.06'!L8</f>
        <v/>
      </c>
      <c r="M8" s="37" t="str">
        <f>'02.06'!M8</f>
        <v/>
      </c>
      <c r="N8" s="37" t="str">
        <f>'02.06'!N8</f>
        <v/>
      </c>
      <c r="O8" s="37" t="str">
        <f>'02.06'!O8</f>
        <v/>
      </c>
      <c r="P8" s="37" t="str">
        <f>'02.06'!P8</f>
        <v/>
      </c>
      <c r="Q8" s="37" t="str">
        <f>'02.06'!Q8</f>
        <v/>
      </c>
      <c r="R8" s="38" t="str">
        <f>'原本'!R8</f>
        <v>列集計</v>
      </c>
      <c r="S8" s="39"/>
    </row>
    <row r="9">
      <c r="A9" s="10"/>
      <c r="B9" s="40" t="s">
        <v>21</v>
      </c>
      <c r="C9" s="41" t="str">
        <f>'02.06'!C9</f>
        <v>本部長</v>
      </c>
      <c r="D9" s="42" t="str">
        <f>'02.06'!D9</f>
        <v>課長</v>
      </c>
      <c r="E9" s="42" t="str">
        <f>'02.06'!E9</f>
        <v>課長</v>
      </c>
      <c r="F9" s="42" t="str">
        <f>'02.06'!F9</f>
        <v/>
      </c>
      <c r="G9" s="42" t="str">
        <f>'02.06'!G9</f>
        <v>課長</v>
      </c>
      <c r="H9" s="42" t="str">
        <f>'02.06'!H9</f>
        <v>主任</v>
      </c>
      <c r="I9" s="42" t="str">
        <f>'02.06'!I9</f>
        <v/>
      </c>
      <c r="J9" s="42" t="str">
        <f>'02.06'!J9</f>
        <v/>
      </c>
      <c r="K9" s="42" t="str">
        <f>'02.06'!K9</f>
        <v/>
      </c>
      <c r="L9" s="42" t="str">
        <f>'02.06'!L9</f>
        <v/>
      </c>
      <c r="M9" s="42" t="str">
        <f>'02.06'!M9</f>
        <v/>
      </c>
      <c r="N9" s="42" t="str">
        <f>'02.06'!N9</f>
        <v/>
      </c>
      <c r="O9" s="42" t="str">
        <f>'02.06'!O9</f>
        <v/>
      </c>
      <c r="P9" s="42" t="str">
        <f>'02.06'!P9</f>
        <v/>
      </c>
      <c r="Q9" s="42" t="str">
        <f>'02.06'!Q9</f>
        <v/>
      </c>
      <c r="R9" s="43" t="str">
        <f>'原本'!R9</f>
        <v/>
      </c>
      <c r="S9" s="17"/>
    </row>
    <row r="10">
      <c r="A10" s="44"/>
      <c r="B10" s="18" t="s">
        <v>22</v>
      </c>
      <c r="C10" s="45">
        <v>0.0</v>
      </c>
      <c r="D10" s="46">
        <v>0.0</v>
      </c>
      <c r="E10" s="46">
        <v>0.0</v>
      </c>
      <c r="F10" s="46">
        <v>1.4</v>
      </c>
      <c r="G10" s="47"/>
      <c r="H10" s="46">
        <v>1.0</v>
      </c>
      <c r="I10" s="46">
        <v>0.0</v>
      </c>
      <c r="J10" s="46"/>
      <c r="K10" s="46"/>
      <c r="L10" s="46"/>
      <c r="M10" s="46"/>
      <c r="N10" s="46"/>
      <c r="O10" s="47"/>
      <c r="P10" s="47"/>
      <c r="Q10" s="48"/>
      <c r="R10" s="49">
        <f t="shared" ref="R10:R45" si="1">SUM(C10:Q10)</f>
        <v>2.4</v>
      </c>
      <c r="S10" s="17"/>
    </row>
    <row r="11">
      <c r="A11" s="50"/>
      <c r="B11" s="18" t="s">
        <v>23</v>
      </c>
      <c r="C11" s="51"/>
      <c r="D11" s="46"/>
      <c r="E11" s="47"/>
      <c r="F11" s="47"/>
      <c r="G11" s="47"/>
      <c r="H11" s="46">
        <v>0.0</v>
      </c>
      <c r="I11" s="47"/>
      <c r="J11" s="47"/>
      <c r="K11" s="47"/>
      <c r="L11" s="47"/>
      <c r="M11" s="47"/>
      <c r="N11" s="47"/>
      <c r="O11" s="47"/>
      <c r="P11" s="47"/>
      <c r="Q11" s="48"/>
      <c r="R11" s="49">
        <f t="shared" si="1"/>
        <v>0</v>
      </c>
      <c r="S11" s="52" t="str">
        <f t="shared" ref="S11:S44" si="2">B11</f>
        <v>中間ケア件数</v>
      </c>
    </row>
    <row r="12">
      <c r="A12" s="50"/>
      <c r="B12" s="28" t="s">
        <v>24</v>
      </c>
      <c r="C12" s="53">
        <v>2.0</v>
      </c>
      <c r="D12" s="54">
        <v>3.0</v>
      </c>
      <c r="E12" s="54">
        <v>0.0</v>
      </c>
      <c r="F12" s="54">
        <v>2.0</v>
      </c>
      <c r="G12" s="55"/>
      <c r="H12" s="54">
        <v>3.0</v>
      </c>
      <c r="I12" s="54">
        <v>1.0</v>
      </c>
      <c r="J12" s="54"/>
      <c r="K12" s="54"/>
      <c r="L12" s="54"/>
      <c r="M12" s="54"/>
      <c r="N12" s="54"/>
      <c r="O12" s="55"/>
      <c r="P12" s="55"/>
      <c r="Q12" s="56"/>
      <c r="R12" s="57">
        <f t="shared" si="1"/>
        <v>11</v>
      </c>
      <c r="S12" s="58" t="str">
        <f t="shared" si="2"/>
        <v>残り訪問予定</v>
      </c>
    </row>
    <row r="13">
      <c r="A13" s="59" t="s">
        <v>14</v>
      </c>
      <c r="B13" s="60" t="s">
        <v>25</v>
      </c>
      <c r="C13" s="51"/>
      <c r="D13" s="47"/>
      <c r="E13" s="47"/>
      <c r="F13" s="46"/>
      <c r="G13" s="47"/>
      <c r="H13" s="47"/>
      <c r="I13" s="47"/>
      <c r="J13" s="47"/>
      <c r="K13" s="47"/>
      <c r="L13" s="46"/>
      <c r="M13" s="46"/>
      <c r="N13" s="46"/>
      <c r="O13" s="47"/>
      <c r="P13" s="47"/>
      <c r="Q13" s="48"/>
      <c r="R13" s="61">
        <f t="shared" si="1"/>
        <v>0</v>
      </c>
      <c r="S13" s="62" t="str">
        <f t="shared" si="2"/>
        <v>R新規 件 数</v>
      </c>
    </row>
    <row r="14">
      <c r="B14" s="60" t="s">
        <v>26</v>
      </c>
      <c r="C14" s="51"/>
      <c r="D14" s="47"/>
      <c r="E14" s="47"/>
      <c r="F14" s="47"/>
      <c r="G14" s="47"/>
      <c r="H14" s="47"/>
      <c r="I14" s="47"/>
      <c r="J14" s="47"/>
      <c r="K14" s="47"/>
      <c r="L14" s="46"/>
      <c r="M14" s="46"/>
      <c r="N14" s="46"/>
      <c r="O14" s="47"/>
      <c r="P14" s="47"/>
      <c r="Q14" s="48"/>
      <c r="R14" s="49">
        <f t="shared" si="1"/>
        <v>0</v>
      </c>
      <c r="S14" s="62" t="str">
        <f t="shared" si="2"/>
        <v>　〃　本 数</v>
      </c>
    </row>
    <row r="15">
      <c r="B15" s="63" t="s">
        <v>27</v>
      </c>
      <c r="C15" s="64"/>
      <c r="D15" s="65"/>
      <c r="E15" s="65"/>
      <c r="F15" s="66"/>
      <c r="G15" s="65"/>
      <c r="H15" s="65"/>
      <c r="I15" s="65"/>
      <c r="J15" s="65"/>
      <c r="K15" s="65"/>
      <c r="L15" s="66"/>
      <c r="M15" s="66"/>
      <c r="N15" s="66"/>
      <c r="O15" s="65"/>
      <c r="P15" s="65"/>
      <c r="Q15" s="67"/>
      <c r="R15" s="68">
        <f t="shared" si="1"/>
        <v>0</v>
      </c>
      <c r="S15" s="69" t="str">
        <f t="shared" si="2"/>
        <v>　〃　金 額</v>
      </c>
    </row>
    <row r="16">
      <c r="B16" s="60" t="s">
        <v>28</v>
      </c>
      <c r="C16" s="51"/>
      <c r="D16" s="47"/>
      <c r="E16" s="46"/>
      <c r="F16" s="46">
        <v>4.0</v>
      </c>
      <c r="G16" s="46">
        <v>1.0</v>
      </c>
      <c r="H16" s="46">
        <v>8.0</v>
      </c>
      <c r="I16" s="46">
        <v>2.0</v>
      </c>
      <c r="J16" s="46"/>
      <c r="K16" s="47"/>
      <c r="L16" s="47"/>
      <c r="M16" s="47"/>
      <c r="N16" s="47"/>
      <c r="O16" s="70"/>
      <c r="P16" s="47"/>
      <c r="Q16" s="48"/>
      <c r="R16" s="49">
        <f t="shared" si="1"/>
        <v>15</v>
      </c>
      <c r="S16" s="62" t="str">
        <f t="shared" si="2"/>
        <v>R継続 件 数</v>
      </c>
    </row>
    <row r="17">
      <c r="B17" s="60" t="s">
        <v>26</v>
      </c>
      <c r="C17" s="51"/>
      <c r="D17" s="47"/>
      <c r="E17" s="46"/>
      <c r="F17" s="46">
        <v>2.0</v>
      </c>
      <c r="G17" s="46">
        <v>0.0</v>
      </c>
      <c r="H17" s="46">
        <v>4.8</v>
      </c>
      <c r="I17" s="46">
        <v>2.1</v>
      </c>
      <c r="J17" s="46"/>
      <c r="K17" s="47"/>
      <c r="L17" s="47"/>
      <c r="M17" s="47"/>
      <c r="N17" s="47"/>
      <c r="O17" s="70"/>
      <c r="P17" s="47"/>
      <c r="Q17" s="48"/>
      <c r="R17" s="49">
        <f t="shared" si="1"/>
        <v>8.9</v>
      </c>
      <c r="S17" s="62" t="str">
        <f t="shared" si="2"/>
        <v>　〃　本 数</v>
      </c>
    </row>
    <row r="18">
      <c r="B18" s="63" t="s">
        <v>27</v>
      </c>
      <c r="C18" s="64"/>
      <c r="D18" s="65"/>
      <c r="E18" s="66"/>
      <c r="F18" s="66">
        <v>131890.0</v>
      </c>
      <c r="G18" s="66">
        <v>39600.0</v>
      </c>
      <c r="H18" s="66">
        <v>41360.0</v>
      </c>
      <c r="I18" s="66">
        <v>27195.0</v>
      </c>
      <c r="J18" s="66"/>
      <c r="K18" s="65"/>
      <c r="L18" s="65"/>
      <c r="M18" s="65"/>
      <c r="N18" s="65"/>
      <c r="O18" s="65"/>
      <c r="P18" s="65"/>
      <c r="Q18" s="67"/>
      <c r="R18" s="68">
        <f t="shared" si="1"/>
        <v>240045</v>
      </c>
      <c r="S18" s="69" t="str">
        <f t="shared" si="2"/>
        <v>　〃　金 額</v>
      </c>
    </row>
    <row r="19">
      <c r="B19" s="71" t="s">
        <v>29</v>
      </c>
      <c r="C19" s="72"/>
      <c r="D19" s="73"/>
      <c r="E19" s="74"/>
      <c r="F19" s="74"/>
      <c r="G19" s="73"/>
      <c r="H19" s="73"/>
      <c r="I19" s="73"/>
      <c r="J19" s="73"/>
      <c r="K19" s="73"/>
      <c r="L19" s="75"/>
      <c r="M19" s="73"/>
      <c r="N19" s="73"/>
      <c r="O19" s="73"/>
      <c r="P19" s="75"/>
      <c r="Q19" s="76"/>
      <c r="R19" s="49">
        <f t="shared" si="1"/>
        <v>0</v>
      </c>
      <c r="S19" s="69" t="str">
        <f t="shared" si="2"/>
        <v>RGH施工件数</v>
      </c>
    </row>
    <row r="20">
      <c r="B20" s="77" t="s">
        <v>30</v>
      </c>
      <c r="C20" s="78"/>
      <c r="D20" s="79"/>
      <c r="E20" s="80"/>
      <c r="F20" s="80"/>
      <c r="G20" s="80"/>
      <c r="H20" s="79"/>
      <c r="I20" s="79"/>
      <c r="J20" s="79"/>
      <c r="K20" s="79"/>
      <c r="L20" s="79"/>
      <c r="M20" s="79"/>
      <c r="N20" s="79"/>
      <c r="O20" s="79"/>
      <c r="P20" s="79"/>
      <c r="Q20" s="81"/>
      <c r="R20" s="68">
        <f t="shared" si="1"/>
        <v>0</v>
      </c>
      <c r="S20" s="69" t="str">
        <f t="shared" si="2"/>
        <v>　〃　金額</v>
      </c>
    </row>
    <row r="21">
      <c r="B21" s="63" t="s">
        <v>31</v>
      </c>
      <c r="C21" s="82"/>
      <c r="D21" s="83"/>
      <c r="E21" s="84"/>
      <c r="F21" s="83"/>
      <c r="G21" s="83"/>
      <c r="H21" s="83"/>
      <c r="I21" s="83"/>
      <c r="J21" s="83"/>
      <c r="K21" s="83"/>
      <c r="L21" s="85"/>
      <c r="M21" s="83"/>
      <c r="N21" s="83"/>
      <c r="O21" s="83"/>
      <c r="P21" s="85"/>
      <c r="Q21" s="86"/>
      <c r="R21" s="87">
        <f t="shared" si="1"/>
        <v>0</v>
      </c>
      <c r="S21" s="69" t="str">
        <f t="shared" si="2"/>
        <v>Rケア 本 数</v>
      </c>
    </row>
    <row r="22">
      <c r="B22" s="60" t="s">
        <v>32</v>
      </c>
      <c r="C22" s="51"/>
      <c r="D22" s="46">
        <v>6.0</v>
      </c>
      <c r="E22" s="46">
        <v>6.0</v>
      </c>
      <c r="F22" s="47"/>
      <c r="G22" s="70"/>
      <c r="H22" s="47"/>
      <c r="I22" s="70"/>
      <c r="J22" s="47"/>
      <c r="K22" s="70"/>
      <c r="L22" s="47"/>
      <c r="M22" s="47"/>
      <c r="N22" s="47"/>
      <c r="O22" s="70"/>
      <c r="P22" s="47"/>
      <c r="Q22" s="88"/>
      <c r="R22" s="49">
        <f t="shared" si="1"/>
        <v>12</v>
      </c>
      <c r="S22" s="62" t="str">
        <f t="shared" si="2"/>
        <v>ﾌｨﾙﾀｰ 本 数</v>
      </c>
    </row>
    <row r="23">
      <c r="B23" s="63" t="s">
        <v>27</v>
      </c>
      <c r="C23" s="64"/>
      <c r="D23" s="66">
        <v>36080.0</v>
      </c>
      <c r="E23" s="66">
        <v>35860.0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8">
        <f t="shared" si="1"/>
        <v>71940</v>
      </c>
      <c r="S23" s="89" t="str">
        <f t="shared" si="2"/>
        <v>　〃　金 額</v>
      </c>
    </row>
    <row r="24">
      <c r="B24" s="60" t="s">
        <v>33</v>
      </c>
      <c r="C24" s="51"/>
      <c r="D24" s="47"/>
      <c r="E24" s="46">
        <v>1.0</v>
      </c>
      <c r="F24" s="70"/>
      <c r="G24" s="70"/>
      <c r="H24" s="70"/>
      <c r="I24" s="70"/>
      <c r="J24" s="47"/>
      <c r="K24" s="70"/>
      <c r="L24" s="70"/>
      <c r="M24" s="70"/>
      <c r="N24" s="47"/>
      <c r="O24" s="70"/>
      <c r="P24" s="70"/>
      <c r="Q24" s="88"/>
      <c r="R24" s="49">
        <f t="shared" si="1"/>
        <v>1</v>
      </c>
      <c r="S24" s="62" t="str">
        <f t="shared" si="2"/>
        <v>ﾊｳｽｸﾞｯｽﾞ本 数</v>
      </c>
    </row>
    <row r="25">
      <c r="B25" s="63" t="s">
        <v>27</v>
      </c>
      <c r="C25" s="64"/>
      <c r="D25" s="65"/>
      <c r="E25" s="66">
        <v>3740.0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7"/>
      <c r="R25" s="68">
        <f t="shared" si="1"/>
        <v>3740</v>
      </c>
      <c r="S25" s="89" t="str">
        <f t="shared" si="2"/>
        <v>　〃　金 額</v>
      </c>
    </row>
    <row r="26">
      <c r="B26" s="60" t="s">
        <v>34</v>
      </c>
      <c r="C26" s="51">
        <v>2.0</v>
      </c>
      <c r="D26" s="46">
        <v>4.0</v>
      </c>
      <c r="E26" s="46">
        <v>3.0</v>
      </c>
      <c r="F26" s="47"/>
      <c r="G26" s="47"/>
      <c r="H26" s="70"/>
      <c r="I26" s="70"/>
      <c r="J26" s="47"/>
      <c r="K26" s="47"/>
      <c r="L26" s="70"/>
      <c r="M26" s="70"/>
      <c r="N26" s="47"/>
      <c r="O26" s="70"/>
      <c r="P26" s="70"/>
      <c r="Q26" s="88"/>
      <c r="R26" s="49">
        <f t="shared" si="1"/>
        <v>9</v>
      </c>
      <c r="S26" s="62" t="str">
        <f t="shared" si="2"/>
        <v>ケア   件 数</v>
      </c>
    </row>
    <row r="27">
      <c r="B27" s="60" t="s">
        <v>26</v>
      </c>
      <c r="C27" s="51">
        <v>16.0</v>
      </c>
      <c r="D27" s="46">
        <v>19.5</v>
      </c>
      <c r="E27" s="46">
        <v>23.8</v>
      </c>
      <c r="F27" s="47"/>
      <c r="G27" s="47"/>
      <c r="H27" s="70"/>
      <c r="I27" s="70"/>
      <c r="J27" s="47"/>
      <c r="K27" s="47"/>
      <c r="L27" s="70"/>
      <c r="M27" s="70"/>
      <c r="N27" s="47"/>
      <c r="O27" s="70"/>
      <c r="P27" s="70"/>
      <c r="Q27" s="88"/>
      <c r="R27" s="49">
        <f t="shared" si="1"/>
        <v>59.3</v>
      </c>
      <c r="S27" s="62" t="str">
        <f t="shared" si="2"/>
        <v>　〃　本 数</v>
      </c>
    </row>
    <row r="28">
      <c r="B28" s="63" t="s">
        <v>27</v>
      </c>
      <c r="C28" s="64">
        <v>124784.0</v>
      </c>
      <c r="D28" s="66">
        <v>108500.0</v>
      </c>
      <c r="E28" s="66">
        <v>223575.0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7"/>
      <c r="R28" s="68">
        <f t="shared" si="1"/>
        <v>456859</v>
      </c>
      <c r="S28" s="62" t="str">
        <f t="shared" si="2"/>
        <v>　〃　金 額</v>
      </c>
    </row>
    <row r="29">
      <c r="A29" s="90" t="s">
        <v>35</v>
      </c>
      <c r="B29" s="60" t="s">
        <v>36</v>
      </c>
      <c r="C29" s="51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91">
        <f t="shared" si="1"/>
        <v>0</v>
      </c>
      <c r="S29" s="92" t="str">
        <f t="shared" si="2"/>
        <v>テレ配 件数</v>
      </c>
    </row>
    <row r="30">
      <c r="B30" s="93" t="s">
        <v>37</v>
      </c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  <c r="R30" s="97">
        <f t="shared" si="1"/>
        <v>0</v>
      </c>
      <c r="S30" s="92" t="str">
        <f t="shared" si="2"/>
        <v>テレ配 本数</v>
      </c>
    </row>
    <row r="31">
      <c r="B31" s="60" t="s">
        <v>38</v>
      </c>
      <c r="C31" s="51"/>
      <c r="D31" s="46">
        <v>2.0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/>
      <c r="R31" s="91">
        <f t="shared" si="1"/>
        <v>2</v>
      </c>
      <c r="S31" s="98" t="str">
        <f t="shared" si="2"/>
        <v>テレ訪 件数</v>
      </c>
    </row>
    <row r="32">
      <c r="B32" s="60" t="s">
        <v>39</v>
      </c>
      <c r="C32" s="51"/>
      <c r="D32" s="46">
        <v>3.0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/>
      <c r="R32" s="91">
        <f t="shared" si="1"/>
        <v>3</v>
      </c>
      <c r="S32" s="62" t="str">
        <f t="shared" si="2"/>
        <v>テレ訪 本数</v>
      </c>
    </row>
    <row r="33">
      <c r="B33" s="60" t="s">
        <v>40</v>
      </c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2">
        <f t="shared" si="1"/>
        <v>0</v>
      </c>
      <c r="S33" s="62" t="str">
        <f t="shared" si="2"/>
        <v>追加 金額</v>
      </c>
    </row>
    <row r="34">
      <c r="B34" s="60" t="s">
        <v>41</v>
      </c>
      <c r="C34" s="51"/>
      <c r="D34" s="47"/>
      <c r="E34" s="47"/>
      <c r="F34" s="47"/>
      <c r="G34" s="46">
        <v>1.0</v>
      </c>
      <c r="H34" s="47"/>
      <c r="I34" s="47"/>
      <c r="J34" s="47"/>
      <c r="K34" s="47"/>
      <c r="L34" s="46"/>
      <c r="M34" s="46"/>
      <c r="N34" s="47"/>
      <c r="O34" s="47"/>
      <c r="P34" s="47"/>
      <c r="Q34" s="48"/>
      <c r="R34" s="49">
        <f t="shared" si="1"/>
        <v>1</v>
      </c>
      <c r="S34" s="62" t="str">
        <f t="shared" si="2"/>
        <v>新規清掃件数</v>
      </c>
    </row>
    <row r="35">
      <c r="B35" s="60" t="s">
        <v>42</v>
      </c>
      <c r="C35" s="51"/>
      <c r="D35" s="70"/>
      <c r="E35" s="70"/>
      <c r="F35" s="70"/>
      <c r="G35" s="47"/>
      <c r="H35" s="46"/>
      <c r="I35" s="70"/>
      <c r="J35" s="47"/>
      <c r="K35" s="47"/>
      <c r="L35" s="47"/>
      <c r="M35" s="47"/>
      <c r="N35" s="47"/>
      <c r="O35" s="70"/>
      <c r="P35" s="47"/>
      <c r="Q35" s="48"/>
      <c r="R35" s="49">
        <f t="shared" si="1"/>
        <v>0</v>
      </c>
      <c r="S35" s="62" t="str">
        <f t="shared" si="2"/>
        <v>継続清掃件数</v>
      </c>
    </row>
    <row r="36">
      <c r="B36" s="60" t="s">
        <v>43</v>
      </c>
      <c r="C36" s="51"/>
      <c r="D36" s="47"/>
      <c r="E36" s="46"/>
      <c r="F36" s="46">
        <v>500.0</v>
      </c>
      <c r="G36" s="47"/>
      <c r="H36" s="47"/>
      <c r="I36" s="47"/>
      <c r="J36" s="47"/>
      <c r="K36" s="47"/>
      <c r="L36" s="46"/>
      <c r="M36" s="46"/>
      <c r="N36" s="47"/>
      <c r="O36" s="47"/>
      <c r="P36" s="47"/>
      <c r="Q36" s="48"/>
      <c r="R36" s="49">
        <f t="shared" si="1"/>
        <v>500</v>
      </c>
      <c r="S36" s="62" t="str">
        <f t="shared" si="2"/>
        <v>チラシM</v>
      </c>
    </row>
    <row r="37">
      <c r="B37" s="60" t="s">
        <v>44</v>
      </c>
      <c r="C37" s="51"/>
      <c r="D37" s="47"/>
      <c r="E37" s="47"/>
      <c r="F37" s="47"/>
      <c r="G37" s="47"/>
      <c r="H37" s="47"/>
      <c r="I37" s="70"/>
      <c r="J37" s="47"/>
      <c r="K37" s="47"/>
      <c r="L37" s="47"/>
      <c r="M37" s="47"/>
      <c r="N37" s="47"/>
      <c r="O37" s="47"/>
      <c r="P37" s="47"/>
      <c r="Q37" s="48"/>
      <c r="R37" s="49">
        <f t="shared" si="1"/>
        <v>0</v>
      </c>
      <c r="S37" s="62" t="str">
        <f t="shared" si="2"/>
        <v>チラシ戸建て</v>
      </c>
    </row>
    <row r="38">
      <c r="B38" s="103" t="s">
        <v>45</v>
      </c>
      <c r="C38" s="51"/>
      <c r="D38" s="70"/>
      <c r="E38" s="70"/>
      <c r="F38" s="46">
        <v>0.0</v>
      </c>
      <c r="G38" s="70"/>
      <c r="H38" s="70"/>
      <c r="I38" s="70"/>
      <c r="J38" s="47"/>
      <c r="K38" s="70"/>
      <c r="L38" s="70"/>
      <c r="M38" s="47"/>
      <c r="N38" s="70"/>
      <c r="O38" s="70"/>
      <c r="P38" s="70"/>
      <c r="Q38" s="88"/>
      <c r="R38" s="49">
        <f t="shared" si="1"/>
        <v>0</v>
      </c>
      <c r="S38" s="62" t="str">
        <f t="shared" si="2"/>
        <v>チラシ店舗</v>
      </c>
    </row>
    <row r="39">
      <c r="B39" s="104" t="s">
        <v>46</v>
      </c>
      <c r="C39" s="51"/>
      <c r="D39" s="70"/>
      <c r="E39" s="70"/>
      <c r="F39" s="70"/>
      <c r="G39" s="70"/>
      <c r="H39" s="47"/>
      <c r="I39" s="47"/>
      <c r="J39" s="47"/>
      <c r="K39" s="70"/>
      <c r="L39" s="70"/>
      <c r="M39" s="70"/>
      <c r="N39" s="70"/>
      <c r="O39" s="70"/>
      <c r="P39" s="70"/>
      <c r="Q39" s="88"/>
      <c r="R39" s="49">
        <f t="shared" si="1"/>
        <v>0</v>
      </c>
      <c r="S39" s="62" t="str">
        <f t="shared" si="2"/>
        <v>新規枠付</v>
      </c>
    </row>
    <row r="40">
      <c r="B40" s="105" t="s">
        <v>47</v>
      </c>
      <c r="C40" s="53"/>
      <c r="D40" s="106"/>
      <c r="E40" s="55"/>
      <c r="F40" s="55"/>
      <c r="G40" s="55"/>
      <c r="H40" s="55"/>
      <c r="I40" s="55"/>
      <c r="J40" s="55"/>
      <c r="K40" s="55"/>
      <c r="L40" s="106"/>
      <c r="M40" s="55"/>
      <c r="N40" s="55"/>
      <c r="O40" s="55"/>
      <c r="P40" s="55"/>
      <c r="Q40" s="107"/>
      <c r="R40" s="87">
        <f t="shared" si="1"/>
        <v>0</v>
      </c>
      <c r="S40" s="62" t="str">
        <f t="shared" si="2"/>
        <v>AF販売パック数</v>
      </c>
    </row>
    <row r="41">
      <c r="A41" s="44"/>
      <c r="B41" s="108" t="s">
        <v>48</v>
      </c>
      <c r="C41" s="109">
        <f t="shared" ref="C41:Q41" si="3">C26</f>
        <v>2</v>
      </c>
      <c r="D41" s="110">
        <f t="shared" si="3"/>
        <v>4</v>
      </c>
      <c r="E41" s="110">
        <f t="shared" si="3"/>
        <v>3</v>
      </c>
      <c r="F41" s="110" t="str">
        <f t="shared" si="3"/>
        <v/>
      </c>
      <c r="G41" s="110" t="str">
        <f t="shared" si="3"/>
        <v/>
      </c>
      <c r="H41" s="110" t="str">
        <f t="shared" si="3"/>
        <v/>
      </c>
      <c r="I41" s="110" t="str">
        <f t="shared" si="3"/>
        <v/>
      </c>
      <c r="J41" s="110" t="str">
        <f t="shared" si="3"/>
        <v/>
      </c>
      <c r="K41" s="110" t="str">
        <f t="shared" si="3"/>
        <v/>
      </c>
      <c r="L41" s="110" t="str">
        <f t="shared" si="3"/>
        <v/>
      </c>
      <c r="M41" s="110" t="str">
        <f t="shared" si="3"/>
        <v/>
      </c>
      <c r="N41" s="110" t="str">
        <f t="shared" si="3"/>
        <v/>
      </c>
      <c r="O41" s="110" t="str">
        <f t="shared" si="3"/>
        <v/>
      </c>
      <c r="P41" s="110" t="str">
        <f t="shared" si="3"/>
        <v/>
      </c>
      <c r="Q41" s="111" t="str">
        <f t="shared" si="3"/>
        <v/>
      </c>
      <c r="R41" s="112">
        <f t="shared" si="1"/>
        <v>9</v>
      </c>
      <c r="S41" s="113" t="str">
        <f t="shared" si="2"/>
        <v>合計ケア　件数</v>
      </c>
    </row>
    <row r="42">
      <c r="A42" s="44"/>
      <c r="B42" s="114" t="s">
        <v>49</v>
      </c>
      <c r="C42" s="115">
        <f t="shared" ref="C42:Q42" si="4">C27</f>
        <v>16</v>
      </c>
      <c r="D42" s="116">
        <f t="shared" si="4"/>
        <v>19.5</v>
      </c>
      <c r="E42" s="116">
        <f t="shared" si="4"/>
        <v>23.8</v>
      </c>
      <c r="F42" s="116" t="str">
        <f t="shared" si="4"/>
        <v/>
      </c>
      <c r="G42" s="116" t="str">
        <f t="shared" si="4"/>
        <v/>
      </c>
      <c r="H42" s="116" t="str">
        <f t="shared" si="4"/>
        <v/>
      </c>
      <c r="I42" s="116" t="str">
        <f t="shared" si="4"/>
        <v/>
      </c>
      <c r="J42" s="116" t="str">
        <f t="shared" si="4"/>
        <v/>
      </c>
      <c r="K42" s="116" t="str">
        <f t="shared" si="4"/>
        <v/>
      </c>
      <c r="L42" s="116" t="str">
        <f t="shared" si="4"/>
        <v/>
      </c>
      <c r="M42" s="116" t="str">
        <f t="shared" si="4"/>
        <v/>
      </c>
      <c r="N42" s="116" t="str">
        <f t="shared" si="4"/>
        <v/>
      </c>
      <c r="O42" s="116" t="str">
        <f t="shared" si="4"/>
        <v/>
      </c>
      <c r="P42" s="116" t="str">
        <f t="shared" si="4"/>
        <v/>
      </c>
      <c r="Q42" s="117" t="str">
        <f t="shared" si="4"/>
        <v/>
      </c>
      <c r="R42" s="49">
        <f t="shared" si="1"/>
        <v>59.3</v>
      </c>
      <c r="S42" s="62" t="str">
        <f t="shared" si="2"/>
        <v>合計合　本数</v>
      </c>
    </row>
    <row r="43">
      <c r="A43" s="44"/>
      <c r="B43" s="118" t="s">
        <v>50</v>
      </c>
      <c r="C43" s="119">
        <f t="shared" ref="C43:Q43" si="5">C14+C17+C21+C22+C24+C27</f>
        <v>16</v>
      </c>
      <c r="D43" s="120">
        <f t="shared" si="5"/>
        <v>25.5</v>
      </c>
      <c r="E43" s="120">
        <f t="shared" si="5"/>
        <v>30.8</v>
      </c>
      <c r="F43" s="120">
        <f t="shared" si="5"/>
        <v>2</v>
      </c>
      <c r="G43" s="120">
        <f t="shared" si="5"/>
        <v>0</v>
      </c>
      <c r="H43" s="120">
        <f t="shared" si="5"/>
        <v>4.8</v>
      </c>
      <c r="I43" s="120">
        <f t="shared" si="5"/>
        <v>2.1</v>
      </c>
      <c r="J43" s="120">
        <f t="shared" si="5"/>
        <v>0</v>
      </c>
      <c r="K43" s="120">
        <f t="shared" si="5"/>
        <v>0</v>
      </c>
      <c r="L43" s="120">
        <f t="shared" si="5"/>
        <v>0</v>
      </c>
      <c r="M43" s="120">
        <f t="shared" si="5"/>
        <v>0</v>
      </c>
      <c r="N43" s="120">
        <f t="shared" si="5"/>
        <v>0</v>
      </c>
      <c r="O43" s="120">
        <f t="shared" si="5"/>
        <v>0</v>
      </c>
      <c r="P43" s="120">
        <f t="shared" si="5"/>
        <v>0</v>
      </c>
      <c r="Q43" s="121">
        <f t="shared" si="5"/>
        <v>0</v>
      </c>
      <c r="R43" s="49">
        <f t="shared" si="1"/>
        <v>81.2</v>
      </c>
      <c r="S43" s="62" t="str">
        <f t="shared" si="2"/>
        <v>最終合計
 車輌本数</v>
      </c>
    </row>
    <row r="44">
      <c r="A44" s="44"/>
      <c r="B44" s="122" t="s">
        <v>51</v>
      </c>
      <c r="C44" s="72">
        <v>2.0</v>
      </c>
      <c r="D44" s="74">
        <v>5.0</v>
      </c>
      <c r="E44" s="74">
        <v>7.0</v>
      </c>
      <c r="F44" s="74">
        <v>4.0</v>
      </c>
      <c r="G44" s="74">
        <v>1.0</v>
      </c>
      <c r="H44" s="74">
        <v>8.0</v>
      </c>
      <c r="I44" s="74">
        <v>2.0</v>
      </c>
      <c r="J44" s="74"/>
      <c r="K44" s="74"/>
      <c r="L44" s="74"/>
      <c r="M44" s="74"/>
      <c r="N44" s="74"/>
      <c r="O44" s="74"/>
      <c r="P44" s="73"/>
      <c r="Q44" s="76"/>
      <c r="R44" s="87">
        <f t="shared" si="1"/>
        <v>29</v>
      </c>
      <c r="S44" s="62" t="str">
        <f t="shared" si="2"/>
        <v>契約件数</v>
      </c>
    </row>
    <row r="45">
      <c r="A45" s="123"/>
      <c r="B45" s="124" t="s">
        <v>52</v>
      </c>
      <c r="C45" s="125">
        <f t="shared" ref="C45:Q45" si="6">C15+C18+C20+C23+C25</f>
        <v>0</v>
      </c>
      <c r="D45" s="126">
        <f t="shared" si="6"/>
        <v>36080</v>
      </c>
      <c r="E45" s="127">
        <f t="shared" si="6"/>
        <v>39600</v>
      </c>
      <c r="F45" s="127">
        <f t="shared" si="6"/>
        <v>131890</v>
      </c>
      <c r="G45" s="127">
        <f t="shared" si="6"/>
        <v>39600</v>
      </c>
      <c r="H45" s="127">
        <f t="shared" si="6"/>
        <v>41360</v>
      </c>
      <c r="I45" s="127">
        <f t="shared" si="6"/>
        <v>27195</v>
      </c>
      <c r="J45" s="127">
        <f t="shared" si="6"/>
        <v>0</v>
      </c>
      <c r="K45" s="126">
        <f t="shared" si="6"/>
        <v>0</v>
      </c>
      <c r="L45" s="127">
        <f t="shared" si="6"/>
        <v>0</v>
      </c>
      <c r="M45" s="127">
        <f t="shared" si="6"/>
        <v>0</v>
      </c>
      <c r="N45" s="127">
        <f t="shared" si="6"/>
        <v>0</v>
      </c>
      <c r="O45" s="127">
        <f t="shared" si="6"/>
        <v>0</v>
      </c>
      <c r="P45" s="126">
        <f t="shared" si="6"/>
        <v>0</v>
      </c>
      <c r="Q45" s="126">
        <f t="shared" si="6"/>
        <v>0</v>
      </c>
      <c r="R45" s="128">
        <f t="shared" si="1"/>
        <v>315725</v>
      </c>
      <c r="S45" s="123"/>
    </row>
    <row r="46">
      <c r="A46" s="129"/>
      <c r="B46" s="130" t="s">
        <v>53</v>
      </c>
      <c r="C46" s="131">
        <v>4.0</v>
      </c>
      <c r="D46" s="132" t="s">
        <v>54</v>
      </c>
      <c r="E46" s="133" t="s">
        <v>55</v>
      </c>
      <c r="F46" s="134"/>
      <c r="G46" s="135"/>
      <c r="H46" s="135"/>
      <c r="J46" s="136" t="s">
        <v>56</v>
      </c>
      <c r="K46" s="137">
        <f t="shared" ref="K46:K47" si="7">R31</f>
        <v>2</v>
      </c>
      <c r="L46" s="138"/>
      <c r="M46" s="139" t="s">
        <v>57</v>
      </c>
      <c r="N46" s="139" t="s">
        <v>58</v>
      </c>
      <c r="O46" s="140" t="s">
        <v>59</v>
      </c>
      <c r="P46" s="141"/>
      <c r="Q46" s="138"/>
      <c r="R46" s="142" t="s">
        <v>60</v>
      </c>
      <c r="S46" s="39"/>
    </row>
    <row r="47">
      <c r="A47" s="129"/>
      <c r="B47" s="130" t="s">
        <v>61</v>
      </c>
      <c r="C47" s="131">
        <v>3.0</v>
      </c>
      <c r="D47" s="143">
        <f>R52</f>
        <v>81.2</v>
      </c>
      <c r="E47" s="144" t="s">
        <v>62</v>
      </c>
      <c r="F47" s="145"/>
      <c r="G47" s="140"/>
      <c r="H47" s="135"/>
      <c r="J47" s="136" t="s">
        <v>63</v>
      </c>
      <c r="K47" s="137">
        <f t="shared" si="7"/>
        <v>3</v>
      </c>
      <c r="L47" s="142" t="s">
        <v>64</v>
      </c>
      <c r="M47" s="146">
        <f>R13</f>
        <v>0</v>
      </c>
      <c r="N47" s="146">
        <f>R14</f>
        <v>0</v>
      </c>
      <c r="O47" s="147">
        <f>R15</f>
        <v>0</v>
      </c>
      <c r="P47" s="148"/>
      <c r="Q47" s="142" t="s">
        <v>51</v>
      </c>
      <c r="R47" s="149">
        <f>R44</f>
        <v>29</v>
      </c>
      <c r="S47" s="39"/>
    </row>
    <row r="48">
      <c r="A48" s="150"/>
      <c r="B48" s="130" t="s">
        <v>65</v>
      </c>
      <c r="C48" s="131"/>
      <c r="D48" s="148"/>
      <c r="E48" s="144" t="s">
        <v>66</v>
      </c>
      <c r="F48" s="145"/>
      <c r="G48" s="140"/>
      <c r="H48" s="135"/>
      <c r="J48" s="136" t="s">
        <v>67</v>
      </c>
      <c r="K48" s="137">
        <f t="shared" ref="K48:K49" si="8">R34</f>
        <v>1</v>
      </c>
      <c r="L48" s="142" t="s">
        <v>68</v>
      </c>
      <c r="M48" s="146">
        <f>R16</f>
        <v>15</v>
      </c>
      <c r="N48" s="146">
        <f>R17</f>
        <v>8.9</v>
      </c>
      <c r="O48" s="147">
        <f>R18</f>
        <v>240045</v>
      </c>
      <c r="P48" s="148"/>
      <c r="Q48" s="142" t="s">
        <v>69</v>
      </c>
      <c r="R48" s="149">
        <f>R52-R50</f>
        <v>21.9</v>
      </c>
      <c r="S48" s="39"/>
    </row>
    <row r="49">
      <c r="A49" s="129"/>
      <c r="B49" s="151" t="s">
        <v>70</v>
      </c>
      <c r="C49" s="152">
        <f>SUM(C46:C48)</f>
        <v>7</v>
      </c>
      <c r="D49" s="148"/>
      <c r="E49" s="144" t="s">
        <v>71</v>
      </c>
      <c r="F49" s="145"/>
      <c r="G49" s="140"/>
      <c r="H49" s="135"/>
      <c r="J49" s="136" t="s">
        <v>72</v>
      </c>
      <c r="K49" s="137">
        <f t="shared" si="8"/>
        <v>0</v>
      </c>
      <c r="L49" s="153" t="s">
        <v>73</v>
      </c>
      <c r="M49" s="154">
        <f>R19</f>
        <v>0</v>
      </c>
      <c r="N49" s="155" t="s">
        <v>74</v>
      </c>
      <c r="O49" s="156">
        <f>R20</f>
        <v>0</v>
      </c>
      <c r="P49" s="148"/>
      <c r="Q49" s="142" t="s">
        <v>75</v>
      </c>
      <c r="R49" s="146">
        <f t="shared" ref="R49:R50" si="9">R41</f>
        <v>9</v>
      </c>
      <c r="S49" s="17"/>
    </row>
    <row r="50">
      <c r="A50" s="157"/>
      <c r="B50" s="158" t="s">
        <v>76</v>
      </c>
      <c r="C50" s="159">
        <v>4.0</v>
      </c>
      <c r="D50" s="132" t="s">
        <v>77</v>
      </c>
      <c r="E50" s="144" t="s">
        <v>78</v>
      </c>
      <c r="F50" s="145"/>
      <c r="G50" s="140"/>
      <c r="H50" s="135"/>
      <c r="J50" s="160" t="s">
        <v>46</v>
      </c>
      <c r="K50" s="161">
        <f t="shared" ref="K50:K52" si="10">R38</f>
        <v>0</v>
      </c>
      <c r="L50" s="141"/>
      <c r="M50" s="141"/>
      <c r="N50" s="141"/>
      <c r="O50" s="141"/>
      <c r="P50" s="148"/>
      <c r="Q50" s="142" t="s">
        <v>79</v>
      </c>
      <c r="R50" s="149">
        <f t="shared" si="9"/>
        <v>59.3</v>
      </c>
      <c r="S50" s="17"/>
    </row>
    <row r="51">
      <c r="A51" s="157"/>
      <c r="B51" s="162" t="s">
        <v>80</v>
      </c>
      <c r="C51" s="159">
        <v>3.0</v>
      </c>
      <c r="D51" s="143">
        <f t="shared" ref="D51:D52" si="11">R10</f>
        <v>2.4</v>
      </c>
      <c r="E51" s="144" t="s">
        <v>81</v>
      </c>
      <c r="F51" s="145"/>
      <c r="G51" s="140"/>
      <c r="H51" s="140"/>
      <c r="J51" s="163" t="s">
        <v>82</v>
      </c>
      <c r="K51" s="161">
        <f t="shared" si="10"/>
        <v>0</v>
      </c>
      <c r="L51" s="141"/>
      <c r="M51" s="164"/>
      <c r="N51" s="141"/>
      <c r="O51" s="141"/>
      <c r="P51" s="141"/>
      <c r="Q51" s="164"/>
      <c r="R51" s="164"/>
      <c r="S51" s="17"/>
    </row>
    <row r="52">
      <c r="A52" s="157"/>
      <c r="B52" s="165" t="s">
        <v>83</v>
      </c>
      <c r="C52" s="159"/>
      <c r="D52" s="166">
        <f t="shared" si="11"/>
        <v>0</v>
      </c>
      <c r="E52" s="144" t="s">
        <v>84</v>
      </c>
      <c r="F52" s="145"/>
      <c r="G52" s="135"/>
      <c r="H52" s="135"/>
      <c r="J52" s="163" t="s">
        <v>47</v>
      </c>
      <c r="K52" s="161">
        <f t="shared" si="10"/>
        <v>0</v>
      </c>
      <c r="L52" s="160" t="s">
        <v>85</v>
      </c>
      <c r="M52" s="167">
        <f>R21</f>
        <v>0</v>
      </c>
      <c r="N52" s="141"/>
      <c r="O52" s="141"/>
      <c r="P52" s="148"/>
      <c r="Q52" s="168" t="s">
        <v>86</v>
      </c>
      <c r="R52" s="169">
        <f>R43</f>
        <v>81.2</v>
      </c>
      <c r="S52" s="17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2"/>
    </row>
    <row r="54">
      <c r="A54" s="170"/>
      <c r="B54" s="173" t="s">
        <v>87</v>
      </c>
      <c r="C54" s="174">
        <f t="shared" ref="C54:Q54" si="12">SUM(C56,C58,C60,C62,C64)</f>
        <v>0</v>
      </c>
      <c r="D54" s="174">
        <f t="shared" si="12"/>
        <v>0</v>
      </c>
      <c r="E54" s="174">
        <f t="shared" si="12"/>
        <v>0</v>
      </c>
      <c r="F54" s="174">
        <f t="shared" si="12"/>
        <v>500</v>
      </c>
      <c r="G54" s="174">
        <f t="shared" si="12"/>
        <v>0</v>
      </c>
      <c r="H54" s="174">
        <f t="shared" si="12"/>
        <v>0</v>
      </c>
      <c r="I54" s="174">
        <f t="shared" si="12"/>
        <v>0</v>
      </c>
      <c r="J54" s="174">
        <f t="shared" si="12"/>
        <v>0</v>
      </c>
      <c r="K54" s="174">
        <f t="shared" si="12"/>
        <v>0</v>
      </c>
      <c r="L54" s="174">
        <f t="shared" si="12"/>
        <v>0</v>
      </c>
      <c r="M54" s="174">
        <f t="shared" si="12"/>
        <v>0</v>
      </c>
      <c r="N54" s="174">
        <f t="shared" si="12"/>
        <v>0</v>
      </c>
      <c r="O54" s="174">
        <f t="shared" si="12"/>
        <v>0</v>
      </c>
      <c r="P54" s="174">
        <f t="shared" si="12"/>
        <v>0</v>
      </c>
      <c r="Q54" s="174">
        <f t="shared" si="12"/>
        <v>0</v>
      </c>
      <c r="R54" s="174">
        <f>SUM(C54:Q54)</f>
        <v>500</v>
      </c>
    </row>
    <row r="55">
      <c r="A55" s="170"/>
      <c r="B55" s="175" t="s">
        <v>88</v>
      </c>
      <c r="C55" s="176"/>
      <c r="D55" s="177"/>
      <c r="E55" s="177"/>
      <c r="F55" s="176" t="s">
        <v>10</v>
      </c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8"/>
      <c r="R55" s="179" t="s">
        <v>74</v>
      </c>
    </row>
    <row r="56">
      <c r="A56" s="170"/>
      <c r="B56" s="180" t="s">
        <v>89</v>
      </c>
      <c r="C56" s="181"/>
      <c r="D56" s="181"/>
      <c r="E56" s="182"/>
      <c r="F56" s="181">
        <v>500.0</v>
      </c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4" t="s">
        <v>74</v>
      </c>
    </row>
    <row r="57">
      <c r="A57" s="170"/>
      <c r="B57" s="175" t="s">
        <v>88</v>
      </c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8"/>
      <c r="R57" s="179" t="s">
        <v>74</v>
      </c>
    </row>
    <row r="58">
      <c r="A58" s="170"/>
      <c r="B58" s="180" t="s">
        <v>89</v>
      </c>
      <c r="C58" s="181"/>
      <c r="D58" s="181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3"/>
      <c r="R58" s="184" t="s">
        <v>74</v>
      </c>
    </row>
    <row r="59">
      <c r="A59" s="170"/>
      <c r="B59" s="175" t="s">
        <v>88</v>
      </c>
      <c r="C59" s="176"/>
      <c r="D59" s="177"/>
      <c r="E59" s="177"/>
      <c r="F59" s="177"/>
      <c r="G59" s="176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9" t="s">
        <v>74</v>
      </c>
    </row>
    <row r="60">
      <c r="A60" s="170"/>
      <c r="B60" s="185" t="s">
        <v>89</v>
      </c>
      <c r="C60" s="181"/>
      <c r="D60" s="182"/>
      <c r="E60" s="182"/>
      <c r="F60" s="182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3"/>
      <c r="R60" s="184" t="s">
        <v>74</v>
      </c>
    </row>
    <row r="61">
      <c r="A61" s="170"/>
      <c r="B61" s="175" t="s">
        <v>88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  <c r="R61" s="179" t="s">
        <v>74</v>
      </c>
      <c r="S61" s="172"/>
    </row>
    <row r="62">
      <c r="A62" s="170"/>
      <c r="B62" s="185" t="s">
        <v>89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3"/>
      <c r="R62" s="184" t="s">
        <v>74</v>
      </c>
      <c r="S62" s="172"/>
    </row>
    <row r="63">
      <c r="A63" s="170"/>
      <c r="B63" s="175" t="s">
        <v>88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8"/>
      <c r="R63" s="179" t="s">
        <v>74</v>
      </c>
      <c r="S63" s="172"/>
    </row>
    <row r="64">
      <c r="A64" s="170"/>
      <c r="B64" s="186" t="s">
        <v>89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3"/>
      <c r="R64" s="187" t="s">
        <v>74</v>
      </c>
      <c r="S64" s="172"/>
    </row>
  </sheetData>
  <mergeCells count="7">
    <mergeCell ref="C1:D1"/>
    <mergeCell ref="E1:G1"/>
    <mergeCell ref="O1:Q1"/>
    <mergeCell ref="A4:A5"/>
    <mergeCell ref="A6:A7"/>
    <mergeCell ref="A13:A28"/>
    <mergeCell ref="A29:A40"/>
  </mergeCells>
  <conditionalFormatting sqref="C43:M43">
    <cfRule type="cellIs" dxfId="0" priority="1" operator="greaterThanOrEqual">
      <formula>50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