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9ECD5D40-3787-4315-AE9D-EC0F2B7A2DE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rades" sheetId="1" r:id="rId1"/>
    <sheet name="Margin_P&amp;L" sheetId="2" r:id="rId2"/>
    <sheet name="Gautam_transactions" sheetId="3" r:id="rId3"/>
    <sheet name="Gautam_deposit_withdrawal" sheetId="4" r:id="rId4"/>
    <sheet name="Vaibhav_MyCC_Transactions" sheetId="5" r:id="rId5"/>
    <sheet name="US_Stock_exchange_Transactions" sheetId="6" r:id="rId6"/>
    <sheet name="my_deposit_withdrawal" sheetId="7" r:id="rId7"/>
  </sheets>
  <definedNames>
    <definedName name="_xlnm._FilterDatabase" localSheetId="2" hidden="1">Gautam_transactions!$A$1:$G$14</definedName>
    <definedName name="_xlnm._FilterDatabase" localSheetId="0" hidden="1">Trades!$A$1:$G$82</definedName>
    <definedName name="_xlnm._FilterDatabase" localSheetId="4" hidden="1">Vaibhav_MyCC_Transactions!$A$1:$I$80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5" l="1"/>
  <c r="G38" i="5"/>
  <c r="G33" i="5"/>
  <c r="G29" i="5"/>
  <c r="J28" i="5"/>
  <c r="J27" i="5"/>
  <c r="G25" i="5"/>
  <c r="G21" i="5" l="1"/>
  <c r="E6" i="4" l="1"/>
  <c r="L5" i="7" l="1"/>
  <c r="E3" i="7"/>
  <c r="G15" i="3" l="1"/>
  <c r="G21" i="1" l="1"/>
  <c r="G14" i="3" l="1"/>
  <c r="G13" i="3"/>
  <c r="G12" i="3" l="1"/>
  <c r="G13" i="5" l="1"/>
  <c r="G11" i="3" l="1"/>
  <c r="G16" i="1" l="1"/>
  <c r="G10" i="3"/>
  <c r="G9" i="3" l="1"/>
  <c r="E2" i="7" l="1"/>
  <c r="G2" i="6"/>
  <c r="E3" i="4"/>
  <c r="E4" i="4"/>
  <c r="E5" i="4"/>
  <c r="E2" i="4"/>
  <c r="M2" i="7" l="1"/>
  <c r="N2" i="7" s="1"/>
  <c r="G8" i="3"/>
  <c r="G7" i="3" l="1"/>
  <c r="G6" i="3" l="1"/>
  <c r="G7" i="5" l="1"/>
  <c r="G6" i="5"/>
  <c r="G5" i="3" l="1"/>
  <c r="G2" i="2" l="1"/>
  <c r="G80" i="5" l="1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6" i="5"/>
  <c r="G35" i="5"/>
  <c r="G34" i="5"/>
  <c r="G32" i="5"/>
  <c r="G31" i="5"/>
  <c r="G30" i="5"/>
  <c r="G28" i="5"/>
  <c r="G27" i="5"/>
  <c r="G26" i="5"/>
  <c r="G24" i="5"/>
  <c r="G23" i="5"/>
  <c r="G22" i="5"/>
  <c r="G20" i="5"/>
  <c r="G19" i="5"/>
  <c r="G18" i="5"/>
  <c r="G17" i="5"/>
  <c r="G16" i="5"/>
  <c r="G15" i="5"/>
  <c r="G14" i="5"/>
  <c r="G12" i="5"/>
  <c r="G11" i="5"/>
  <c r="G10" i="5"/>
  <c r="G9" i="5"/>
  <c r="G8" i="5"/>
  <c r="G5" i="5"/>
  <c r="G4" i="5"/>
  <c r="G3" i="5"/>
  <c r="G2" i="5"/>
  <c r="G4" i="3"/>
  <c r="G3" i="3"/>
  <c r="G2" i="3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M2" i="4" l="1"/>
  <c r="K2" i="4" s="1"/>
  <c r="N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sd" description="Connection to the 'usd' query in the workbook." type="5" refreshedVersion="6" background="1">
    <dbPr connection="Provider=Microsoft.Mashup.OleDb.1;Data Source=$Workbook$;Location=usd;Extended Properties=&quot;&quot;" command="SELECT * FROM [usd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1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<sst xmlns="http://schemas.openxmlformats.org/spreadsheetml/2006/main" count="282" uniqueCount="79">
  <si>
    <t>Sr No</t>
  </si>
  <si>
    <t>Lot Size</t>
  </si>
  <si>
    <t>Particulars</t>
  </si>
  <si>
    <t>Transaction_Date</t>
  </si>
  <si>
    <t>Buy_Or_Sell</t>
  </si>
  <si>
    <t>Buy</t>
  </si>
  <si>
    <t>Sell</t>
  </si>
  <si>
    <t>Price</t>
  </si>
  <si>
    <t>Nestle June Fut</t>
  </si>
  <si>
    <t>Transaction_Amount</t>
  </si>
  <si>
    <t>Margin Money. Transferred to Manish Jain</t>
  </si>
  <si>
    <t>Profit amount received from Vaibhav</t>
  </si>
  <si>
    <t>Profit</t>
  </si>
  <si>
    <t>Loss</t>
  </si>
  <si>
    <t>Titan June Fut</t>
  </si>
  <si>
    <t>Quantity</t>
  </si>
  <si>
    <t>NCC</t>
  </si>
  <si>
    <t>Transaction_Type</t>
  </si>
  <si>
    <t>Deposit</t>
  </si>
  <si>
    <t>Loss_Or_Profit</t>
  </si>
  <si>
    <t>Allsec</t>
  </si>
  <si>
    <t>Debit</t>
  </si>
  <si>
    <t>Vaibhav Owes Me</t>
  </si>
  <si>
    <t>Transaction_Amt_Final</t>
  </si>
  <si>
    <t>ICICI CC Transaction</t>
  </si>
  <si>
    <t>CITI CC Transaction</t>
  </si>
  <si>
    <t>Credit</t>
  </si>
  <si>
    <t>Bank Deposit to my HDFC</t>
  </si>
  <si>
    <t>Maruti Jul Fut</t>
  </si>
  <si>
    <t>starting</t>
  </si>
  <si>
    <t>CITI CC Payment</t>
  </si>
  <si>
    <t>Quickheal</t>
  </si>
  <si>
    <t>Glenmark Aug Fut</t>
  </si>
  <si>
    <t>Nifty 10500 PE Aug monthly</t>
  </si>
  <si>
    <t>IRCTC</t>
  </si>
  <si>
    <t>Titan Aug Fut</t>
  </si>
  <si>
    <t>Byaj pe (Payment on 15 Oct)</t>
  </si>
  <si>
    <t>Comments</t>
  </si>
  <si>
    <t>Amount</t>
  </si>
  <si>
    <t>My balance left in Gautam's account</t>
  </si>
  <si>
    <t>Leverage money, transferred to Vaibhav</t>
  </si>
  <si>
    <t>Udhaar</t>
  </si>
  <si>
    <t>Titan Sep Fut</t>
  </si>
  <si>
    <t>Titan Oct Fut</t>
  </si>
  <si>
    <t>Majesco</t>
  </si>
  <si>
    <t>Titan Nov Fut</t>
  </si>
  <si>
    <t>from which given on interest @ 3% (Only principal received)</t>
  </si>
  <si>
    <t>Exide</t>
  </si>
  <si>
    <t>Titan Dec Fut</t>
  </si>
  <si>
    <t>Titan Jan21 Fut</t>
  </si>
  <si>
    <t>USD</t>
  </si>
  <si>
    <t>INR</t>
  </si>
  <si>
    <t>Titan Feb21 Fut</t>
  </si>
  <si>
    <t>Withdrawal</t>
  </si>
  <si>
    <t>Titan Mar21 Fut</t>
  </si>
  <si>
    <t>Titan Apr21 Fut</t>
  </si>
  <si>
    <t>Titan May21 Fut</t>
  </si>
  <si>
    <t>Amex CC Transaction</t>
  </si>
  <si>
    <t>Amex Platinum CC Transaction</t>
  </si>
  <si>
    <t>Crude Jun Fut</t>
  </si>
  <si>
    <t>HDFC July fut</t>
  </si>
  <si>
    <t>Cummins July Fut</t>
  </si>
  <si>
    <t>HUL July Fut</t>
  </si>
  <si>
    <t>Amex CC Transaction (Mem rewards)</t>
  </si>
  <si>
    <t>NTPC Jul Fut</t>
  </si>
  <si>
    <t>NTPC Aug Fut</t>
  </si>
  <si>
    <t>NTPC Sep Fut</t>
  </si>
  <si>
    <t>Byaj pe (Returned)</t>
  </si>
  <si>
    <t>Payment_Date</t>
  </si>
  <si>
    <t>Approaching Soon_Flag</t>
  </si>
  <si>
    <t>from which given on interest @ 2%  (Only principal received)</t>
  </si>
  <si>
    <t>Byaj pe (Payment on 12 January)</t>
  </si>
  <si>
    <t>Interest rate for Byaj Pe - Per month</t>
  </si>
  <si>
    <t>Slice</t>
  </si>
  <si>
    <t>HSBC Vaibhav Txn-Myntra</t>
  </si>
  <si>
    <t>Return Initiated</t>
  </si>
  <si>
    <t>Khushboo Coat</t>
  </si>
  <si>
    <t>Deposit to bank</t>
  </si>
  <si>
    <t>Indus Ind txn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</si>
</sst>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&quot;₹&quot;\ #,##0"/>
    <numFmt numFmtId="166" formatCode="[$-F800]dddd\,\ mmmm\ dd\,\ yyyy"/>
    <numFmt numFmtId="167" formatCode="_ * #,##0_ ;_ * \-#,##0_ ;_ * &quot;-&quot;??_ ;_ @_ "/>
    <numFmt numFmtId="168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167" fontId="0" fillId="0" borderId="0" xfId="1" applyNumberFormat="1" applyFont="1"/>
    <xf numFmtId="0" fontId="1" fillId="0" borderId="0" xfId="0" applyFont="1" applyAlignment="1"/>
    <xf numFmtId="167" fontId="1" fillId="0" borderId="0" xfId="0" applyNumberFormat="1" applyFont="1" applyAlignment="1">
      <alignment vertical="center"/>
    </xf>
    <xf numFmtId="168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2" applyFont="1"/>
    <xf numFmtId="14" fontId="0" fillId="0" borderId="0" xfId="1" applyNumberFormat="1" applyFont="1"/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theme="4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06/relationships/rdSupportingPropertyBag" Target="richData/rdsupportingpropertybag.xml"/><Relationship Id="rId2" Type="http://schemas.openxmlformats.org/officeDocument/2006/relationships/worksheet" Target="worksheets/sheet2.xml"/><Relationship Id="rId16" Type="http://schemas.microsoft.com/office/2017/06/relationships/rdSupportingPropertyBagStructure" Target="richData/rdsupportingpropertybagstructure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ichStyles" Target="richData/richStyles.xml"/><Relationship Id="rId10" Type="http://schemas.openxmlformats.org/officeDocument/2006/relationships/styles" Target="styles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</types>
</rvTypesInfo>
</file>

<file path=xl/richData/rdrichvalue.xml><?xml version="1.0" encoding="utf-8"?>
<rvData xmlns="http://schemas.microsoft.com/office/spreadsheetml/2017/richdata" count="2">
  <rv s="0">
    <v>en-US</v>
    <v>avyo8m</v>
    <v>268435456</v>
    <v>1</v>
    <v>Powered by Refinitiv</v>
    <v>0</v>
    <v>USD/INR</v>
    <v>2</v>
    <v>3</v>
    <v>Finance</v>
    <v>4</v>
    <v>77.007999999999996</v>
    <v>72.257999999999996</v>
    <v>0.09</v>
    <v>1.24E-3</v>
    <v>INR</v>
    <v>USD</v>
    <v>72.709999999999994</v>
    <v>Currency Pair</v>
    <v>44280.678807870368</v>
    <v>72.567999999999998</v>
    <v>US Dollar/Indian Rupee FX Spot Rate</v>
    <v>72.58</v>
    <v>72.59</v>
    <v>72.680000000000007</v>
    <v>USDINR</v>
    <v>USD/INR</v>
  </rv>
  <rv s="1">
    <v>0</v>
  </rv>
</rvData>
</file>

<file path=xl/richData/rdrichvaluestructure.xml><?xml version="1.0" encoding="utf-8"?>
<rvStructures xmlns="http://schemas.microsoft.com/office/spreadsheetml/2017/richdata" count="2">
  <s t="_linkedentitycore">
    <k n="%EntityCulture" t="s"/>
    <k n="%EntityId" t="s"/>
    <k n="%EntityServiceId"/>
    <k n="%IsRefreshable" t="b"/>
    <k n="%ProviderInfo" t="s"/>
    <k n="_Display" t="spb"/>
    <k n="_DisplayString" t="s"/>
    <k n="_Flags" t="spb"/>
    <k n="_Format" t="spb"/>
    <k n="_Icon" t="s"/>
    <k n="_SubLabel" t="spb"/>
    <k n="52 week high"/>
    <k n="52 week low"/>
    <k n="Change"/>
    <k n="Change (%)"/>
    <k n="Currency" t="s"/>
    <k n="From currency" t="s"/>
    <k n="High"/>
    <k n="Instrument type" t="s"/>
    <k n="Last trade time"/>
    <k n="Low"/>
    <k n="Name" t="s"/>
    <k n="Open"/>
    <k n="Previous close"/>
    <k n="Price"/>
    <k n="Ticker symbol" t="s"/>
    <k n="UniqueName" t="s"/>
  </s>
  <s t="_linkedentity">
    <k n="%cvi" t="r"/>
  </s>
</rvStructures>
</file>

<file path=xl/richData/rdsupportingpropertybag.xml><?xml version="1.0" encoding="utf-8"?>
<supportingPropertyBags xmlns="http://schemas.microsoft.com/office/spreadsheetml/2017/richdata2">
  <spbArrays count="1">
    <a count="27">
      <v t="s">%EntityServiceId</v>
      <v t="s">_Format</v>
      <v t="s">%IsRefreshable</v>
      <v t="s">%EntityCulture</v>
      <v t="s">%EntityId</v>
      <v t="s">_Icon</v>
      <v t="s">_Display</v>
      <v t="s">Name</v>
      <v t="s">Price</v>
      <v t="s">_SubLabel</v>
      <v t="s">Last trade time</v>
      <v t="s">Ticker symbol</v>
      <v t="s">Change</v>
      <v t="s">Change (%)</v>
      <v t="s">Currency</v>
      <v t="s">From currency</v>
      <v t="s">Previous close</v>
      <v t="s">Open</v>
      <v t="s">High</v>
      <v t="s">Low</v>
      <v t="s">52 week high</v>
      <v t="s">52 week low</v>
      <v t="s">Instrument type</v>
      <v t="s">_Flags</v>
      <v t="s">UniqueName</v>
      <v t="s">_DisplayString</v>
      <v t="s">%ProviderInfo</v>
    </a>
  </spbArrays>
  <spbData count="5">
    <spb s="0">
      <v>0</v>
      <v>Name</v>
    </spb>
    <spb s="1">
      <v>0</v>
      <v>0</v>
      <v>0</v>
    </spb>
    <spb s="2">
      <v>1</v>
      <v>1</v>
    </spb>
    <spb s="3">
      <v>1</v>
      <v>1</v>
      <v>2</v>
      <v>1</v>
      <v>1</v>
      <v>1</v>
      <v>3</v>
      <v>1</v>
      <v>1</v>
      <v>1</v>
      <v>4</v>
      <v>5</v>
      <v>6</v>
    </spb>
    <spb s="4">
      <v>GMT</v>
    </spb>
  </spbData>
</supportingPropertyBags>
</file>

<file path=xl/richData/rdsupportingpropertybagstructure.xml><?xml version="1.0" encoding="utf-8"?>
<spbStructures xmlns="http://schemas.microsoft.com/office/spreadsheetml/2017/richdata2" count="5">
  <s>
    <k n="^Order" t="spba"/>
    <k n="TitleProperty" t="s"/>
  </s>
  <s>
    <k n="ShowInCardView" t="b"/>
    <k n="ShowInDotNotation" t="b"/>
    <k n="ShowInAutoComplete" t="b"/>
  </s>
  <s>
    <k n="UniqueName" t="spb"/>
    <k n="%ProviderInfo" t="spb"/>
  </s>
  <s>
    <k n="Low" t="i"/>
    <k n="High" t="i"/>
    <k n="Name" t="i"/>
    <k n="Open" t="i"/>
    <k n="Price" t="i"/>
    <k n="Change" t="i"/>
    <k n="Change (%)" t="i"/>
    <k n="52 week low" t="i"/>
    <k n="52 week high" t="i"/>
    <k n="Previous close" t="i"/>
    <k n="Last trade time" t="i"/>
    <k n="`_DisplayString" t="i"/>
    <k n="`%EntityServiceId" t="i"/>
  </s>
  <s>
    <k n="Last trade time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4">
    <x:dxf>
      <x:numFmt numFmtId="164" formatCode="_ [$₹-4009]\ * #,##0.00_ ;_ [$₹-4009]\ * \-#,##0.00_ ;_ [$₹-4009]\ * &quot;-&quot;??_ ;_ @_ "/>
    </x:dxf>
    <x:dxf>
      <x:numFmt numFmtId="14" formatCode="0.00%"/>
    </x:dxf>
    <x:dxf>
      <x:numFmt numFmtId="27" formatCode="dd/mm/yyyy\ hh:mm"/>
    </x:dxf>
    <x:dxf>
      <x:numFmt numFmtId="2" formatCode="0.00"/>
    </x:dxf>
  </dxfs>
  <richProperties>
    <rPr n="IsTitleField" t="b"/>
    <rPr n="ShouldShowInCell" t="b"/>
  </richProperties>
  <richStyles>
    <rSty dxfid="0"/>
    <rSty>
      <rpv i="0">1</rpv>
    </rSty>
    <rSty dxfid="1"/>
    <rSty dxfid="2"/>
    <rSty>
      <rpv i="1">1</rpv>
    </rSty>
    <rSty dxfid="3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3" max="3" width="10.6640625" bestFit="1" customWidth="1"/>
    <col min="4" max="4" width="9.33203125" style="1" bestFit="1" customWidth="1"/>
    <col min="5" max="5" width="36" bestFit="1" customWidth="1"/>
    <col min="6" max="6" width="30.44140625" bestFit="1" customWidth="1"/>
    <col min="7" max="7" width="18.33203125" bestFit="1" customWidth="1"/>
  </cols>
  <sheetData>
    <row r="1" spans="1:7" x14ac:dyDescent="0.3">
      <c r="A1" s="18" t="s">
        <v>0</v>
      </c>
      <c r="B1" s="18" t="s">
        <v>1</v>
      </c>
      <c r="C1" s="18" t="s">
        <v>4</v>
      </c>
      <c r="D1" s="18" t="s">
        <v>7</v>
      </c>
      <c r="E1" s="18" t="s">
        <v>2</v>
      </c>
      <c r="F1" s="18" t="s">
        <v>3</v>
      </c>
      <c r="G1" s="18" t="s">
        <v>9</v>
      </c>
    </row>
    <row r="2" spans="1:7" x14ac:dyDescent="0.3">
      <c r="A2" s="15">
        <v>1</v>
      </c>
      <c r="B2" s="15">
        <v>50</v>
      </c>
      <c r="C2" s="15" t="s">
        <v>6</v>
      </c>
      <c r="D2" s="16">
        <v>17329.2</v>
      </c>
      <c r="E2" s="15" t="s">
        <v>8</v>
      </c>
      <c r="F2" s="17">
        <v>43983</v>
      </c>
      <c r="G2" s="16">
        <f>IF(C2="Sell",D2*B2,-D2*B2)</f>
        <v>866460</v>
      </c>
    </row>
    <row r="3" spans="1:7" x14ac:dyDescent="0.3">
      <c r="A3" s="15">
        <v>2</v>
      </c>
      <c r="B3" s="15">
        <v>50</v>
      </c>
      <c r="C3" s="15" t="s">
        <v>5</v>
      </c>
      <c r="D3" s="16">
        <v>17125</v>
      </c>
      <c r="E3" s="15" t="s">
        <v>8</v>
      </c>
      <c r="F3" s="17">
        <v>43983</v>
      </c>
      <c r="G3" s="16">
        <f t="shared" ref="G3:G63" si="0">IF(C3="Sell",D3*B3,-D3*B3)</f>
        <v>-856250</v>
      </c>
    </row>
    <row r="4" spans="1:7" x14ac:dyDescent="0.3">
      <c r="A4" s="15">
        <v>3</v>
      </c>
      <c r="B4" s="15">
        <v>750</v>
      </c>
      <c r="C4" s="15" t="s">
        <v>6</v>
      </c>
      <c r="D4" s="16">
        <v>943</v>
      </c>
      <c r="E4" s="15" t="s">
        <v>14</v>
      </c>
      <c r="F4" s="17">
        <v>43998</v>
      </c>
      <c r="G4" s="16">
        <f t="shared" si="0"/>
        <v>707250</v>
      </c>
    </row>
    <row r="5" spans="1:7" x14ac:dyDescent="0.3">
      <c r="A5" s="15">
        <v>4</v>
      </c>
      <c r="B5" s="15">
        <v>750</v>
      </c>
      <c r="C5" s="15" t="s">
        <v>5</v>
      </c>
      <c r="D5" s="16">
        <v>981.2</v>
      </c>
      <c r="E5" s="15" t="s">
        <v>14</v>
      </c>
      <c r="F5" s="17">
        <v>44007</v>
      </c>
      <c r="G5" s="16">
        <f t="shared" si="0"/>
        <v>-735900</v>
      </c>
    </row>
    <row r="6" spans="1:7" x14ac:dyDescent="0.3">
      <c r="A6" s="15">
        <v>5</v>
      </c>
      <c r="B6" s="15">
        <v>100</v>
      </c>
      <c r="C6" s="15" t="s">
        <v>5</v>
      </c>
      <c r="D6" s="16">
        <v>5872</v>
      </c>
      <c r="E6" s="15" t="s">
        <v>28</v>
      </c>
      <c r="F6" s="17">
        <v>44032</v>
      </c>
      <c r="G6" s="16">
        <f t="shared" si="0"/>
        <v>-587200</v>
      </c>
    </row>
    <row r="7" spans="1:7" x14ac:dyDescent="0.3">
      <c r="A7" s="15">
        <v>6</v>
      </c>
      <c r="B7" s="15">
        <v>100</v>
      </c>
      <c r="C7" s="15" t="s">
        <v>6</v>
      </c>
      <c r="D7" s="16">
        <v>6155</v>
      </c>
      <c r="E7" s="15" t="s">
        <v>28</v>
      </c>
      <c r="F7" s="17">
        <v>44033</v>
      </c>
      <c r="G7" s="16">
        <f t="shared" si="0"/>
        <v>615500</v>
      </c>
    </row>
    <row r="8" spans="1:7" x14ac:dyDescent="0.3">
      <c r="A8" s="15">
        <v>7</v>
      </c>
      <c r="B8" s="15">
        <v>2300</v>
      </c>
      <c r="C8" s="15" t="s">
        <v>5</v>
      </c>
      <c r="D8" s="16">
        <v>474.25</v>
      </c>
      <c r="E8" s="15" t="s">
        <v>32</v>
      </c>
      <c r="F8" s="17">
        <v>44053</v>
      </c>
      <c r="G8" s="16">
        <f t="shared" si="0"/>
        <v>-1090775</v>
      </c>
    </row>
    <row r="9" spans="1:7" x14ac:dyDescent="0.3">
      <c r="A9" s="15">
        <v>8</v>
      </c>
      <c r="B9" s="15">
        <v>2300</v>
      </c>
      <c r="C9" s="15" t="s">
        <v>6</v>
      </c>
      <c r="D9" s="16">
        <v>479.35</v>
      </c>
      <c r="E9" s="15" t="s">
        <v>32</v>
      </c>
      <c r="F9" s="17">
        <v>44054</v>
      </c>
      <c r="G9" s="16">
        <f t="shared" si="0"/>
        <v>1102505</v>
      </c>
    </row>
    <row r="10" spans="1:7" x14ac:dyDescent="0.3">
      <c r="A10" s="15">
        <v>9</v>
      </c>
      <c r="B10" s="15">
        <v>75</v>
      </c>
      <c r="C10" s="15" t="s">
        <v>5</v>
      </c>
      <c r="D10" s="16">
        <v>65.7</v>
      </c>
      <c r="E10" s="15" t="s">
        <v>33</v>
      </c>
      <c r="F10" s="17">
        <v>44047</v>
      </c>
      <c r="G10" s="16">
        <f t="shared" si="0"/>
        <v>-4927.5</v>
      </c>
    </row>
    <row r="11" spans="1:7" x14ac:dyDescent="0.3">
      <c r="A11" s="15">
        <v>10</v>
      </c>
      <c r="B11" s="15">
        <v>750</v>
      </c>
      <c r="C11" s="15" t="s">
        <v>6</v>
      </c>
      <c r="D11" s="16">
        <v>1058.5999999999999</v>
      </c>
      <c r="E11" s="15" t="s">
        <v>35</v>
      </c>
      <c r="F11" s="17">
        <v>44055</v>
      </c>
      <c r="G11" s="16">
        <f t="shared" si="0"/>
        <v>793949.99999999988</v>
      </c>
    </row>
    <row r="12" spans="1:7" x14ac:dyDescent="0.3">
      <c r="A12" s="15">
        <v>13</v>
      </c>
      <c r="B12" s="15">
        <v>750</v>
      </c>
      <c r="C12" s="15" t="s">
        <v>5</v>
      </c>
      <c r="D12" s="16">
        <v>1128</v>
      </c>
      <c r="E12" s="15" t="s">
        <v>35</v>
      </c>
      <c r="F12" s="17">
        <v>44070</v>
      </c>
      <c r="G12" s="16">
        <f t="shared" si="0"/>
        <v>-846000</v>
      </c>
    </row>
    <row r="13" spans="1:7" x14ac:dyDescent="0.3">
      <c r="A13" s="15">
        <v>14</v>
      </c>
      <c r="B13" s="15">
        <v>750</v>
      </c>
      <c r="C13" s="15" t="s">
        <v>6</v>
      </c>
      <c r="D13" s="16">
        <v>1130.9000000000001</v>
      </c>
      <c r="E13" s="15" t="s">
        <v>42</v>
      </c>
      <c r="F13" s="17">
        <v>44070</v>
      </c>
      <c r="G13" s="16">
        <f t="shared" si="0"/>
        <v>848175.00000000012</v>
      </c>
    </row>
    <row r="14" spans="1:7" x14ac:dyDescent="0.3">
      <c r="A14" s="15">
        <v>15</v>
      </c>
      <c r="B14" s="15">
        <v>750</v>
      </c>
      <c r="C14" s="15" t="s">
        <v>5</v>
      </c>
      <c r="D14" s="16">
        <v>1095.8</v>
      </c>
      <c r="E14" s="15" t="s">
        <v>42</v>
      </c>
      <c r="F14" s="17">
        <v>44098</v>
      </c>
      <c r="G14" s="16">
        <f t="shared" si="0"/>
        <v>-821850</v>
      </c>
    </row>
    <row r="15" spans="1:7" x14ac:dyDescent="0.3">
      <c r="A15" s="15">
        <v>16</v>
      </c>
      <c r="B15" s="15">
        <v>750</v>
      </c>
      <c r="C15" s="15" t="s">
        <v>6</v>
      </c>
      <c r="D15" s="16">
        <v>1098.8499999999999</v>
      </c>
      <c r="E15" s="15" t="s">
        <v>43</v>
      </c>
      <c r="F15" s="17">
        <v>44098</v>
      </c>
      <c r="G15" s="16">
        <f t="shared" si="0"/>
        <v>824137.49999999988</v>
      </c>
    </row>
    <row r="16" spans="1:7" x14ac:dyDescent="0.3">
      <c r="A16" s="15">
        <v>17</v>
      </c>
      <c r="B16" s="15">
        <v>750</v>
      </c>
      <c r="C16" s="15" t="s">
        <v>5</v>
      </c>
      <c r="D16" s="16">
        <v>1177</v>
      </c>
      <c r="E16" s="15" t="s">
        <v>45</v>
      </c>
      <c r="F16" s="17">
        <v>44164</v>
      </c>
      <c r="G16" s="16">
        <f t="shared" si="0"/>
        <v>-882750</v>
      </c>
    </row>
    <row r="17" spans="1:7" x14ac:dyDescent="0.3">
      <c r="A17" s="15">
        <v>18</v>
      </c>
      <c r="B17" s="15">
        <v>750</v>
      </c>
      <c r="C17" s="15" t="s">
        <v>6</v>
      </c>
      <c r="D17" s="16">
        <v>1178</v>
      </c>
      <c r="E17" s="15" t="s">
        <v>45</v>
      </c>
      <c r="F17" s="17">
        <v>44164</v>
      </c>
      <c r="G17" s="16">
        <f t="shared" si="0"/>
        <v>883500</v>
      </c>
    </row>
    <row r="18" spans="1:7" x14ac:dyDescent="0.3">
      <c r="A18" s="15">
        <v>19</v>
      </c>
      <c r="B18" s="15">
        <v>750</v>
      </c>
      <c r="C18" s="15" t="s">
        <v>6</v>
      </c>
      <c r="D18" s="16">
        <v>1357</v>
      </c>
      <c r="E18" s="15" t="s">
        <v>45</v>
      </c>
      <c r="F18" s="17">
        <v>44155</v>
      </c>
      <c r="G18" s="16">
        <f t="shared" si="0"/>
        <v>1017750</v>
      </c>
    </row>
    <row r="19" spans="1:7" x14ac:dyDescent="0.3">
      <c r="A19" s="15">
        <v>20</v>
      </c>
      <c r="B19" s="15">
        <v>1500</v>
      </c>
      <c r="C19" s="15" t="s">
        <v>5</v>
      </c>
      <c r="D19" s="16">
        <v>1321</v>
      </c>
      <c r="E19" s="15" t="s">
        <v>45</v>
      </c>
      <c r="F19" s="17">
        <v>44161</v>
      </c>
      <c r="G19" s="16">
        <f t="shared" si="0"/>
        <v>-1981500</v>
      </c>
    </row>
    <row r="20" spans="1:7" x14ac:dyDescent="0.3">
      <c r="A20" s="15">
        <v>21</v>
      </c>
      <c r="B20" s="15">
        <v>1500</v>
      </c>
      <c r="C20" s="15" t="s">
        <v>6</v>
      </c>
      <c r="D20" s="16">
        <v>1326</v>
      </c>
      <c r="E20" s="15" t="s">
        <v>48</v>
      </c>
      <c r="F20" s="17">
        <v>44161</v>
      </c>
      <c r="G20" s="16">
        <f t="shared" si="0"/>
        <v>1989000</v>
      </c>
    </row>
    <row r="21" spans="1:7" x14ac:dyDescent="0.3">
      <c r="A21" s="15">
        <v>22</v>
      </c>
      <c r="B21" s="15">
        <v>1500</v>
      </c>
      <c r="C21" s="15" t="s">
        <v>5</v>
      </c>
      <c r="D21" s="16">
        <v>1564.9</v>
      </c>
      <c r="E21" s="15" t="s">
        <v>48</v>
      </c>
      <c r="F21" s="17">
        <v>44196</v>
      </c>
      <c r="G21" s="16">
        <f t="shared" si="0"/>
        <v>-2347350</v>
      </c>
    </row>
    <row r="22" spans="1:7" x14ac:dyDescent="0.3">
      <c r="A22" s="15">
        <v>23</v>
      </c>
      <c r="B22" s="15">
        <v>1500</v>
      </c>
      <c r="C22" s="15" t="s">
        <v>6</v>
      </c>
      <c r="D22" s="16">
        <v>1568</v>
      </c>
      <c r="E22" s="15" t="s">
        <v>49</v>
      </c>
      <c r="F22" s="17">
        <v>44196</v>
      </c>
      <c r="G22" s="16">
        <f t="shared" si="0"/>
        <v>2352000</v>
      </c>
    </row>
    <row r="23" spans="1:7" x14ac:dyDescent="0.3">
      <c r="A23" s="15">
        <v>24</v>
      </c>
      <c r="B23" s="15">
        <v>1500</v>
      </c>
      <c r="C23" s="15" t="s">
        <v>5</v>
      </c>
      <c r="D23" s="16">
        <v>1446</v>
      </c>
      <c r="E23" s="15" t="s">
        <v>49</v>
      </c>
      <c r="F23" s="17">
        <v>44224</v>
      </c>
      <c r="G23" s="16">
        <f t="shared" si="0"/>
        <v>-2169000</v>
      </c>
    </row>
    <row r="24" spans="1:7" x14ac:dyDescent="0.3">
      <c r="A24" s="15">
        <v>25</v>
      </c>
      <c r="B24" s="15">
        <v>1500</v>
      </c>
      <c r="C24" s="15" t="s">
        <v>6</v>
      </c>
      <c r="D24" s="16">
        <v>1449</v>
      </c>
      <c r="E24" s="15" t="s">
        <v>52</v>
      </c>
      <c r="F24" s="17">
        <v>44224</v>
      </c>
      <c r="G24" s="16">
        <f t="shared" si="0"/>
        <v>2173500</v>
      </c>
    </row>
    <row r="25" spans="1:7" x14ac:dyDescent="0.3">
      <c r="A25" s="15">
        <v>26</v>
      </c>
      <c r="B25" s="15">
        <v>1500</v>
      </c>
      <c r="C25" s="15" t="s">
        <v>5</v>
      </c>
      <c r="D25" s="16">
        <v>1433.6</v>
      </c>
      <c r="E25" s="15" t="s">
        <v>52</v>
      </c>
      <c r="F25" s="17">
        <v>44252</v>
      </c>
      <c r="G25" s="16">
        <f t="shared" si="0"/>
        <v>-2150400</v>
      </c>
    </row>
    <row r="26" spans="1:7" x14ac:dyDescent="0.3">
      <c r="A26" s="15">
        <v>27</v>
      </c>
      <c r="B26" s="15">
        <v>1500</v>
      </c>
      <c r="C26" s="15" t="s">
        <v>6</v>
      </c>
      <c r="D26" s="16">
        <v>1440.5</v>
      </c>
      <c r="E26" s="15" t="s">
        <v>54</v>
      </c>
      <c r="F26" s="17">
        <v>44252</v>
      </c>
      <c r="G26" s="16">
        <f t="shared" si="0"/>
        <v>2160750</v>
      </c>
    </row>
    <row r="27" spans="1:7" x14ac:dyDescent="0.3">
      <c r="A27" s="15">
        <v>28</v>
      </c>
      <c r="B27" s="15">
        <v>1500</v>
      </c>
      <c r="C27" s="15" t="s">
        <v>5</v>
      </c>
      <c r="D27" s="16">
        <v>1464.2</v>
      </c>
      <c r="E27" s="15" t="s">
        <v>54</v>
      </c>
      <c r="F27" s="17">
        <v>44280</v>
      </c>
      <c r="G27" s="16">
        <f t="shared" si="0"/>
        <v>-2196300</v>
      </c>
    </row>
    <row r="28" spans="1:7" x14ac:dyDescent="0.3">
      <c r="A28" s="15">
        <v>29</v>
      </c>
      <c r="B28" s="15">
        <v>1500</v>
      </c>
      <c r="C28" s="15" t="s">
        <v>6</v>
      </c>
      <c r="D28" s="16">
        <v>1470.3</v>
      </c>
      <c r="E28" s="15" t="s">
        <v>55</v>
      </c>
      <c r="F28" s="17">
        <v>44280</v>
      </c>
      <c r="G28" s="16">
        <f t="shared" si="0"/>
        <v>2205450</v>
      </c>
    </row>
    <row r="29" spans="1:7" x14ac:dyDescent="0.3">
      <c r="A29" s="15">
        <v>30</v>
      </c>
      <c r="B29" s="15">
        <v>1500</v>
      </c>
      <c r="C29" s="15" t="s">
        <v>5</v>
      </c>
      <c r="D29" s="16">
        <v>1506.9</v>
      </c>
      <c r="E29" s="15" t="s">
        <v>55</v>
      </c>
      <c r="F29" s="17">
        <v>44315</v>
      </c>
      <c r="G29" s="16">
        <f t="shared" si="0"/>
        <v>-2260350</v>
      </c>
    </row>
    <row r="30" spans="1:7" x14ac:dyDescent="0.3">
      <c r="A30" s="15">
        <v>31</v>
      </c>
      <c r="B30" s="15">
        <v>1500</v>
      </c>
      <c r="C30" s="15" t="s">
        <v>6</v>
      </c>
      <c r="D30" s="16">
        <v>1514.65</v>
      </c>
      <c r="E30" s="15" t="s">
        <v>56</v>
      </c>
      <c r="F30" s="17">
        <v>44315</v>
      </c>
      <c r="G30" s="16">
        <f t="shared" si="0"/>
        <v>2271975</v>
      </c>
    </row>
    <row r="31" spans="1:7" x14ac:dyDescent="0.3">
      <c r="A31" s="15">
        <v>32</v>
      </c>
      <c r="B31" s="15">
        <v>1500</v>
      </c>
      <c r="C31" s="15" t="s">
        <v>5</v>
      </c>
      <c r="D31" s="16">
        <v>1457</v>
      </c>
      <c r="E31" s="15" t="s">
        <v>56</v>
      </c>
      <c r="F31" s="17">
        <v>44326</v>
      </c>
      <c r="G31" s="16">
        <f t="shared" si="0"/>
        <v>-2185500</v>
      </c>
    </row>
    <row r="32" spans="1:7" x14ac:dyDescent="0.3">
      <c r="A32" s="15">
        <v>33</v>
      </c>
      <c r="B32" s="15">
        <v>100</v>
      </c>
      <c r="C32" s="15" t="s">
        <v>5</v>
      </c>
      <c r="D32" s="16">
        <v>5043</v>
      </c>
      <c r="E32" s="15" t="s">
        <v>59</v>
      </c>
      <c r="F32" s="17">
        <v>44351</v>
      </c>
      <c r="G32" s="16">
        <f t="shared" si="0"/>
        <v>-504300</v>
      </c>
    </row>
    <row r="33" spans="1:7" x14ac:dyDescent="0.3">
      <c r="A33" s="15">
        <v>34</v>
      </c>
      <c r="B33" s="15">
        <v>100</v>
      </c>
      <c r="C33" s="15" t="s">
        <v>6</v>
      </c>
      <c r="D33" s="16">
        <v>5349</v>
      </c>
      <c r="E33" s="15" t="s">
        <v>59</v>
      </c>
      <c r="F33" s="17">
        <v>44368</v>
      </c>
      <c r="G33" s="16">
        <f t="shared" si="0"/>
        <v>534900</v>
      </c>
    </row>
    <row r="34" spans="1:7" x14ac:dyDescent="0.3">
      <c r="A34" s="15">
        <v>35</v>
      </c>
      <c r="B34" s="15">
        <v>550</v>
      </c>
      <c r="C34" s="15" t="s">
        <v>5</v>
      </c>
      <c r="D34" s="16">
        <v>1508.65</v>
      </c>
      <c r="E34" s="15" t="s">
        <v>60</v>
      </c>
      <c r="F34" s="17">
        <v>44375</v>
      </c>
      <c r="G34" s="16">
        <f t="shared" si="0"/>
        <v>-829757.5</v>
      </c>
    </row>
    <row r="35" spans="1:7" x14ac:dyDescent="0.3">
      <c r="A35" s="15">
        <v>36</v>
      </c>
      <c r="B35" s="15">
        <v>550</v>
      </c>
      <c r="C35" s="15" t="s">
        <v>6</v>
      </c>
      <c r="D35" s="16">
        <v>1505.25</v>
      </c>
      <c r="E35" s="15" t="s">
        <v>60</v>
      </c>
      <c r="F35" s="17">
        <v>44376</v>
      </c>
      <c r="G35" s="16">
        <f t="shared" si="0"/>
        <v>827887.5</v>
      </c>
    </row>
    <row r="36" spans="1:7" x14ac:dyDescent="0.3">
      <c r="A36" s="15">
        <v>37</v>
      </c>
      <c r="B36" s="15">
        <v>600</v>
      </c>
      <c r="C36" s="15" t="s">
        <v>5</v>
      </c>
      <c r="D36" s="16">
        <v>871</v>
      </c>
      <c r="E36" s="15" t="s">
        <v>61</v>
      </c>
      <c r="F36" s="17">
        <v>44376</v>
      </c>
      <c r="G36" s="16">
        <f t="shared" si="0"/>
        <v>-522600</v>
      </c>
    </row>
    <row r="37" spans="1:7" x14ac:dyDescent="0.3">
      <c r="A37" s="15">
        <v>38</v>
      </c>
      <c r="B37" s="15">
        <v>600</v>
      </c>
      <c r="C37" s="15" t="s">
        <v>6</v>
      </c>
      <c r="D37" s="16">
        <v>874.8</v>
      </c>
      <c r="E37" s="15" t="s">
        <v>61</v>
      </c>
      <c r="F37" s="17">
        <v>44377</v>
      </c>
      <c r="G37" s="16">
        <f t="shared" si="0"/>
        <v>524880</v>
      </c>
    </row>
    <row r="38" spans="1:7" x14ac:dyDescent="0.3">
      <c r="A38" s="15">
        <v>39</v>
      </c>
      <c r="B38" s="15">
        <v>300</v>
      </c>
      <c r="C38" s="15" t="s">
        <v>5</v>
      </c>
      <c r="D38" s="16">
        <v>2493</v>
      </c>
      <c r="E38" s="15" t="s">
        <v>62</v>
      </c>
      <c r="F38" s="17">
        <v>44377</v>
      </c>
      <c r="G38" s="16">
        <f t="shared" si="0"/>
        <v>-747900</v>
      </c>
    </row>
    <row r="39" spans="1:7" x14ac:dyDescent="0.3">
      <c r="A39" s="15">
        <v>40</v>
      </c>
      <c r="B39" s="15">
        <v>300</v>
      </c>
      <c r="C39" s="15" t="s">
        <v>6</v>
      </c>
      <c r="D39" s="16">
        <v>2432.0500000000002</v>
      </c>
      <c r="E39" s="15" t="s">
        <v>62</v>
      </c>
      <c r="F39" s="17">
        <v>44391</v>
      </c>
      <c r="G39" s="16">
        <f t="shared" si="0"/>
        <v>729615</v>
      </c>
    </row>
    <row r="40" spans="1:7" x14ac:dyDescent="0.3">
      <c r="A40" s="15">
        <v>41</v>
      </c>
      <c r="B40" s="15">
        <v>5700</v>
      </c>
      <c r="C40" s="15" t="s">
        <v>5</v>
      </c>
      <c r="D40" s="16">
        <v>119.9</v>
      </c>
      <c r="E40" s="15" t="s">
        <v>64</v>
      </c>
      <c r="F40" s="17">
        <v>44393</v>
      </c>
      <c r="G40" s="16">
        <f t="shared" si="0"/>
        <v>-683430</v>
      </c>
    </row>
    <row r="41" spans="1:7" x14ac:dyDescent="0.3">
      <c r="A41" s="15">
        <v>42</v>
      </c>
      <c r="B41" s="15">
        <v>5700</v>
      </c>
      <c r="C41" s="15" t="s">
        <v>6</v>
      </c>
      <c r="D41" s="16">
        <v>115.9</v>
      </c>
      <c r="E41" s="15" t="s">
        <v>64</v>
      </c>
      <c r="F41" s="17">
        <v>44406</v>
      </c>
      <c r="G41" s="16">
        <f t="shared" si="0"/>
        <v>660630</v>
      </c>
    </row>
    <row r="42" spans="1:7" x14ac:dyDescent="0.3">
      <c r="A42" s="15">
        <v>43</v>
      </c>
      <c r="B42" s="15">
        <v>5700</v>
      </c>
      <c r="C42" s="15" t="s">
        <v>5</v>
      </c>
      <c r="D42" s="16">
        <v>115.75</v>
      </c>
      <c r="E42" s="15" t="s">
        <v>65</v>
      </c>
      <c r="F42" s="17">
        <v>44406</v>
      </c>
      <c r="G42" s="16">
        <f t="shared" si="0"/>
        <v>-659775</v>
      </c>
    </row>
    <row r="43" spans="1:7" x14ac:dyDescent="0.3">
      <c r="A43" s="15">
        <v>44</v>
      </c>
      <c r="B43" s="15">
        <v>5700</v>
      </c>
      <c r="C43" s="15" t="s">
        <v>6</v>
      </c>
      <c r="D43" s="16">
        <v>112.5</v>
      </c>
      <c r="E43" s="15" t="s">
        <v>65</v>
      </c>
      <c r="F43" s="17">
        <v>44434</v>
      </c>
      <c r="G43" s="16">
        <f t="shared" si="0"/>
        <v>641250</v>
      </c>
    </row>
    <row r="44" spans="1:7" x14ac:dyDescent="0.3">
      <c r="A44" s="15">
        <v>45</v>
      </c>
      <c r="B44" s="15">
        <v>5700</v>
      </c>
      <c r="C44" s="15" t="s">
        <v>5</v>
      </c>
      <c r="D44" s="16">
        <v>109.95</v>
      </c>
      <c r="E44" s="15" t="s">
        <v>66</v>
      </c>
      <c r="F44" s="17">
        <v>44434</v>
      </c>
      <c r="G44" s="16">
        <f t="shared" si="0"/>
        <v>-626715</v>
      </c>
    </row>
    <row r="45" spans="1:7" x14ac:dyDescent="0.3">
      <c r="A45" s="15">
        <v>46</v>
      </c>
      <c r="B45" s="15">
        <v>5700</v>
      </c>
      <c r="C45" s="15" t="s">
        <v>6</v>
      </c>
      <c r="D45" s="16">
        <v>121.6</v>
      </c>
      <c r="E45" s="15" t="s">
        <v>65</v>
      </c>
      <c r="F45" s="17">
        <v>44454</v>
      </c>
      <c r="G45" s="16">
        <f t="shared" si="0"/>
        <v>693120</v>
      </c>
    </row>
    <row r="46" spans="1:7" x14ac:dyDescent="0.3">
      <c r="A46" s="15">
        <v>47</v>
      </c>
      <c r="B46" s="15"/>
      <c r="C46" s="15"/>
      <c r="D46" s="16"/>
      <c r="E46" s="15"/>
      <c r="F46" s="17"/>
      <c r="G46" s="16">
        <f t="shared" si="0"/>
        <v>0</v>
      </c>
    </row>
    <row r="47" spans="1:7" x14ac:dyDescent="0.3">
      <c r="A47" s="15">
        <v>48</v>
      </c>
      <c r="B47" s="15"/>
      <c r="C47" s="15"/>
      <c r="D47" s="16"/>
      <c r="E47" s="15"/>
      <c r="F47" s="17"/>
      <c r="G47" s="16">
        <f t="shared" si="0"/>
        <v>0</v>
      </c>
    </row>
    <row r="48" spans="1:7" x14ac:dyDescent="0.3">
      <c r="A48" s="15">
        <v>49</v>
      </c>
      <c r="B48" s="15"/>
      <c r="C48" s="15"/>
      <c r="D48" s="16"/>
      <c r="E48" s="15"/>
      <c r="F48" s="17"/>
      <c r="G48" s="16">
        <f t="shared" si="0"/>
        <v>0</v>
      </c>
    </row>
    <row r="49" spans="1:7" x14ac:dyDescent="0.3">
      <c r="A49" s="15">
        <v>50</v>
      </c>
      <c r="B49" s="15"/>
      <c r="C49" s="15"/>
      <c r="D49" s="16"/>
      <c r="E49" s="15"/>
      <c r="F49" s="17"/>
      <c r="G49" s="16">
        <f t="shared" si="0"/>
        <v>0</v>
      </c>
    </row>
    <row r="50" spans="1:7" x14ac:dyDescent="0.3">
      <c r="A50" s="15">
        <v>51</v>
      </c>
      <c r="B50" s="15"/>
      <c r="C50" s="15"/>
      <c r="D50" s="16"/>
      <c r="E50" s="15"/>
      <c r="F50" s="17"/>
      <c r="G50" s="16">
        <f t="shared" si="0"/>
        <v>0</v>
      </c>
    </row>
    <row r="51" spans="1:7" x14ac:dyDescent="0.3">
      <c r="A51" s="15">
        <v>52</v>
      </c>
      <c r="B51" s="15"/>
      <c r="C51" s="15"/>
      <c r="D51" s="16"/>
      <c r="E51" s="15"/>
      <c r="F51" s="17"/>
      <c r="G51" s="16">
        <f t="shared" si="0"/>
        <v>0</v>
      </c>
    </row>
    <row r="52" spans="1:7" x14ac:dyDescent="0.3">
      <c r="A52" s="15">
        <v>53</v>
      </c>
      <c r="B52" s="15"/>
      <c r="C52" s="15"/>
      <c r="D52" s="16"/>
      <c r="E52" s="15"/>
      <c r="F52" s="17"/>
      <c r="G52" s="16">
        <f t="shared" si="0"/>
        <v>0</v>
      </c>
    </row>
    <row r="53" spans="1:7" x14ac:dyDescent="0.3">
      <c r="A53" s="15">
        <v>54</v>
      </c>
      <c r="B53" s="15"/>
      <c r="C53" s="15"/>
      <c r="D53" s="16"/>
      <c r="E53" s="15"/>
      <c r="F53" s="17"/>
      <c r="G53" s="16">
        <f t="shared" si="0"/>
        <v>0</v>
      </c>
    </row>
    <row r="54" spans="1:7" x14ac:dyDescent="0.3">
      <c r="A54" s="15">
        <v>55</v>
      </c>
      <c r="B54" s="15"/>
      <c r="C54" s="15"/>
      <c r="D54" s="16"/>
      <c r="E54" s="15"/>
      <c r="F54" s="17"/>
      <c r="G54" s="16">
        <f t="shared" si="0"/>
        <v>0</v>
      </c>
    </row>
    <row r="55" spans="1:7" x14ac:dyDescent="0.3">
      <c r="A55" s="15">
        <v>56</v>
      </c>
      <c r="B55" s="15"/>
      <c r="C55" s="15"/>
      <c r="D55" s="16"/>
      <c r="E55" s="15"/>
      <c r="F55" s="17"/>
      <c r="G55" s="16">
        <f t="shared" si="0"/>
        <v>0</v>
      </c>
    </row>
    <row r="56" spans="1:7" x14ac:dyDescent="0.3">
      <c r="A56" s="15">
        <v>57</v>
      </c>
      <c r="B56" s="15"/>
      <c r="C56" s="15"/>
      <c r="D56" s="16"/>
      <c r="E56" s="15"/>
      <c r="F56" s="17"/>
      <c r="G56" s="16">
        <f t="shared" si="0"/>
        <v>0</v>
      </c>
    </row>
    <row r="57" spans="1:7" x14ac:dyDescent="0.3">
      <c r="A57" s="15">
        <v>58</v>
      </c>
      <c r="B57" s="15"/>
      <c r="C57" s="15"/>
      <c r="D57" s="16"/>
      <c r="E57" s="15"/>
      <c r="F57" s="17"/>
      <c r="G57" s="16">
        <f t="shared" si="0"/>
        <v>0</v>
      </c>
    </row>
    <row r="58" spans="1:7" x14ac:dyDescent="0.3">
      <c r="A58" s="15">
        <v>59</v>
      </c>
      <c r="B58" s="15"/>
      <c r="C58" s="15"/>
      <c r="D58" s="16"/>
      <c r="E58" s="15"/>
      <c r="F58" s="17"/>
      <c r="G58" s="16">
        <f t="shared" si="0"/>
        <v>0</v>
      </c>
    </row>
    <row r="59" spans="1:7" x14ac:dyDescent="0.3">
      <c r="A59" s="15">
        <v>60</v>
      </c>
      <c r="B59" s="15"/>
      <c r="C59" s="15"/>
      <c r="D59" s="16"/>
      <c r="E59" s="15"/>
      <c r="F59" s="17"/>
      <c r="G59" s="16">
        <f t="shared" si="0"/>
        <v>0</v>
      </c>
    </row>
    <row r="60" spans="1:7" x14ac:dyDescent="0.3">
      <c r="A60" s="15">
        <v>61</v>
      </c>
      <c r="B60" s="15"/>
      <c r="C60" s="15"/>
      <c r="D60" s="16"/>
      <c r="E60" s="15"/>
      <c r="F60" s="17"/>
      <c r="G60" s="16">
        <f t="shared" si="0"/>
        <v>0</v>
      </c>
    </row>
    <row r="61" spans="1:7" x14ac:dyDescent="0.3">
      <c r="A61" s="15">
        <v>62</v>
      </c>
      <c r="B61" s="15"/>
      <c r="C61" s="15"/>
      <c r="D61" s="16"/>
      <c r="E61" s="15"/>
      <c r="F61" s="17"/>
      <c r="G61" s="16">
        <f t="shared" si="0"/>
        <v>0</v>
      </c>
    </row>
    <row r="62" spans="1:7" x14ac:dyDescent="0.3">
      <c r="A62" s="15">
        <v>63</v>
      </c>
      <c r="B62" s="15"/>
      <c r="C62" s="15"/>
      <c r="D62" s="16"/>
      <c r="E62" s="15"/>
      <c r="F62" s="17"/>
      <c r="G62" s="16">
        <f t="shared" si="0"/>
        <v>0</v>
      </c>
    </row>
    <row r="63" spans="1:7" x14ac:dyDescent="0.3">
      <c r="A63" s="15">
        <v>64</v>
      </c>
      <c r="B63" s="15"/>
      <c r="C63" s="15"/>
      <c r="D63" s="16"/>
      <c r="E63" s="15"/>
      <c r="F63" s="17"/>
      <c r="G63" s="16">
        <f t="shared" si="0"/>
        <v>0</v>
      </c>
    </row>
    <row r="64" spans="1:7" x14ac:dyDescent="0.3">
      <c r="A64" s="15">
        <v>65</v>
      </c>
      <c r="B64" s="15"/>
      <c r="C64" s="15"/>
      <c r="D64" s="16"/>
      <c r="E64" s="15"/>
      <c r="F64" s="17"/>
      <c r="G64" s="16">
        <f t="shared" ref="G64:G81" si="1">IF(C64="Sell",D64*B64,-D64*B64)</f>
        <v>0</v>
      </c>
    </row>
    <row r="65" spans="1:7" x14ac:dyDescent="0.3">
      <c r="A65" s="15">
        <v>66</v>
      </c>
      <c r="B65" s="15"/>
      <c r="C65" s="15"/>
      <c r="D65" s="16"/>
      <c r="E65" s="15"/>
      <c r="F65" s="17"/>
      <c r="G65" s="16">
        <f t="shared" si="1"/>
        <v>0</v>
      </c>
    </row>
    <row r="66" spans="1:7" x14ac:dyDescent="0.3">
      <c r="A66" s="15">
        <v>67</v>
      </c>
      <c r="B66" s="15"/>
      <c r="C66" s="15"/>
      <c r="D66" s="16"/>
      <c r="E66" s="15"/>
      <c r="F66" s="17"/>
      <c r="G66" s="16">
        <f t="shared" si="1"/>
        <v>0</v>
      </c>
    </row>
    <row r="67" spans="1:7" x14ac:dyDescent="0.3">
      <c r="A67" s="15">
        <v>68</v>
      </c>
      <c r="B67" s="15"/>
      <c r="C67" s="15"/>
      <c r="D67" s="16"/>
      <c r="E67" s="15"/>
      <c r="F67" s="17"/>
      <c r="G67" s="16">
        <f t="shared" si="1"/>
        <v>0</v>
      </c>
    </row>
    <row r="68" spans="1:7" x14ac:dyDescent="0.3">
      <c r="A68" s="15">
        <v>69</v>
      </c>
      <c r="B68" s="15"/>
      <c r="C68" s="15"/>
      <c r="D68" s="16"/>
      <c r="E68" s="15"/>
      <c r="F68" s="17"/>
      <c r="G68" s="16">
        <f t="shared" si="1"/>
        <v>0</v>
      </c>
    </row>
    <row r="69" spans="1:7" x14ac:dyDescent="0.3">
      <c r="A69" s="15">
        <v>70</v>
      </c>
      <c r="B69" s="15"/>
      <c r="C69" s="15"/>
      <c r="D69" s="16"/>
      <c r="E69" s="15"/>
      <c r="F69" s="17"/>
      <c r="G69" s="16">
        <f t="shared" si="1"/>
        <v>0</v>
      </c>
    </row>
    <row r="70" spans="1:7" x14ac:dyDescent="0.3">
      <c r="A70" s="15">
        <v>71</v>
      </c>
      <c r="B70" s="15"/>
      <c r="C70" s="15"/>
      <c r="D70" s="16"/>
      <c r="E70" s="15"/>
      <c r="F70" s="17"/>
      <c r="G70" s="16">
        <f t="shared" si="1"/>
        <v>0</v>
      </c>
    </row>
    <row r="71" spans="1:7" x14ac:dyDescent="0.3">
      <c r="A71" s="15">
        <v>72</v>
      </c>
      <c r="B71" s="15"/>
      <c r="C71" s="15"/>
      <c r="D71" s="16"/>
      <c r="E71" s="15"/>
      <c r="F71" s="17"/>
      <c r="G71" s="16">
        <f t="shared" si="1"/>
        <v>0</v>
      </c>
    </row>
    <row r="72" spans="1:7" x14ac:dyDescent="0.3">
      <c r="A72" s="15">
        <v>73</v>
      </c>
      <c r="B72" s="15"/>
      <c r="C72" s="15"/>
      <c r="D72" s="16"/>
      <c r="E72" s="15"/>
      <c r="F72" s="17"/>
      <c r="G72" s="16">
        <f t="shared" si="1"/>
        <v>0</v>
      </c>
    </row>
    <row r="73" spans="1:7" x14ac:dyDescent="0.3">
      <c r="A73" s="15">
        <v>74</v>
      </c>
      <c r="B73" s="15"/>
      <c r="C73" s="15"/>
      <c r="D73" s="16"/>
      <c r="E73" s="15"/>
      <c r="F73" s="17"/>
      <c r="G73" s="16">
        <f t="shared" si="1"/>
        <v>0</v>
      </c>
    </row>
    <row r="74" spans="1:7" x14ac:dyDescent="0.3">
      <c r="A74" s="15">
        <v>75</v>
      </c>
      <c r="B74" s="15"/>
      <c r="C74" s="15"/>
      <c r="D74" s="16"/>
      <c r="E74" s="15"/>
      <c r="F74" s="17"/>
      <c r="G74" s="16">
        <f t="shared" si="1"/>
        <v>0</v>
      </c>
    </row>
    <row r="75" spans="1:7" x14ac:dyDescent="0.3">
      <c r="A75" s="15">
        <v>76</v>
      </c>
      <c r="B75" s="15"/>
      <c r="C75" s="15"/>
      <c r="D75" s="16"/>
      <c r="E75" s="15"/>
      <c r="F75" s="17"/>
      <c r="G75" s="16">
        <f t="shared" si="1"/>
        <v>0</v>
      </c>
    </row>
    <row r="76" spans="1:7" x14ac:dyDescent="0.3">
      <c r="A76" s="15">
        <v>77</v>
      </c>
      <c r="B76" s="15"/>
      <c r="C76" s="15"/>
      <c r="D76" s="16"/>
      <c r="E76" s="15"/>
      <c r="F76" s="17"/>
      <c r="G76" s="16">
        <f t="shared" si="1"/>
        <v>0</v>
      </c>
    </row>
    <row r="77" spans="1:7" x14ac:dyDescent="0.3">
      <c r="A77" s="15">
        <v>78</v>
      </c>
      <c r="B77" s="15"/>
      <c r="C77" s="15"/>
      <c r="D77" s="16"/>
      <c r="E77" s="15"/>
      <c r="F77" s="17"/>
      <c r="G77" s="16">
        <f t="shared" si="1"/>
        <v>0</v>
      </c>
    </row>
    <row r="78" spans="1:7" x14ac:dyDescent="0.3">
      <c r="A78" s="15">
        <v>79</v>
      </c>
      <c r="B78" s="15"/>
      <c r="C78" s="15"/>
      <c r="D78" s="16"/>
      <c r="E78" s="15"/>
      <c r="F78" s="17"/>
      <c r="G78" s="16">
        <f t="shared" si="1"/>
        <v>0</v>
      </c>
    </row>
    <row r="79" spans="1:7" x14ac:dyDescent="0.3">
      <c r="A79" s="15">
        <v>80</v>
      </c>
      <c r="B79" s="15"/>
      <c r="C79" s="15"/>
      <c r="D79" s="16"/>
      <c r="E79" s="15"/>
      <c r="F79" s="17"/>
      <c r="G79" s="16">
        <f t="shared" si="1"/>
        <v>0</v>
      </c>
    </row>
    <row r="80" spans="1:7" x14ac:dyDescent="0.3">
      <c r="A80" s="15">
        <v>81</v>
      </c>
      <c r="B80" s="15"/>
      <c r="C80" s="15"/>
      <c r="D80" s="16"/>
      <c r="E80" s="15"/>
      <c r="F80" s="17"/>
      <c r="G80" s="16">
        <f t="shared" si="1"/>
        <v>0</v>
      </c>
    </row>
    <row r="81" spans="1:7" x14ac:dyDescent="0.3">
      <c r="A81" s="15">
        <v>82</v>
      </c>
      <c r="B81" s="15"/>
      <c r="C81" s="15"/>
      <c r="D81" s="16"/>
      <c r="E81" s="15"/>
      <c r="F81" s="17"/>
      <c r="G81" s="16">
        <f t="shared" si="1"/>
        <v>0</v>
      </c>
    </row>
    <row r="82" spans="1:7" x14ac:dyDescent="0.3">
      <c r="A82" s="15">
        <v>22</v>
      </c>
      <c r="B82" s="15"/>
      <c r="C82" s="15"/>
      <c r="D82" s="15"/>
      <c r="E82" s="15"/>
      <c r="F82" s="15"/>
      <c r="G82" s="1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workbookViewId="0">
      <selection activeCell="E1" sqref="E1"/>
    </sheetView>
  </sheetViews>
  <sheetFormatPr defaultRowHeight="14.4" x14ac:dyDescent="0.3"/>
  <cols>
    <col min="1" max="1" width="5.44140625" bestFit="1" customWidth="1"/>
    <col min="2" max="2" width="7.33203125" bestFit="1" customWidth="1"/>
    <col min="3" max="3" width="13.33203125" bestFit="1" customWidth="1"/>
    <col min="4" max="4" width="9.6640625" bestFit="1" customWidth="1"/>
    <col min="5" max="5" width="36" bestFit="1" customWidth="1"/>
    <col min="6" max="6" width="15.5546875" style="2" bestFit="1" customWidth="1"/>
    <col min="7" max="7" width="18.33203125" bestFit="1" customWidth="1"/>
  </cols>
  <sheetData>
    <row r="1" spans="1:7" x14ac:dyDescent="0.3">
      <c r="A1" t="s">
        <v>0</v>
      </c>
      <c r="B1" t="s">
        <v>1</v>
      </c>
      <c r="C1" t="s">
        <v>19</v>
      </c>
      <c r="D1" t="s">
        <v>7</v>
      </c>
      <c r="E1" t="s">
        <v>2</v>
      </c>
      <c r="F1" s="2" t="s">
        <v>3</v>
      </c>
      <c r="G1" t="s">
        <v>9</v>
      </c>
    </row>
    <row r="2" spans="1:7" x14ac:dyDescent="0.3">
      <c r="A2">
        <v>1</v>
      </c>
      <c r="B2">
        <v>1</v>
      </c>
      <c r="C2" t="s">
        <v>13</v>
      </c>
      <c r="D2" s="1">
        <v>100000</v>
      </c>
      <c r="E2" t="s">
        <v>10</v>
      </c>
      <c r="F2" s="2">
        <v>43983</v>
      </c>
      <c r="G2" s="1">
        <f>IF(C2="Profit",D2*B2,-D2*B2)</f>
        <v>-100000</v>
      </c>
    </row>
    <row r="3" spans="1:7" x14ac:dyDescent="0.3">
      <c r="A3">
        <v>2</v>
      </c>
      <c r="B3">
        <v>1</v>
      </c>
      <c r="C3" t="s">
        <v>12</v>
      </c>
      <c r="D3" s="1">
        <v>10000</v>
      </c>
      <c r="E3" t="s">
        <v>11</v>
      </c>
      <c r="F3" s="2">
        <v>43989</v>
      </c>
      <c r="G3" s="1">
        <f t="shared" ref="G3:G66" si="0">IF(C3="Profit",D3*B3,-D3*B3)</f>
        <v>10000</v>
      </c>
    </row>
    <row r="4" spans="1:7" x14ac:dyDescent="0.3">
      <c r="A4">
        <v>3</v>
      </c>
      <c r="B4">
        <v>1</v>
      </c>
      <c r="C4" t="s">
        <v>13</v>
      </c>
      <c r="D4" s="1">
        <v>40000</v>
      </c>
      <c r="E4" t="s">
        <v>40</v>
      </c>
      <c r="F4" s="2">
        <v>44067</v>
      </c>
      <c r="G4" s="1">
        <f t="shared" si="0"/>
        <v>-40000</v>
      </c>
    </row>
    <row r="5" spans="1:7" x14ac:dyDescent="0.3">
      <c r="D5" s="1"/>
      <c r="G5" s="1">
        <f t="shared" si="0"/>
        <v>0</v>
      </c>
    </row>
    <row r="6" spans="1:7" x14ac:dyDescent="0.3">
      <c r="D6" s="1"/>
      <c r="G6" s="1">
        <f t="shared" si="0"/>
        <v>0</v>
      </c>
    </row>
    <row r="7" spans="1:7" x14ac:dyDescent="0.3">
      <c r="D7" s="1"/>
      <c r="G7" s="1">
        <f t="shared" si="0"/>
        <v>0</v>
      </c>
    </row>
    <row r="8" spans="1:7" x14ac:dyDescent="0.3">
      <c r="D8" s="1"/>
      <c r="G8" s="1">
        <f t="shared" si="0"/>
        <v>0</v>
      </c>
    </row>
    <row r="9" spans="1:7" x14ac:dyDescent="0.3">
      <c r="D9" s="1"/>
      <c r="G9" s="1">
        <f t="shared" si="0"/>
        <v>0</v>
      </c>
    </row>
    <row r="10" spans="1:7" x14ac:dyDescent="0.3">
      <c r="D10" s="1"/>
      <c r="G10" s="1">
        <f t="shared" si="0"/>
        <v>0</v>
      </c>
    </row>
    <row r="11" spans="1:7" x14ac:dyDescent="0.3">
      <c r="D11" s="1"/>
      <c r="G11" s="1">
        <f t="shared" si="0"/>
        <v>0</v>
      </c>
    </row>
    <row r="12" spans="1:7" x14ac:dyDescent="0.3">
      <c r="D12" s="1"/>
      <c r="G12" s="1">
        <f t="shared" si="0"/>
        <v>0</v>
      </c>
    </row>
    <row r="13" spans="1:7" x14ac:dyDescent="0.3">
      <c r="D13" s="1"/>
      <c r="G13" s="1">
        <f t="shared" si="0"/>
        <v>0</v>
      </c>
    </row>
    <row r="14" spans="1:7" x14ac:dyDescent="0.3">
      <c r="D14" s="1"/>
      <c r="G14" s="1">
        <f t="shared" si="0"/>
        <v>0</v>
      </c>
    </row>
    <row r="15" spans="1:7" x14ac:dyDescent="0.3">
      <c r="D15" s="1"/>
      <c r="G15" s="1">
        <f t="shared" si="0"/>
        <v>0</v>
      </c>
    </row>
    <row r="16" spans="1:7" x14ac:dyDescent="0.3">
      <c r="D16" s="1"/>
      <c r="G16" s="1">
        <f t="shared" si="0"/>
        <v>0</v>
      </c>
    </row>
    <row r="17" spans="4:7" x14ac:dyDescent="0.3">
      <c r="D17" s="1"/>
      <c r="G17" s="1">
        <f t="shared" si="0"/>
        <v>0</v>
      </c>
    </row>
    <row r="18" spans="4:7" x14ac:dyDescent="0.3">
      <c r="D18" s="1"/>
      <c r="G18" s="1">
        <f t="shared" si="0"/>
        <v>0</v>
      </c>
    </row>
    <row r="19" spans="4:7" x14ac:dyDescent="0.3">
      <c r="D19" s="1"/>
      <c r="G19" s="1">
        <f t="shared" si="0"/>
        <v>0</v>
      </c>
    </row>
    <row r="20" spans="4:7" x14ac:dyDescent="0.3">
      <c r="D20" s="1"/>
      <c r="G20" s="1">
        <f t="shared" si="0"/>
        <v>0</v>
      </c>
    </row>
    <row r="21" spans="4:7" x14ac:dyDescent="0.3">
      <c r="D21" s="1"/>
      <c r="G21" s="1">
        <f t="shared" si="0"/>
        <v>0</v>
      </c>
    </row>
    <row r="22" spans="4:7" x14ac:dyDescent="0.3">
      <c r="D22" s="1"/>
      <c r="G22" s="1">
        <f t="shared" si="0"/>
        <v>0</v>
      </c>
    </row>
    <row r="23" spans="4:7" x14ac:dyDescent="0.3">
      <c r="D23" s="1"/>
      <c r="G23" s="1">
        <f t="shared" si="0"/>
        <v>0</v>
      </c>
    </row>
    <row r="24" spans="4:7" x14ac:dyDescent="0.3">
      <c r="D24" s="1"/>
      <c r="G24" s="1">
        <f t="shared" si="0"/>
        <v>0</v>
      </c>
    </row>
    <row r="25" spans="4:7" x14ac:dyDescent="0.3">
      <c r="D25" s="1"/>
      <c r="G25" s="1">
        <f t="shared" si="0"/>
        <v>0</v>
      </c>
    </row>
    <row r="26" spans="4:7" x14ac:dyDescent="0.3">
      <c r="D26" s="1"/>
      <c r="G26" s="1">
        <f t="shared" si="0"/>
        <v>0</v>
      </c>
    </row>
    <row r="27" spans="4:7" x14ac:dyDescent="0.3">
      <c r="D27" s="1"/>
      <c r="G27" s="1">
        <f t="shared" si="0"/>
        <v>0</v>
      </c>
    </row>
    <row r="28" spans="4:7" x14ac:dyDescent="0.3">
      <c r="D28" s="1"/>
      <c r="G28" s="1">
        <f t="shared" si="0"/>
        <v>0</v>
      </c>
    </row>
    <row r="29" spans="4:7" x14ac:dyDescent="0.3">
      <c r="D29" s="1"/>
      <c r="G29" s="1">
        <f t="shared" si="0"/>
        <v>0</v>
      </c>
    </row>
    <row r="30" spans="4:7" x14ac:dyDescent="0.3">
      <c r="D30" s="1"/>
      <c r="G30" s="1">
        <f t="shared" si="0"/>
        <v>0</v>
      </c>
    </row>
    <row r="31" spans="4:7" x14ac:dyDescent="0.3">
      <c r="D31" s="1"/>
      <c r="G31" s="1">
        <f t="shared" si="0"/>
        <v>0</v>
      </c>
    </row>
    <row r="32" spans="4:7" x14ac:dyDescent="0.3">
      <c r="D32" s="1"/>
      <c r="G32" s="1">
        <f t="shared" si="0"/>
        <v>0</v>
      </c>
    </row>
    <row r="33" spans="4:7" x14ac:dyDescent="0.3">
      <c r="D33" s="1"/>
      <c r="G33" s="1">
        <f t="shared" si="0"/>
        <v>0</v>
      </c>
    </row>
    <row r="34" spans="4:7" x14ac:dyDescent="0.3">
      <c r="D34" s="1"/>
      <c r="G34" s="1">
        <f t="shared" si="0"/>
        <v>0</v>
      </c>
    </row>
    <row r="35" spans="4:7" x14ac:dyDescent="0.3">
      <c r="D35" s="1"/>
      <c r="G35" s="1">
        <f t="shared" si="0"/>
        <v>0</v>
      </c>
    </row>
    <row r="36" spans="4:7" x14ac:dyDescent="0.3">
      <c r="D36" s="1"/>
      <c r="G36" s="1">
        <f t="shared" si="0"/>
        <v>0</v>
      </c>
    </row>
    <row r="37" spans="4:7" x14ac:dyDescent="0.3">
      <c r="D37" s="1"/>
      <c r="G37" s="1">
        <f t="shared" si="0"/>
        <v>0</v>
      </c>
    </row>
    <row r="38" spans="4:7" x14ac:dyDescent="0.3">
      <c r="D38" s="1"/>
      <c r="G38" s="1">
        <f t="shared" si="0"/>
        <v>0</v>
      </c>
    </row>
    <row r="39" spans="4:7" x14ac:dyDescent="0.3">
      <c r="D39" s="1"/>
      <c r="G39" s="1">
        <f t="shared" si="0"/>
        <v>0</v>
      </c>
    </row>
    <row r="40" spans="4:7" x14ac:dyDescent="0.3">
      <c r="D40" s="1"/>
      <c r="G40" s="1">
        <f t="shared" si="0"/>
        <v>0</v>
      </c>
    </row>
    <row r="41" spans="4:7" x14ac:dyDescent="0.3">
      <c r="D41" s="1"/>
      <c r="G41" s="1">
        <f t="shared" si="0"/>
        <v>0</v>
      </c>
    </row>
    <row r="42" spans="4:7" x14ac:dyDescent="0.3">
      <c r="D42" s="1"/>
      <c r="G42" s="1">
        <f t="shared" si="0"/>
        <v>0</v>
      </c>
    </row>
    <row r="43" spans="4:7" x14ac:dyDescent="0.3">
      <c r="D43" s="1"/>
      <c r="G43" s="1">
        <f t="shared" si="0"/>
        <v>0</v>
      </c>
    </row>
    <row r="44" spans="4:7" x14ac:dyDescent="0.3">
      <c r="D44" s="1"/>
      <c r="G44" s="1">
        <f t="shared" si="0"/>
        <v>0</v>
      </c>
    </row>
    <row r="45" spans="4:7" x14ac:dyDescent="0.3">
      <c r="D45" s="1"/>
      <c r="G45" s="1">
        <f t="shared" si="0"/>
        <v>0</v>
      </c>
    </row>
    <row r="46" spans="4:7" x14ac:dyDescent="0.3">
      <c r="D46" s="1"/>
      <c r="G46" s="1">
        <f t="shared" si="0"/>
        <v>0</v>
      </c>
    </row>
    <row r="47" spans="4:7" x14ac:dyDescent="0.3">
      <c r="D47" s="1"/>
      <c r="G47" s="1">
        <f t="shared" si="0"/>
        <v>0</v>
      </c>
    </row>
    <row r="48" spans="4:7" x14ac:dyDescent="0.3">
      <c r="D48" s="1"/>
      <c r="G48" s="1">
        <f t="shared" si="0"/>
        <v>0</v>
      </c>
    </row>
    <row r="49" spans="4:7" x14ac:dyDescent="0.3">
      <c r="D49" s="1"/>
      <c r="G49" s="1">
        <f t="shared" si="0"/>
        <v>0</v>
      </c>
    </row>
    <row r="50" spans="4:7" x14ac:dyDescent="0.3">
      <c r="D50" s="1"/>
      <c r="G50" s="1">
        <f t="shared" si="0"/>
        <v>0</v>
      </c>
    </row>
    <row r="51" spans="4:7" x14ac:dyDescent="0.3">
      <c r="D51" s="1"/>
      <c r="G51" s="1">
        <f t="shared" si="0"/>
        <v>0</v>
      </c>
    </row>
    <row r="52" spans="4:7" x14ac:dyDescent="0.3">
      <c r="D52" s="1"/>
      <c r="G52" s="1">
        <f t="shared" si="0"/>
        <v>0</v>
      </c>
    </row>
    <row r="53" spans="4:7" x14ac:dyDescent="0.3">
      <c r="D53" s="1"/>
      <c r="G53" s="1">
        <f t="shared" si="0"/>
        <v>0</v>
      </c>
    </row>
    <row r="54" spans="4:7" x14ac:dyDescent="0.3">
      <c r="D54" s="1"/>
      <c r="G54" s="1">
        <f t="shared" si="0"/>
        <v>0</v>
      </c>
    </row>
    <row r="55" spans="4:7" x14ac:dyDescent="0.3">
      <c r="D55" s="1"/>
      <c r="G55" s="1">
        <f t="shared" si="0"/>
        <v>0</v>
      </c>
    </row>
    <row r="56" spans="4:7" x14ac:dyDescent="0.3">
      <c r="D56" s="1"/>
      <c r="G56" s="1">
        <f t="shared" si="0"/>
        <v>0</v>
      </c>
    </row>
    <row r="57" spans="4:7" x14ac:dyDescent="0.3">
      <c r="D57" s="1"/>
      <c r="G57" s="1">
        <f t="shared" si="0"/>
        <v>0</v>
      </c>
    </row>
    <row r="58" spans="4:7" x14ac:dyDescent="0.3">
      <c r="D58" s="1"/>
      <c r="G58" s="1">
        <f t="shared" si="0"/>
        <v>0</v>
      </c>
    </row>
    <row r="59" spans="4:7" x14ac:dyDescent="0.3">
      <c r="D59" s="1"/>
      <c r="G59" s="1">
        <f t="shared" si="0"/>
        <v>0</v>
      </c>
    </row>
    <row r="60" spans="4:7" x14ac:dyDescent="0.3">
      <c r="D60" s="1"/>
      <c r="G60" s="1">
        <f t="shared" si="0"/>
        <v>0</v>
      </c>
    </row>
    <row r="61" spans="4:7" x14ac:dyDescent="0.3">
      <c r="D61" s="1"/>
      <c r="G61" s="1">
        <f t="shared" si="0"/>
        <v>0</v>
      </c>
    </row>
    <row r="62" spans="4:7" x14ac:dyDescent="0.3">
      <c r="D62" s="1"/>
      <c r="G62" s="1">
        <f t="shared" si="0"/>
        <v>0</v>
      </c>
    </row>
    <row r="63" spans="4:7" x14ac:dyDescent="0.3">
      <c r="D63" s="1"/>
      <c r="G63" s="1">
        <f t="shared" si="0"/>
        <v>0</v>
      </c>
    </row>
    <row r="64" spans="4:7" x14ac:dyDescent="0.3">
      <c r="D64" s="1"/>
      <c r="G64" s="1">
        <f t="shared" si="0"/>
        <v>0</v>
      </c>
    </row>
    <row r="65" spans="4:7" x14ac:dyDescent="0.3">
      <c r="D65" s="1"/>
      <c r="G65" s="1">
        <f t="shared" si="0"/>
        <v>0</v>
      </c>
    </row>
    <row r="66" spans="4:7" x14ac:dyDescent="0.3">
      <c r="D66" s="1"/>
      <c r="G66" s="1">
        <f t="shared" si="0"/>
        <v>0</v>
      </c>
    </row>
    <row r="67" spans="4:7" x14ac:dyDescent="0.3">
      <c r="D67" s="1"/>
      <c r="G67" s="1">
        <f t="shared" ref="G67:G82" si="1">IF(C67="Profit",D67*B67,-D67*B67)</f>
        <v>0</v>
      </c>
    </row>
    <row r="68" spans="4:7" x14ac:dyDescent="0.3">
      <c r="D68" s="1"/>
      <c r="G68" s="1">
        <f t="shared" si="1"/>
        <v>0</v>
      </c>
    </row>
    <row r="69" spans="4:7" x14ac:dyDescent="0.3">
      <c r="D69" s="1"/>
      <c r="G69" s="1">
        <f t="shared" si="1"/>
        <v>0</v>
      </c>
    </row>
    <row r="70" spans="4:7" x14ac:dyDescent="0.3">
      <c r="D70" s="1"/>
      <c r="G70" s="1">
        <f t="shared" si="1"/>
        <v>0</v>
      </c>
    </row>
    <row r="71" spans="4:7" x14ac:dyDescent="0.3">
      <c r="D71" s="1"/>
      <c r="G71" s="1">
        <f t="shared" si="1"/>
        <v>0</v>
      </c>
    </row>
    <row r="72" spans="4:7" x14ac:dyDescent="0.3">
      <c r="D72" s="1"/>
      <c r="G72" s="1">
        <f t="shared" si="1"/>
        <v>0</v>
      </c>
    </row>
    <row r="73" spans="4:7" x14ac:dyDescent="0.3">
      <c r="D73" s="1"/>
      <c r="G73" s="1">
        <f t="shared" si="1"/>
        <v>0</v>
      </c>
    </row>
    <row r="74" spans="4:7" x14ac:dyDescent="0.3">
      <c r="D74" s="1"/>
      <c r="G74" s="1">
        <f t="shared" si="1"/>
        <v>0</v>
      </c>
    </row>
    <row r="75" spans="4:7" x14ac:dyDescent="0.3">
      <c r="D75" s="1"/>
      <c r="G75" s="1">
        <f t="shared" si="1"/>
        <v>0</v>
      </c>
    </row>
    <row r="76" spans="4:7" x14ac:dyDescent="0.3">
      <c r="D76" s="1"/>
      <c r="G76" s="1">
        <f t="shared" si="1"/>
        <v>0</v>
      </c>
    </row>
    <row r="77" spans="4:7" x14ac:dyDescent="0.3">
      <c r="D77" s="1"/>
      <c r="G77" s="1">
        <f t="shared" si="1"/>
        <v>0</v>
      </c>
    </row>
    <row r="78" spans="4:7" x14ac:dyDescent="0.3">
      <c r="D78" s="1"/>
      <c r="G78" s="1">
        <f t="shared" si="1"/>
        <v>0</v>
      </c>
    </row>
    <row r="79" spans="4:7" x14ac:dyDescent="0.3">
      <c r="D79" s="1"/>
      <c r="G79" s="1">
        <f t="shared" si="1"/>
        <v>0</v>
      </c>
    </row>
    <row r="80" spans="4:7" x14ac:dyDescent="0.3">
      <c r="D80" s="1"/>
      <c r="G80" s="1">
        <f t="shared" si="1"/>
        <v>0</v>
      </c>
    </row>
    <row r="81" spans="4:7" x14ac:dyDescent="0.3">
      <c r="D81" s="1"/>
      <c r="G81" s="1">
        <f t="shared" si="1"/>
        <v>0</v>
      </c>
    </row>
    <row r="82" spans="4:7" x14ac:dyDescent="0.3">
      <c r="D82" s="1"/>
      <c r="G82" s="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/>
  </sheetViews>
  <sheetFormatPr defaultRowHeight="14.4" x14ac:dyDescent="0.3"/>
  <cols>
    <col min="1" max="1" width="5.44140625" bestFit="1" customWidth="1"/>
    <col min="2" max="2" width="8" bestFit="1" customWidth="1"/>
    <col min="3" max="3" width="10.6640625" bestFit="1" customWidth="1"/>
    <col min="4" max="4" width="8" bestFit="1" customWidth="1"/>
    <col min="5" max="5" width="13.44140625" bestFit="1" customWidth="1"/>
    <col min="6" max="6" width="15.5546875" bestFit="1" customWidth="1"/>
    <col min="7" max="7" width="18.33203125" style="4" bestFit="1" customWidth="1"/>
  </cols>
  <sheetData>
    <row r="1" spans="1:7" x14ac:dyDescent="0.3">
      <c r="A1" t="s">
        <v>0</v>
      </c>
      <c r="B1" t="s">
        <v>15</v>
      </c>
      <c r="C1" t="s">
        <v>4</v>
      </c>
      <c r="D1" t="s">
        <v>7</v>
      </c>
      <c r="E1" t="s">
        <v>2</v>
      </c>
      <c r="F1" t="s">
        <v>3</v>
      </c>
      <c r="G1" s="4" t="s">
        <v>9</v>
      </c>
    </row>
    <row r="2" spans="1:7" x14ac:dyDescent="0.3">
      <c r="A2">
        <v>1</v>
      </c>
      <c r="B2">
        <v>50</v>
      </c>
      <c r="C2" t="s">
        <v>5</v>
      </c>
      <c r="D2">
        <v>202</v>
      </c>
      <c r="E2" t="s">
        <v>20</v>
      </c>
      <c r="F2" s="3">
        <v>43994</v>
      </c>
      <c r="G2" s="4">
        <f t="shared" ref="G2:G12" si="0">IF(C2="Sell",D2*B2,-D2*B2)</f>
        <v>-10100</v>
      </c>
    </row>
    <row r="3" spans="1:7" x14ac:dyDescent="0.3">
      <c r="A3">
        <v>2</v>
      </c>
      <c r="B3">
        <v>500</v>
      </c>
      <c r="C3" t="s">
        <v>5</v>
      </c>
      <c r="D3">
        <v>31.4</v>
      </c>
      <c r="E3" t="s">
        <v>16</v>
      </c>
      <c r="F3" s="3">
        <v>44001</v>
      </c>
      <c r="G3" s="4">
        <f t="shared" si="0"/>
        <v>-15700</v>
      </c>
    </row>
    <row r="4" spans="1:7" x14ac:dyDescent="0.3">
      <c r="A4">
        <v>3</v>
      </c>
      <c r="B4">
        <v>500</v>
      </c>
      <c r="C4" t="s">
        <v>6</v>
      </c>
      <c r="D4">
        <v>31</v>
      </c>
      <c r="E4" t="s">
        <v>16</v>
      </c>
      <c r="F4" s="3">
        <v>44004</v>
      </c>
      <c r="G4" s="4">
        <f t="shared" si="0"/>
        <v>15500</v>
      </c>
    </row>
    <row r="5" spans="1:7" x14ac:dyDescent="0.3">
      <c r="A5">
        <v>4</v>
      </c>
      <c r="B5">
        <v>20</v>
      </c>
      <c r="C5" t="s">
        <v>5</v>
      </c>
      <c r="D5">
        <v>188.5</v>
      </c>
      <c r="E5" t="s">
        <v>20</v>
      </c>
      <c r="F5" s="3">
        <v>44020</v>
      </c>
      <c r="G5" s="4">
        <f t="shared" si="0"/>
        <v>-3770</v>
      </c>
    </row>
    <row r="6" spans="1:7" x14ac:dyDescent="0.3">
      <c r="A6">
        <v>5</v>
      </c>
      <c r="B6">
        <v>40</v>
      </c>
      <c r="C6" t="s">
        <v>5</v>
      </c>
      <c r="D6">
        <v>189</v>
      </c>
      <c r="E6" t="s">
        <v>20</v>
      </c>
      <c r="F6" s="3">
        <v>44040</v>
      </c>
      <c r="G6" s="4">
        <f t="shared" si="0"/>
        <v>-7560</v>
      </c>
    </row>
    <row r="7" spans="1:7" x14ac:dyDescent="0.3">
      <c r="A7">
        <v>6</v>
      </c>
      <c r="B7">
        <v>250</v>
      </c>
      <c r="C7" t="s">
        <v>5</v>
      </c>
      <c r="D7">
        <v>134.41</v>
      </c>
      <c r="E7" t="s">
        <v>31</v>
      </c>
      <c r="F7" s="3">
        <v>44055</v>
      </c>
      <c r="G7" s="4">
        <f t="shared" si="0"/>
        <v>-33602.5</v>
      </c>
    </row>
    <row r="8" spans="1:7" x14ac:dyDescent="0.3">
      <c r="A8">
        <v>7</v>
      </c>
      <c r="B8">
        <v>25</v>
      </c>
      <c r="C8" t="s">
        <v>5</v>
      </c>
      <c r="D8">
        <v>1404.65</v>
      </c>
      <c r="E8" t="s">
        <v>34</v>
      </c>
      <c r="F8" s="3">
        <v>44056</v>
      </c>
      <c r="G8" s="4">
        <f t="shared" si="0"/>
        <v>-35116.25</v>
      </c>
    </row>
    <row r="9" spans="1:7" x14ac:dyDescent="0.3">
      <c r="A9">
        <v>8</v>
      </c>
      <c r="B9">
        <v>110</v>
      </c>
      <c r="C9" t="s">
        <v>6</v>
      </c>
      <c r="D9">
        <v>282.57</v>
      </c>
      <c r="E9" t="s">
        <v>20</v>
      </c>
      <c r="F9" s="3">
        <v>44069</v>
      </c>
      <c r="G9" s="4">
        <f t="shared" si="0"/>
        <v>31082.7</v>
      </c>
    </row>
    <row r="10" spans="1:7" x14ac:dyDescent="0.3">
      <c r="A10">
        <v>9</v>
      </c>
      <c r="B10">
        <v>250</v>
      </c>
      <c r="C10" t="s">
        <v>6</v>
      </c>
      <c r="D10">
        <v>163.15</v>
      </c>
      <c r="E10" t="s">
        <v>31</v>
      </c>
      <c r="F10" s="3">
        <v>44103</v>
      </c>
      <c r="G10" s="4">
        <f t="shared" si="0"/>
        <v>40787.5</v>
      </c>
    </row>
    <row r="11" spans="1:7" x14ac:dyDescent="0.3">
      <c r="A11">
        <v>10</v>
      </c>
      <c r="B11">
        <v>25</v>
      </c>
      <c r="C11" t="s">
        <v>5</v>
      </c>
      <c r="D11">
        <v>815</v>
      </c>
      <c r="E11" t="s">
        <v>44</v>
      </c>
      <c r="F11" s="3">
        <v>44105</v>
      </c>
      <c r="G11" s="4">
        <f t="shared" si="0"/>
        <v>-20375</v>
      </c>
    </row>
    <row r="12" spans="1:7" x14ac:dyDescent="0.3">
      <c r="A12">
        <v>11</v>
      </c>
      <c r="B12">
        <v>25</v>
      </c>
      <c r="C12" t="s">
        <v>6</v>
      </c>
      <c r="D12">
        <v>915.66</v>
      </c>
      <c r="E12" t="s">
        <v>44</v>
      </c>
      <c r="F12" s="3">
        <v>44138</v>
      </c>
      <c r="G12" s="4">
        <f t="shared" si="0"/>
        <v>22891.5</v>
      </c>
    </row>
    <row r="13" spans="1:7" x14ac:dyDescent="0.3">
      <c r="A13">
        <v>12</v>
      </c>
      <c r="B13">
        <v>25</v>
      </c>
      <c r="C13" t="s">
        <v>6</v>
      </c>
      <c r="D13">
        <v>1410</v>
      </c>
      <c r="E13" t="s">
        <v>34</v>
      </c>
      <c r="F13" s="3">
        <v>44145</v>
      </c>
      <c r="G13" s="4">
        <f t="shared" ref="G13:G15" si="1">IF(C13="Sell",D13*B13,-D13*B13)</f>
        <v>35250</v>
      </c>
    </row>
    <row r="14" spans="1:7" x14ac:dyDescent="0.3">
      <c r="A14">
        <v>13</v>
      </c>
      <c r="B14">
        <v>100</v>
      </c>
      <c r="C14" t="s">
        <v>5</v>
      </c>
      <c r="D14">
        <v>169.34</v>
      </c>
      <c r="E14" t="s">
        <v>47</v>
      </c>
      <c r="F14" s="3">
        <v>44148</v>
      </c>
      <c r="G14" s="4">
        <f t="shared" si="1"/>
        <v>-16934</v>
      </c>
    </row>
    <row r="15" spans="1:7" x14ac:dyDescent="0.3">
      <c r="A15">
        <v>13</v>
      </c>
      <c r="B15">
        <v>100</v>
      </c>
      <c r="C15" t="s">
        <v>6</v>
      </c>
      <c r="D15">
        <v>199.3</v>
      </c>
      <c r="E15" t="s">
        <v>47</v>
      </c>
      <c r="F15" s="3">
        <v>44207</v>
      </c>
      <c r="G15" s="4">
        <f t="shared" si="1"/>
        <v>19930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workbookViewId="0">
      <selection activeCell="E6" sqref="E6"/>
    </sheetView>
  </sheetViews>
  <sheetFormatPr defaultRowHeight="14.4" x14ac:dyDescent="0.3"/>
  <cols>
    <col min="1" max="1" width="5.44140625" bestFit="1" customWidth="1"/>
    <col min="2" max="2" width="15.5546875" bestFit="1" customWidth="1"/>
    <col min="3" max="3" width="18.33203125" style="4" bestFit="1" customWidth="1"/>
    <col min="4" max="4" width="15.5546875" bestFit="1" customWidth="1"/>
    <col min="5" max="5" width="15.5546875" customWidth="1"/>
    <col min="6" max="6" width="23.33203125" customWidth="1"/>
  </cols>
  <sheetData>
    <row r="1" spans="1:13" x14ac:dyDescent="0.3">
      <c r="A1" t="s">
        <v>0</v>
      </c>
      <c r="B1" t="s">
        <v>3</v>
      </c>
      <c r="C1" s="4" t="s">
        <v>38</v>
      </c>
      <c r="D1" t="s">
        <v>17</v>
      </c>
      <c r="E1" s="4" t="s">
        <v>9</v>
      </c>
      <c r="F1" t="s">
        <v>37</v>
      </c>
    </row>
    <row r="2" spans="1:13" x14ac:dyDescent="0.3">
      <c r="A2">
        <v>1</v>
      </c>
      <c r="B2" s="3">
        <v>43994</v>
      </c>
      <c r="C2" s="4">
        <v>10100</v>
      </c>
      <c r="D2" t="s">
        <v>18</v>
      </c>
      <c r="E2">
        <f>IF(D2="Deposit",C2,-C2)</f>
        <v>10100</v>
      </c>
      <c r="K2" s="21" t="str">
        <f>IF(M2&lt;0, "Gautam Owes Me","balance left in my account")</f>
        <v>balance left in my account</v>
      </c>
      <c r="L2" s="21"/>
      <c r="M2" s="22">
        <f>SUM(E2:E1048576)+SUM(Gautam_transactions!G2:G1048576)</f>
        <v>34383.949999999997</v>
      </c>
    </row>
    <row r="3" spans="1:13" x14ac:dyDescent="0.3">
      <c r="A3">
        <v>2</v>
      </c>
      <c r="B3" s="3">
        <v>44001</v>
      </c>
      <c r="C3" s="4">
        <v>22000</v>
      </c>
      <c r="D3" t="s">
        <v>18</v>
      </c>
      <c r="E3">
        <f t="shared" ref="E3:E6" si="0">IF(D3="Deposit",C3,-C3)</f>
        <v>22000</v>
      </c>
      <c r="K3" s="21"/>
      <c r="L3" s="21"/>
      <c r="M3" s="23"/>
    </row>
    <row r="4" spans="1:13" x14ac:dyDescent="0.3">
      <c r="A4">
        <v>3</v>
      </c>
      <c r="B4" s="3">
        <v>44054</v>
      </c>
      <c r="C4" s="4">
        <v>25000</v>
      </c>
      <c r="D4" t="s">
        <v>18</v>
      </c>
      <c r="E4">
        <f t="shared" si="0"/>
        <v>25000</v>
      </c>
    </row>
    <row r="5" spans="1:13" x14ac:dyDescent="0.3">
      <c r="A5">
        <v>4</v>
      </c>
      <c r="B5" s="3">
        <v>44055</v>
      </c>
      <c r="C5" s="4">
        <v>35000</v>
      </c>
      <c r="D5" t="s">
        <v>18</v>
      </c>
      <c r="E5">
        <f t="shared" si="0"/>
        <v>35000</v>
      </c>
      <c r="M5" s="6"/>
    </row>
    <row r="6" spans="1:13" x14ac:dyDescent="0.3">
      <c r="A6" s="12">
        <v>5</v>
      </c>
      <c r="B6" s="13">
        <v>44349</v>
      </c>
      <c r="C6" s="14">
        <v>80000</v>
      </c>
      <c r="D6" s="12" t="s">
        <v>53</v>
      </c>
      <c r="E6">
        <f t="shared" si="0"/>
        <v>-80000</v>
      </c>
    </row>
  </sheetData>
  <mergeCells count="2">
    <mergeCell ref="K2:L3"/>
    <mergeCell ref="M2:M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0"/>
  <sheetViews>
    <sheetView tabSelected="1" zoomScale="70" zoomScaleNormal="70" workbookViewId="0">
      <selection activeCell="J27" sqref="J27"/>
    </sheetView>
  </sheetViews>
  <sheetFormatPr defaultRowHeight="14.4" x14ac:dyDescent="0.3"/>
  <cols>
    <col min="1" max="1" width="5.6640625" bestFit="1" customWidth="1"/>
    <col min="2" max="2" width="16.109375" bestFit="1" customWidth="1"/>
    <col min="3" max="3" width="33.44140625" bestFit="1" customWidth="1"/>
    <col min="4" max="4" width="33.44140625" customWidth="1"/>
    <col min="5" max="5" width="19.33203125" bestFit="1" customWidth="1"/>
    <col min="6" max="6" width="16.33203125" bestFit="1" customWidth="1"/>
    <col min="7" max="7" width="21.109375" bestFit="1" customWidth="1"/>
    <col min="8" max="8" width="21.109375" style="3" customWidth="1"/>
    <col min="9" max="9" width="15.33203125" bestFit="1" customWidth="1"/>
    <col min="10" max="10" width="21.44140625" bestFit="1" customWidth="1"/>
    <col min="11" max="11" width="14.88671875" bestFit="1" customWidth="1"/>
    <col min="13" max="13" width="17.109375" bestFit="1" customWidth="1"/>
    <col min="14" max="14" width="9.6640625" bestFit="1" customWidth="1"/>
    <col min="16" max="16" width="13.21875" customWidth="1"/>
    <col min="17" max="17" width="9.6640625" bestFit="1" customWidth="1"/>
    <col min="18" max="18" width="7.6640625" bestFit="1" customWidth="1"/>
    <col min="19" max="19" width="11.33203125" bestFit="1" customWidth="1"/>
  </cols>
  <sheetData>
    <row r="1" spans="1:20" x14ac:dyDescent="0.3">
      <c r="A1" t="s">
        <v>0</v>
      </c>
      <c r="B1" t="s">
        <v>3</v>
      </c>
      <c r="C1" t="s">
        <v>2</v>
      </c>
      <c r="D1" t="s">
        <v>72</v>
      </c>
      <c r="E1" t="s">
        <v>9</v>
      </c>
      <c r="F1" t="s">
        <v>17</v>
      </c>
      <c r="G1" t="s">
        <v>23</v>
      </c>
      <c r="H1" s="3" t="s">
        <v>3</v>
      </c>
      <c r="I1" t="s">
        <v>68</v>
      </c>
      <c r="J1" t="s">
        <v>69</v>
      </c>
      <c r="K1" t="s">
        <v>37</v>
      </c>
    </row>
    <row r="2" spans="1:20" x14ac:dyDescent="0.3">
      <c r="A2">
        <v>1</v>
      </c>
      <c r="B2" s="3">
        <v>43983</v>
      </c>
      <c r="C2" t="s">
        <v>24</v>
      </c>
      <c r="E2" s="4">
        <v>51415</v>
      </c>
      <c r="F2" t="s">
        <v>21</v>
      </c>
      <c r="G2" s="4">
        <f>IF(F2="Debit", E2,-E2)</f>
        <v>51415</v>
      </c>
      <c r="H2" s="20"/>
      <c r="I2" s="3">
        <v>44018</v>
      </c>
      <c r="M2" s="23" t="s">
        <v>22</v>
      </c>
      <c r="N2" s="26">
        <f>SUM(G2:G80)</f>
        <v>446926</v>
      </c>
      <c r="O2" s="21" t="s">
        <v>70</v>
      </c>
      <c r="P2" s="21"/>
      <c r="Q2" s="26">
        <v>100000</v>
      </c>
      <c r="R2" s="21" t="s">
        <v>29</v>
      </c>
      <c r="S2" s="24">
        <v>44013</v>
      </c>
      <c r="T2" s="5"/>
    </row>
    <row r="3" spans="1:20" ht="25.8" customHeight="1" x14ac:dyDescent="0.3">
      <c r="A3">
        <v>2</v>
      </c>
      <c r="B3" s="3">
        <v>44005</v>
      </c>
      <c r="C3" t="s">
        <v>24</v>
      </c>
      <c r="E3" s="4">
        <v>103000</v>
      </c>
      <c r="F3" t="s">
        <v>21</v>
      </c>
      <c r="G3" s="4">
        <f t="shared" ref="G3:G68" si="0">IF(F3="Debit", E3,-E3)</f>
        <v>103000</v>
      </c>
      <c r="H3" s="20"/>
      <c r="I3" s="3">
        <v>44049</v>
      </c>
      <c r="M3" s="23"/>
      <c r="N3" s="26"/>
      <c r="O3" s="21"/>
      <c r="P3" s="21"/>
      <c r="Q3" s="26"/>
      <c r="R3" s="21"/>
      <c r="S3" s="25"/>
      <c r="T3" s="5"/>
    </row>
    <row r="4" spans="1:20" x14ac:dyDescent="0.3">
      <c r="A4">
        <v>3</v>
      </c>
      <c r="B4" s="3">
        <v>44005</v>
      </c>
      <c r="C4" t="s">
        <v>25</v>
      </c>
      <c r="E4" s="4">
        <v>51500</v>
      </c>
      <c r="F4" t="s">
        <v>21</v>
      </c>
      <c r="G4" s="4">
        <f t="shared" si="0"/>
        <v>51500</v>
      </c>
      <c r="H4" s="20"/>
      <c r="R4" s="5"/>
    </row>
    <row r="5" spans="1:20" ht="14.4" customHeight="1" x14ac:dyDescent="0.3">
      <c r="A5">
        <v>4</v>
      </c>
      <c r="B5" s="3">
        <v>44017</v>
      </c>
      <c r="C5" t="s">
        <v>27</v>
      </c>
      <c r="E5" s="4">
        <v>51415</v>
      </c>
      <c r="F5" t="s">
        <v>26</v>
      </c>
      <c r="G5" s="4">
        <f t="shared" si="0"/>
        <v>-51415</v>
      </c>
      <c r="H5" s="20"/>
      <c r="O5" s="21" t="s">
        <v>46</v>
      </c>
      <c r="P5" s="21"/>
      <c r="Q5" s="26">
        <v>100000</v>
      </c>
      <c r="R5" s="21" t="s">
        <v>29</v>
      </c>
      <c r="S5" s="24">
        <v>44057</v>
      </c>
    </row>
    <row r="6" spans="1:20" x14ac:dyDescent="0.3">
      <c r="A6">
        <v>2</v>
      </c>
      <c r="B6" s="3">
        <v>44039</v>
      </c>
      <c r="C6" t="s">
        <v>24</v>
      </c>
      <c r="E6" s="4">
        <v>103000</v>
      </c>
      <c r="F6" t="s">
        <v>21</v>
      </c>
      <c r="G6" s="4">
        <f t="shared" ref="G6:G7" si="1">IF(F6="Debit", E6,-E6)</f>
        <v>103000</v>
      </c>
      <c r="H6" s="20"/>
      <c r="I6" s="3">
        <v>44080</v>
      </c>
      <c r="O6" s="21"/>
      <c r="P6" s="21"/>
      <c r="Q6" s="26"/>
      <c r="R6" s="21"/>
      <c r="S6" s="25"/>
    </row>
    <row r="7" spans="1:20" x14ac:dyDescent="0.3">
      <c r="A7">
        <v>3</v>
      </c>
      <c r="B7" s="3">
        <v>44039</v>
      </c>
      <c r="C7" t="s">
        <v>25</v>
      </c>
      <c r="E7" s="4">
        <v>103000</v>
      </c>
      <c r="F7" t="s">
        <v>21</v>
      </c>
      <c r="G7" s="4">
        <f t="shared" si="1"/>
        <v>103000</v>
      </c>
      <c r="H7" s="20"/>
      <c r="O7" s="21"/>
      <c r="P7" s="21"/>
    </row>
    <row r="8" spans="1:20" x14ac:dyDescent="0.3">
      <c r="A8">
        <v>4</v>
      </c>
      <c r="B8" s="3">
        <v>44043</v>
      </c>
      <c r="C8" t="s">
        <v>30</v>
      </c>
      <c r="E8" s="4">
        <v>54500</v>
      </c>
      <c r="F8" t="s">
        <v>26</v>
      </c>
      <c r="G8" s="4">
        <f t="shared" si="0"/>
        <v>-54500</v>
      </c>
      <c r="H8" s="20"/>
      <c r="O8" s="21"/>
      <c r="P8" s="21"/>
    </row>
    <row r="9" spans="1:20" x14ac:dyDescent="0.3">
      <c r="A9">
        <v>5</v>
      </c>
      <c r="B9" s="3">
        <v>44057</v>
      </c>
      <c r="C9" t="s">
        <v>36</v>
      </c>
      <c r="E9" s="4">
        <v>100000</v>
      </c>
      <c r="F9" t="s">
        <v>21</v>
      </c>
      <c r="G9" s="4">
        <f t="shared" si="0"/>
        <v>100000</v>
      </c>
      <c r="H9" s="20"/>
      <c r="I9" s="3">
        <v>44119</v>
      </c>
    </row>
    <row r="10" spans="1:20" x14ac:dyDescent="0.3">
      <c r="A10">
        <v>6</v>
      </c>
      <c r="B10" s="3">
        <v>44074</v>
      </c>
      <c r="C10" t="s">
        <v>30</v>
      </c>
      <c r="E10" s="4">
        <v>103000</v>
      </c>
      <c r="F10" t="s">
        <v>26</v>
      </c>
      <c r="G10" s="4">
        <f t="shared" si="0"/>
        <v>-103000</v>
      </c>
      <c r="H10" s="20"/>
      <c r="I10" s="3">
        <v>44076</v>
      </c>
    </row>
    <row r="11" spans="1:20" x14ac:dyDescent="0.3">
      <c r="A11">
        <v>7</v>
      </c>
      <c r="B11" s="3">
        <v>44072</v>
      </c>
      <c r="C11" t="s">
        <v>24</v>
      </c>
      <c r="E11" s="4">
        <v>103000</v>
      </c>
      <c r="F11" t="s">
        <v>26</v>
      </c>
      <c r="G11" s="4">
        <f t="shared" si="0"/>
        <v>-103000</v>
      </c>
      <c r="H11" s="20"/>
      <c r="I11" s="3">
        <v>44080</v>
      </c>
    </row>
    <row r="12" spans="1:20" hidden="1" x14ac:dyDescent="0.3">
      <c r="A12">
        <v>8</v>
      </c>
      <c r="B12" s="3">
        <v>44088</v>
      </c>
      <c r="C12" t="s">
        <v>41</v>
      </c>
      <c r="E12" s="4">
        <v>100000</v>
      </c>
      <c r="F12" t="s">
        <v>21</v>
      </c>
      <c r="G12" s="4">
        <f t="shared" si="0"/>
        <v>100000</v>
      </c>
      <c r="H12" s="20"/>
    </row>
    <row r="13" spans="1:20" hidden="1" x14ac:dyDescent="0.3">
      <c r="A13">
        <v>9</v>
      </c>
      <c r="B13" s="3">
        <v>44137</v>
      </c>
      <c r="C13" t="s">
        <v>36</v>
      </c>
      <c r="E13" s="4">
        <v>50000</v>
      </c>
      <c r="F13" t="s">
        <v>26</v>
      </c>
      <c r="G13" s="4">
        <f t="shared" si="0"/>
        <v>-50000</v>
      </c>
      <c r="H13" s="20"/>
    </row>
    <row r="14" spans="1:20" hidden="1" x14ac:dyDescent="0.3">
      <c r="A14">
        <v>10</v>
      </c>
      <c r="B14" s="3">
        <v>44137</v>
      </c>
      <c r="C14" t="s">
        <v>36</v>
      </c>
      <c r="E14" s="4">
        <v>50000</v>
      </c>
      <c r="F14" t="s">
        <v>26</v>
      </c>
      <c r="G14" s="4">
        <f t="shared" si="0"/>
        <v>-50000</v>
      </c>
      <c r="H14" s="20"/>
    </row>
    <row r="15" spans="1:20" hidden="1" x14ac:dyDescent="0.3">
      <c r="A15">
        <v>11</v>
      </c>
      <c r="B15" s="3">
        <v>44292</v>
      </c>
      <c r="C15" t="s">
        <v>57</v>
      </c>
      <c r="E15" s="4">
        <v>104106</v>
      </c>
      <c r="F15" t="s">
        <v>21</v>
      </c>
      <c r="G15" s="4">
        <f t="shared" si="0"/>
        <v>104106</v>
      </c>
      <c r="H15" s="20"/>
      <c r="I15" s="3">
        <v>44321</v>
      </c>
    </row>
    <row r="16" spans="1:20" hidden="1" x14ac:dyDescent="0.3">
      <c r="A16">
        <v>12</v>
      </c>
      <c r="B16" s="3">
        <v>44320</v>
      </c>
      <c r="C16" t="s">
        <v>25</v>
      </c>
      <c r="E16" s="4">
        <v>102850</v>
      </c>
      <c r="F16" t="s">
        <v>21</v>
      </c>
      <c r="G16" s="4">
        <f t="shared" si="0"/>
        <v>102850</v>
      </c>
      <c r="H16" s="20"/>
      <c r="I16" s="3">
        <v>44347</v>
      </c>
    </row>
    <row r="17" spans="1:10" hidden="1" x14ac:dyDescent="0.3">
      <c r="A17">
        <v>13</v>
      </c>
      <c r="B17" s="3">
        <v>44339</v>
      </c>
      <c r="C17" t="s">
        <v>57</v>
      </c>
      <c r="E17" s="4">
        <v>104106</v>
      </c>
      <c r="F17" t="s">
        <v>26</v>
      </c>
      <c r="G17" s="4">
        <f t="shared" si="0"/>
        <v>-104106</v>
      </c>
      <c r="H17" s="20"/>
      <c r="I17" s="3">
        <v>44340</v>
      </c>
    </row>
    <row r="18" spans="1:10" hidden="1" x14ac:dyDescent="0.3">
      <c r="A18">
        <v>14</v>
      </c>
      <c r="B18" s="3">
        <v>44341</v>
      </c>
      <c r="C18" t="s">
        <v>63</v>
      </c>
      <c r="E18" s="4">
        <v>46845</v>
      </c>
      <c r="F18" t="s">
        <v>21</v>
      </c>
      <c r="G18" s="4">
        <f t="shared" si="0"/>
        <v>46845</v>
      </c>
      <c r="H18" s="20"/>
      <c r="I18" s="3">
        <v>44370</v>
      </c>
    </row>
    <row r="19" spans="1:10" hidden="1" x14ac:dyDescent="0.3">
      <c r="A19">
        <v>15</v>
      </c>
      <c r="B19" s="3">
        <v>44346</v>
      </c>
      <c r="C19" t="s">
        <v>25</v>
      </c>
      <c r="E19" s="4">
        <v>102850</v>
      </c>
      <c r="F19" t="s">
        <v>26</v>
      </c>
      <c r="G19" s="4">
        <f t="shared" si="0"/>
        <v>-102850</v>
      </c>
      <c r="H19" s="20"/>
    </row>
    <row r="20" spans="1:10" hidden="1" x14ac:dyDescent="0.3">
      <c r="A20">
        <v>16</v>
      </c>
      <c r="B20" s="3">
        <v>44348</v>
      </c>
      <c r="C20" t="s">
        <v>58</v>
      </c>
      <c r="E20" s="4">
        <v>75472</v>
      </c>
      <c r="F20" t="s">
        <v>21</v>
      </c>
      <c r="G20" s="4">
        <f t="shared" si="0"/>
        <v>75472</v>
      </c>
      <c r="H20" s="20"/>
      <c r="I20" s="3">
        <v>44383</v>
      </c>
    </row>
    <row r="21" spans="1:10" hidden="1" x14ac:dyDescent="0.3">
      <c r="A21">
        <v>17</v>
      </c>
      <c r="B21" s="3">
        <v>44368</v>
      </c>
      <c r="C21" t="s">
        <v>63</v>
      </c>
      <c r="E21" s="4">
        <v>46845</v>
      </c>
      <c r="F21" t="s">
        <v>26</v>
      </c>
      <c r="G21" s="4">
        <f t="shared" si="0"/>
        <v>-46845</v>
      </c>
      <c r="H21" s="20"/>
      <c r="I21" s="3">
        <v>44370</v>
      </c>
    </row>
    <row r="22" spans="1:10" hidden="1" x14ac:dyDescent="0.3">
      <c r="A22">
        <v>18</v>
      </c>
      <c r="B22" s="3">
        <v>44382</v>
      </c>
      <c r="C22" t="s">
        <v>27</v>
      </c>
      <c r="E22" s="4">
        <v>75000</v>
      </c>
      <c r="F22" t="s">
        <v>26</v>
      </c>
      <c r="G22" s="4">
        <f t="shared" si="0"/>
        <v>-75000</v>
      </c>
      <c r="H22" s="20"/>
    </row>
    <row r="23" spans="1:10" x14ac:dyDescent="0.3">
      <c r="A23">
        <v>19</v>
      </c>
      <c r="B23" s="3">
        <v>44382</v>
      </c>
      <c r="C23" t="s">
        <v>27</v>
      </c>
      <c r="E23" s="4">
        <v>50000</v>
      </c>
      <c r="F23" t="s">
        <v>26</v>
      </c>
      <c r="G23" s="4">
        <f t="shared" si="0"/>
        <v>-50000</v>
      </c>
      <c r="H23" s="20"/>
    </row>
    <row r="24" spans="1:10" x14ac:dyDescent="0.3">
      <c r="A24">
        <v>19</v>
      </c>
      <c r="B24" s="3">
        <v>44382</v>
      </c>
      <c r="C24" t="s">
        <v>27</v>
      </c>
      <c r="E24" s="4">
        <v>50000</v>
      </c>
      <c r="F24" t="s">
        <v>26</v>
      </c>
      <c r="G24" s="4">
        <f t="shared" si="0"/>
        <v>-50000</v>
      </c>
      <c r="H24" s="20"/>
    </row>
    <row r="25" spans="1:10" x14ac:dyDescent="0.3">
      <c r="A25">
        <v>20</v>
      </c>
      <c r="B25" s="3">
        <v>44383</v>
      </c>
      <c r="C25" t="s">
        <v>58</v>
      </c>
      <c r="E25" s="4">
        <v>75472</v>
      </c>
      <c r="F25" t="s">
        <v>26</v>
      </c>
      <c r="G25" s="4">
        <f t="shared" ref="G25" si="2">IF(F25="Debit", E25,-E25)</f>
        <v>-75472</v>
      </c>
      <c r="H25" s="20"/>
      <c r="I25" s="3">
        <v>44383</v>
      </c>
    </row>
    <row r="26" spans="1:10" x14ac:dyDescent="0.3">
      <c r="A26">
        <v>21</v>
      </c>
      <c r="B26" s="3">
        <v>44430</v>
      </c>
      <c r="C26" t="s">
        <v>67</v>
      </c>
      <c r="E26" s="4">
        <v>25000</v>
      </c>
      <c r="F26" t="s">
        <v>26</v>
      </c>
      <c r="G26" s="4">
        <f t="shared" si="0"/>
        <v>-25000</v>
      </c>
      <c r="H26" s="20"/>
    </row>
    <row r="27" spans="1:10" x14ac:dyDescent="0.3">
      <c r="A27">
        <v>22</v>
      </c>
      <c r="B27" s="3">
        <v>44463</v>
      </c>
      <c r="C27" t="s">
        <v>58</v>
      </c>
      <c r="E27" s="4">
        <v>49968</v>
      </c>
      <c r="F27" t="s">
        <v>21</v>
      </c>
      <c r="G27" s="4">
        <f t="shared" si="0"/>
        <v>49968</v>
      </c>
      <c r="H27" s="20"/>
      <c r="I27" s="3">
        <v>44506</v>
      </c>
      <c r="J27" t="str">
        <f ca="1">IF((I27-TODAY())&lt;4,"Yes","No")</f>
        <v>Yes</v>
      </c>
    </row>
    <row r="28" spans="1:10" x14ac:dyDescent="0.3">
      <c r="A28">
        <v>23</v>
      </c>
      <c r="B28" s="3">
        <v>44463</v>
      </c>
      <c r="C28" t="s">
        <v>24</v>
      </c>
      <c r="E28" s="4">
        <v>102850</v>
      </c>
      <c r="F28" t="s">
        <v>21</v>
      </c>
      <c r="G28" s="4">
        <f t="shared" si="0"/>
        <v>102850</v>
      </c>
      <c r="H28" s="20"/>
      <c r="I28" s="3">
        <v>44505</v>
      </c>
      <c r="J28" t="str">
        <f ca="1">IF((I28-TODAY())&lt;4,"Yes","No")</f>
        <v>Yes</v>
      </c>
    </row>
    <row r="29" spans="1:10" x14ac:dyDescent="0.3">
      <c r="A29">
        <v>24</v>
      </c>
      <c r="B29" s="3">
        <v>44477</v>
      </c>
      <c r="C29" t="s">
        <v>73</v>
      </c>
      <c r="E29" s="4">
        <v>104907</v>
      </c>
      <c r="F29" t="s">
        <v>21</v>
      </c>
      <c r="G29" s="4">
        <f t="shared" si="0"/>
        <v>104907</v>
      </c>
      <c r="H29" s="20"/>
      <c r="I29" s="3"/>
    </row>
    <row r="30" spans="1:10" x14ac:dyDescent="0.3">
      <c r="A30">
        <v>25</v>
      </c>
      <c r="B30" s="3">
        <v>44481</v>
      </c>
      <c r="C30" t="s">
        <v>71</v>
      </c>
      <c r="D30" s="19">
        <v>0.03</v>
      </c>
      <c r="E30" s="4">
        <v>300000</v>
      </c>
      <c r="F30" t="s">
        <v>21</v>
      </c>
      <c r="G30" s="4">
        <f t="shared" si="0"/>
        <v>300000</v>
      </c>
      <c r="H30" s="20"/>
    </row>
    <row r="31" spans="1:10" x14ac:dyDescent="0.3">
      <c r="A31">
        <v>26</v>
      </c>
      <c r="B31" s="3">
        <v>44503</v>
      </c>
      <c r="C31" t="s">
        <v>58</v>
      </c>
      <c r="E31" s="4">
        <v>49968</v>
      </c>
      <c r="F31" t="s">
        <v>26</v>
      </c>
      <c r="G31" s="4">
        <f t="shared" si="0"/>
        <v>-49968</v>
      </c>
      <c r="H31" s="20"/>
    </row>
    <row r="32" spans="1:10" x14ac:dyDescent="0.3">
      <c r="A32">
        <v>27</v>
      </c>
      <c r="B32" s="3">
        <v>44503</v>
      </c>
      <c r="C32" t="s">
        <v>24</v>
      </c>
      <c r="E32" s="4">
        <v>102850</v>
      </c>
      <c r="F32" t="s">
        <v>26</v>
      </c>
      <c r="G32" s="4">
        <f t="shared" si="0"/>
        <v>-102850</v>
      </c>
      <c r="H32" s="20"/>
    </row>
    <row r="33" spans="1:11" x14ac:dyDescent="0.3">
      <c r="A33">
        <v>28</v>
      </c>
      <c r="B33" s="3">
        <v>44505</v>
      </c>
      <c r="C33" t="s">
        <v>73</v>
      </c>
      <c r="E33" s="4">
        <v>34285</v>
      </c>
      <c r="F33" t="s">
        <v>26</v>
      </c>
      <c r="G33" s="4">
        <f t="shared" si="0"/>
        <v>-34285</v>
      </c>
      <c r="H33" s="20"/>
    </row>
    <row r="34" spans="1:11" x14ac:dyDescent="0.3">
      <c r="A34">
        <v>29</v>
      </c>
      <c r="B34" s="3">
        <v>44505</v>
      </c>
      <c r="C34" t="s">
        <v>58</v>
      </c>
      <c r="E34" s="4">
        <v>57255</v>
      </c>
      <c r="F34" t="s">
        <v>21</v>
      </c>
      <c r="G34" s="4">
        <f t="shared" si="0"/>
        <v>57255</v>
      </c>
      <c r="H34" s="20">
        <v>44505</v>
      </c>
    </row>
    <row r="35" spans="1:11" x14ac:dyDescent="0.3">
      <c r="A35">
        <v>30</v>
      </c>
      <c r="B35" s="3">
        <v>44505</v>
      </c>
      <c r="C35" t="s">
        <v>73</v>
      </c>
      <c r="E35" s="4">
        <v>60846</v>
      </c>
      <c r="F35" t="s">
        <v>21</v>
      </c>
      <c r="G35" s="4">
        <f t="shared" si="0"/>
        <v>60846</v>
      </c>
      <c r="H35" s="20"/>
    </row>
    <row r="36" spans="1:11" x14ac:dyDescent="0.3">
      <c r="A36">
        <v>31</v>
      </c>
      <c r="B36" s="3">
        <v>44515</v>
      </c>
      <c r="C36" t="s">
        <v>58</v>
      </c>
      <c r="E36" s="4">
        <v>65063</v>
      </c>
      <c r="F36" t="s">
        <v>21</v>
      </c>
      <c r="G36" s="4">
        <f t="shared" si="0"/>
        <v>65063</v>
      </c>
      <c r="H36" s="20"/>
    </row>
    <row r="37" spans="1:11" x14ac:dyDescent="0.3">
      <c r="A37">
        <v>32</v>
      </c>
      <c r="B37" s="3">
        <v>44517</v>
      </c>
      <c r="C37" t="s">
        <v>74</v>
      </c>
      <c r="E37" s="4">
        <v>6840</v>
      </c>
      <c r="F37" t="s">
        <v>26</v>
      </c>
      <c r="G37" s="4">
        <f t="shared" si="0"/>
        <v>-6840</v>
      </c>
      <c r="H37" s="20"/>
      <c r="K37" t="s">
        <v>76</v>
      </c>
    </row>
    <row r="38" spans="1:11" x14ac:dyDescent="0.3">
      <c r="A38">
        <v>33</v>
      </c>
      <c r="B38" s="3">
        <v>44523</v>
      </c>
      <c r="C38" t="s">
        <v>74</v>
      </c>
      <c r="E38" s="4">
        <v>6840</v>
      </c>
      <c r="F38" t="s">
        <v>21</v>
      </c>
      <c r="G38" s="4">
        <f t="shared" si="0"/>
        <v>6840</v>
      </c>
      <c r="H38" s="20"/>
      <c r="K38" t="s">
        <v>75</v>
      </c>
    </row>
    <row r="39" spans="1:11" x14ac:dyDescent="0.3">
      <c r="A39">
        <v>34</v>
      </c>
      <c r="B39" s="3">
        <v>44523</v>
      </c>
      <c r="C39" t="s">
        <v>77</v>
      </c>
      <c r="E39" s="4">
        <v>50000</v>
      </c>
      <c r="F39" t="s">
        <v>26</v>
      </c>
      <c r="G39" s="4">
        <f t="shared" si="0"/>
        <v>-50000</v>
      </c>
      <c r="H39" s="20"/>
    </row>
    <row r="40" spans="1:11" x14ac:dyDescent="0.3">
      <c r="A40">
        <v>35</v>
      </c>
      <c r="B40" s="3">
        <v>44523</v>
      </c>
      <c r="C40" t="s">
        <v>77</v>
      </c>
      <c r="E40" s="4">
        <v>50000</v>
      </c>
      <c r="F40" t="s">
        <v>26</v>
      </c>
      <c r="G40" s="4">
        <f t="shared" si="0"/>
        <v>-50000</v>
      </c>
      <c r="H40" s="20"/>
    </row>
    <row r="41" spans="1:11" x14ac:dyDescent="0.3">
      <c r="A41">
        <v>36</v>
      </c>
      <c r="B41" s="3">
        <v>44552</v>
      </c>
      <c r="C41" t="s">
        <v>77</v>
      </c>
      <c r="E41" s="4">
        <v>25000</v>
      </c>
      <c r="F41" t="s">
        <v>26</v>
      </c>
      <c r="G41" s="4">
        <f t="shared" si="0"/>
        <v>-25000</v>
      </c>
      <c r="H41" s="20"/>
    </row>
    <row r="42" spans="1:11" x14ac:dyDescent="0.3">
      <c r="A42">
        <v>37</v>
      </c>
      <c r="B42" s="3">
        <v>44552</v>
      </c>
      <c r="C42" t="s">
        <v>77</v>
      </c>
      <c r="E42" s="4">
        <v>25000</v>
      </c>
      <c r="F42" t="s">
        <v>26</v>
      </c>
      <c r="G42" s="4">
        <f t="shared" si="0"/>
        <v>-25000</v>
      </c>
      <c r="H42" s="20"/>
    </row>
    <row r="43" spans="1:11" x14ac:dyDescent="0.3">
      <c r="A43">
        <v>38</v>
      </c>
      <c r="B43" s="3">
        <v>44559</v>
      </c>
      <c r="C43" t="s">
        <v>78</v>
      </c>
      <c r="E43" s="4">
        <v>50499</v>
      </c>
      <c r="F43" t="s">
        <v>21</v>
      </c>
      <c r="G43" s="4">
        <f t="shared" si="0"/>
        <v>50499</v>
      </c>
      <c r="H43" s="20"/>
    </row>
    <row r="44" spans="1:11" x14ac:dyDescent="0.3">
      <c r="A44">
        <v>39</v>
      </c>
      <c r="B44" s="3">
        <v>44559</v>
      </c>
      <c r="C44" t="s">
        <v>78</v>
      </c>
      <c r="E44" s="4">
        <v>48480</v>
      </c>
      <c r="F44" t="s">
        <v>21</v>
      </c>
      <c r="G44" s="4">
        <f t="shared" si="0"/>
        <v>48480</v>
      </c>
      <c r="H44" s="20"/>
    </row>
    <row r="45" spans="1:11" x14ac:dyDescent="0.3">
      <c r="A45">
        <v>40</v>
      </c>
      <c r="B45" s="3">
        <v>44566</v>
      </c>
      <c r="C45" t="s">
        <v>77</v>
      </c>
      <c r="E45" s="4">
        <v>20000</v>
      </c>
      <c r="F45" t="s">
        <v>26</v>
      </c>
      <c r="G45" s="4">
        <f t="shared" si="0"/>
        <v>-20000</v>
      </c>
      <c r="H45" s="20"/>
    </row>
    <row r="46" spans="1:11" x14ac:dyDescent="0.3">
      <c r="A46">
        <v>41</v>
      </c>
      <c r="B46" s="3">
        <v>44566</v>
      </c>
      <c r="C46" t="s">
        <v>77</v>
      </c>
      <c r="E46" s="4">
        <v>35839</v>
      </c>
      <c r="F46" t="s">
        <v>26</v>
      </c>
      <c r="G46" s="4">
        <f t="shared" si="0"/>
        <v>-35839</v>
      </c>
      <c r="H46" s="20"/>
    </row>
    <row r="47" spans="1:11" x14ac:dyDescent="0.3">
      <c r="E47" s="4"/>
      <c r="G47" s="4">
        <f t="shared" si="0"/>
        <v>0</v>
      </c>
      <c r="H47" s="20"/>
    </row>
    <row r="48" spans="1:11" x14ac:dyDescent="0.3">
      <c r="E48" s="4"/>
      <c r="G48" s="4">
        <f t="shared" si="0"/>
        <v>0</v>
      </c>
      <c r="H48" s="20"/>
    </row>
    <row r="49" spans="5:8" x14ac:dyDescent="0.3">
      <c r="E49" s="4"/>
      <c r="G49" s="4">
        <f t="shared" si="0"/>
        <v>0</v>
      </c>
      <c r="H49" s="20"/>
    </row>
    <row r="50" spans="5:8" x14ac:dyDescent="0.3">
      <c r="E50" s="4"/>
      <c r="G50" s="4">
        <f t="shared" si="0"/>
        <v>0</v>
      </c>
      <c r="H50" s="20"/>
    </row>
    <row r="51" spans="5:8" x14ac:dyDescent="0.3">
      <c r="E51" s="4"/>
      <c r="G51" s="4">
        <f t="shared" si="0"/>
        <v>0</v>
      </c>
      <c r="H51" s="20"/>
    </row>
    <row r="52" spans="5:8" x14ac:dyDescent="0.3">
      <c r="E52" s="4"/>
      <c r="G52" s="4">
        <f t="shared" si="0"/>
        <v>0</v>
      </c>
      <c r="H52" s="20"/>
    </row>
    <row r="53" spans="5:8" x14ac:dyDescent="0.3">
      <c r="E53" s="4"/>
      <c r="G53" s="4">
        <f t="shared" si="0"/>
        <v>0</v>
      </c>
      <c r="H53" s="20"/>
    </row>
    <row r="54" spans="5:8" x14ac:dyDescent="0.3">
      <c r="E54" s="4"/>
      <c r="G54" s="4">
        <f t="shared" si="0"/>
        <v>0</v>
      </c>
      <c r="H54" s="20"/>
    </row>
    <row r="55" spans="5:8" x14ac:dyDescent="0.3">
      <c r="E55" s="4"/>
      <c r="G55" s="4">
        <f t="shared" si="0"/>
        <v>0</v>
      </c>
      <c r="H55" s="20"/>
    </row>
    <row r="56" spans="5:8" x14ac:dyDescent="0.3">
      <c r="E56" s="4"/>
      <c r="G56" s="4">
        <f t="shared" si="0"/>
        <v>0</v>
      </c>
      <c r="H56" s="20"/>
    </row>
    <row r="57" spans="5:8" x14ac:dyDescent="0.3">
      <c r="E57" s="4"/>
      <c r="G57" s="4">
        <f t="shared" si="0"/>
        <v>0</v>
      </c>
      <c r="H57" s="20"/>
    </row>
    <row r="58" spans="5:8" x14ac:dyDescent="0.3">
      <c r="E58" s="4"/>
      <c r="G58" s="4">
        <f t="shared" si="0"/>
        <v>0</v>
      </c>
      <c r="H58" s="20"/>
    </row>
    <row r="59" spans="5:8" x14ac:dyDescent="0.3">
      <c r="E59" s="4"/>
      <c r="G59" s="4">
        <f t="shared" si="0"/>
        <v>0</v>
      </c>
      <c r="H59" s="20"/>
    </row>
    <row r="60" spans="5:8" x14ac:dyDescent="0.3">
      <c r="E60" s="4"/>
      <c r="G60" s="4">
        <f t="shared" si="0"/>
        <v>0</v>
      </c>
      <c r="H60" s="20"/>
    </row>
    <row r="61" spans="5:8" x14ac:dyDescent="0.3">
      <c r="E61" s="4"/>
      <c r="G61" s="4">
        <f t="shared" si="0"/>
        <v>0</v>
      </c>
      <c r="H61" s="20"/>
    </row>
    <row r="62" spans="5:8" x14ac:dyDescent="0.3">
      <c r="E62" s="4"/>
      <c r="G62" s="4">
        <f t="shared" si="0"/>
        <v>0</v>
      </c>
      <c r="H62" s="20"/>
    </row>
    <row r="63" spans="5:8" x14ac:dyDescent="0.3">
      <c r="E63" s="4"/>
      <c r="G63" s="4">
        <f t="shared" si="0"/>
        <v>0</v>
      </c>
      <c r="H63" s="20"/>
    </row>
    <row r="64" spans="5:8" x14ac:dyDescent="0.3">
      <c r="E64" s="4"/>
      <c r="G64" s="4">
        <f t="shared" si="0"/>
        <v>0</v>
      </c>
      <c r="H64" s="20"/>
    </row>
    <row r="65" spans="5:8" x14ac:dyDescent="0.3">
      <c r="E65" s="4"/>
      <c r="G65" s="4">
        <f t="shared" si="0"/>
        <v>0</v>
      </c>
      <c r="H65" s="20"/>
    </row>
    <row r="66" spans="5:8" x14ac:dyDescent="0.3">
      <c r="E66" s="4"/>
      <c r="G66" s="4">
        <f t="shared" si="0"/>
        <v>0</v>
      </c>
      <c r="H66" s="20"/>
    </row>
    <row r="67" spans="5:8" x14ac:dyDescent="0.3">
      <c r="E67" s="4"/>
      <c r="G67" s="4">
        <f t="shared" si="0"/>
        <v>0</v>
      </c>
      <c r="H67" s="20"/>
    </row>
    <row r="68" spans="5:8" x14ac:dyDescent="0.3">
      <c r="E68" s="4"/>
      <c r="G68" s="4">
        <f t="shared" si="0"/>
        <v>0</v>
      </c>
      <c r="H68" s="20"/>
    </row>
    <row r="69" spans="5:8" x14ac:dyDescent="0.3">
      <c r="E69" s="4"/>
      <c r="G69" s="4">
        <f t="shared" ref="G69:G80" si="3">IF(F69="Debit", E69,-E69)</f>
        <v>0</v>
      </c>
      <c r="H69" s="20"/>
    </row>
    <row r="70" spans="5:8" x14ac:dyDescent="0.3">
      <c r="E70" s="4"/>
      <c r="G70" s="4">
        <f t="shared" si="3"/>
        <v>0</v>
      </c>
      <c r="H70" s="20"/>
    </row>
    <row r="71" spans="5:8" x14ac:dyDescent="0.3">
      <c r="E71" s="4"/>
      <c r="G71" s="4">
        <f t="shared" si="3"/>
        <v>0</v>
      </c>
      <c r="H71" s="20"/>
    </row>
    <row r="72" spans="5:8" x14ac:dyDescent="0.3">
      <c r="E72" s="4"/>
      <c r="G72" s="4">
        <f t="shared" si="3"/>
        <v>0</v>
      </c>
      <c r="H72" s="20"/>
    </row>
    <row r="73" spans="5:8" x14ac:dyDescent="0.3">
      <c r="E73" s="4"/>
      <c r="G73" s="4">
        <f t="shared" si="3"/>
        <v>0</v>
      </c>
      <c r="H73" s="20"/>
    </row>
    <row r="74" spans="5:8" x14ac:dyDescent="0.3">
      <c r="E74" s="4"/>
      <c r="G74" s="4">
        <f t="shared" si="3"/>
        <v>0</v>
      </c>
      <c r="H74" s="20"/>
    </row>
    <row r="75" spans="5:8" x14ac:dyDescent="0.3">
      <c r="E75" s="4"/>
      <c r="G75" s="4">
        <f t="shared" si="3"/>
        <v>0</v>
      </c>
      <c r="H75" s="20"/>
    </row>
    <row r="76" spans="5:8" x14ac:dyDescent="0.3">
      <c r="E76" s="4"/>
      <c r="G76" s="4">
        <f t="shared" si="3"/>
        <v>0</v>
      </c>
      <c r="H76" s="20"/>
    </row>
    <row r="77" spans="5:8" x14ac:dyDescent="0.3">
      <c r="E77" s="4"/>
      <c r="G77" s="4">
        <f t="shared" si="3"/>
        <v>0</v>
      </c>
      <c r="H77" s="20"/>
    </row>
    <row r="78" spans="5:8" x14ac:dyDescent="0.3">
      <c r="E78" s="4"/>
      <c r="G78" s="4">
        <f t="shared" si="3"/>
        <v>0</v>
      </c>
      <c r="H78" s="20"/>
    </row>
    <row r="79" spans="5:8" x14ac:dyDescent="0.3">
      <c r="E79" s="4"/>
      <c r="G79" s="4">
        <f t="shared" si="3"/>
        <v>0</v>
      </c>
      <c r="H79" s="20"/>
    </row>
    <row r="80" spans="5:8" x14ac:dyDescent="0.3">
      <c r="E80" s="4"/>
      <c r="G80" s="4">
        <f t="shared" si="3"/>
        <v>0</v>
      </c>
      <c r="H80" s="20"/>
    </row>
  </sheetData>
  <mergeCells count="10">
    <mergeCell ref="S5:S6"/>
    <mergeCell ref="S2:S3"/>
    <mergeCell ref="O2:P3"/>
    <mergeCell ref="M2:M3"/>
    <mergeCell ref="N2:N3"/>
    <mergeCell ref="Q2:Q3"/>
    <mergeCell ref="R2:R3"/>
    <mergeCell ref="Q5:Q6"/>
    <mergeCell ref="R5:R6"/>
    <mergeCell ref="O5:P8"/>
  </mergeCells>
  <conditionalFormatting sqref="J1:J1048576 K1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G2" sqref="G2"/>
    </sheetView>
  </sheetViews>
  <sheetFormatPr defaultRowHeight="14.4" x14ac:dyDescent="0.3"/>
  <cols>
    <col min="1" max="1" width="5.44140625" bestFit="1" customWidth="1"/>
    <col min="2" max="2" width="8" bestFit="1" customWidth="1"/>
    <col min="3" max="3" width="10.6640625" bestFit="1" customWidth="1"/>
    <col min="4" max="4" width="8" bestFit="1" customWidth="1"/>
    <col min="5" max="5" width="13.44140625" bestFit="1" customWidth="1"/>
    <col min="6" max="6" width="15.5546875" bestFit="1" customWidth="1"/>
    <col min="7" max="7" width="18.33203125" style="4" bestFit="1" customWidth="1"/>
  </cols>
  <sheetData>
    <row r="1" spans="1:7" x14ac:dyDescent="0.3">
      <c r="A1" t="s">
        <v>0</v>
      </c>
      <c r="B1" t="s">
        <v>15</v>
      </c>
      <c r="C1" t="s">
        <v>4</v>
      </c>
      <c r="D1" t="s">
        <v>7</v>
      </c>
      <c r="E1" t="s">
        <v>2</v>
      </c>
      <c r="F1" t="s">
        <v>3</v>
      </c>
      <c r="G1" s="4" t="s">
        <v>9</v>
      </c>
    </row>
    <row r="2" spans="1:7" x14ac:dyDescent="0.3">
      <c r="A2">
        <v>1</v>
      </c>
      <c r="B2">
        <v>50</v>
      </c>
      <c r="C2" t="s">
        <v>5</v>
      </c>
      <c r="D2" s="7">
        <v>0</v>
      </c>
      <c r="E2" t="s">
        <v>20</v>
      </c>
      <c r="F2" s="3">
        <v>43994</v>
      </c>
      <c r="G2" s="7">
        <f t="shared" ref="G2" si="0">IF(C2="Sell",D2*B2,-D2*B2)</f>
        <v>0</v>
      </c>
    </row>
    <row r="3" spans="1:7" x14ac:dyDescent="0.3">
      <c r="F3" s="3"/>
    </row>
    <row r="4" spans="1:7" x14ac:dyDescent="0.3">
      <c r="F4" s="3"/>
    </row>
    <row r="5" spans="1:7" x14ac:dyDescent="0.3">
      <c r="F5" s="3"/>
    </row>
    <row r="6" spans="1:7" x14ac:dyDescent="0.3">
      <c r="F6" s="3"/>
    </row>
    <row r="7" spans="1:7" x14ac:dyDescent="0.3">
      <c r="F7" s="3"/>
    </row>
    <row r="8" spans="1:7" x14ac:dyDescent="0.3">
      <c r="F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"/>
  <sheetViews>
    <sheetView workbookViewId="0">
      <selection activeCell="I19" sqref="I19"/>
    </sheetView>
  </sheetViews>
  <sheetFormatPr defaultRowHeight="14.4" x14ac:dyDescent="0.3"/>
  <cols>
    <col min="1" max="1" width="5.44140625" bestFit="1" customWidth="1"/>
    <col min="2" max="2" width="15.5546875" bestFit="1" customWidth="1"/>
    <col min="3" max="3" width="18.33203125" style="4" bestFit="1" customWidth="1"/>
    <col min="4" max="4" width="15.5546875" bestFit="1" customWidth="1"/>
    <col min="5" max="5" width="19.109375" bestFit="1" customWidth="1"/>
    <col min="6" max="6" width="23.33203125" customWidth="1"/>
    <col min="14" max="14" width="11.33203125" bestFit="1" customWidth="1"/>
  </cols>
  <sheetData>
    <row r="1" spans="1:14" x14ac:dyDescent="0.3">
      <c r="A1" t="s">
        <v>0</v>
      </c>
      <c r="B1" t="s">
        <v>3</v>
      </c>
      <c r="C1" s="4" t="s">
        <v>38</v>
      </c>
      <c r="D1" t="s">
        <v>17</v>
      </c>
      <c r="E1" s="4" t="s">
        <v>9</v>
      </c>
      <c r="F1" t="s">
        <v>37</v>
      </c>
      <c r="M1" s="9" t="s">
        <v>50</v>
      </c>
      <c r="N1" s="9" t="s">
        <v>51</v>
      </c>
    </row>
    <row r="2" spans="1:14" x14ac:dyDescent="0.3">
      <c r="A2">
        <v>1</v>
      </c>
      <c r="B2" s="3">
        <v>43994</v>
      </c>
      <c r="C2" s="7">
        <v>1000</v>
      </c>
      <c r="D2" t="s">
        <v>18</v>
      </c>
      <c r="E2" s="7">
        <f>IF(D2="Deposit",C2,-C2)</f>
        <v>1000</v>
      </c>
      <c r="K2" s="21" t="s">
        <v>39</v>
      </c>
      <c r="L2" s="21"/>
      <c r="M2" s="10">
        <f>SUM(E2:E1048576)+SUM(US_Stock_exchange_Transactions!G2:G1048576)</f>
        <v>2000</v>
      </c>
      <c r="N2" s="11" t="e">
        <f ca="1">M2*L5</f>
        <v>#NAME?</v>
      </c>
    </row>
    <row r="3" spans="1:14" x14ac:dyDescent="0.3">
      <c r="A3">
        <v>2</v>
      </c>
      <c r="B3" s="3">
        <v>44210</v>
      </c>
      <c r="C3" s="7">
        <v>1000</v>
      </c>
      <c r="D3" t="s">
        <v>18</v>
      </c>
      <c r="E3" s="7">
        <f>IF(D3="Deposit",C3,-C3)</f>
        <v>1000</v>
      </c>
      <c r="K3" s="21"/>
      <c r="L3" s="21"/>
      <c r="M3" s="7"/>
    </row>
    <row r="4" spans="1:14" x14ac:dyDescent="0.3">
      <c r="B4" s="3"/>
    </row>
    <row r="5" spans="1:14" x14ac:dyDescent="0.3">
      <c r="B5" s="3"/>
      <c r="K5" t="e" vm="1">
        <v>#VALUE!</v>
      </c>
      <c r="L5" s="8" t="e">
        <f ca="1">_FV(K5,"Price")</f>
        <v>#NAME?</v>
      </c>
      <c r="M5" s="6"/>
    </row>
  </sheetData>
  <mergeCells count="1">
    <mergeCell ref="K2:L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j 2 E w U g D v g A 2 o A A A A + A A A A B I A H A B D b 2 5 m a W c v U G F j a 2 F n Z S 5 4 b W w g o h g A K K A U A A A A A A A A A A A A A A A A A A A A A A A A A A A A h Y / R C o I w G I V f R X b v N s 1 Q 5 H d e d B V k B E F 0 O + b S k c 5 w s / l u X f R I v U J C W d 1 1 e Q 7 f g e 8 8 b n f I x 7 b x r r I 3 q t M Z C j B F n t S i K 5 W u M j T Y k 5 + g n M G O i z O v p D f B 2 q S j U R m q r b 2 k h D j n s F v g r q 9 I S G l A j s V m L 2 r Z c l 9 p Y 7 k W E n 1 W 5 f 8 V Y n B 4 y b A Q x w l e x h H F U R I A m W s o l P 4 i 4 W S M K Z C f E l Z D Y 4 d e M q n 9 9 R b I H I G 8 X 7 A n U E s D B B Q A A g A I A I 9 h M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Y T B S a l P Y n + Y A A A C g A Q A A E w A c A E Z v c m 1 1 b G F z L 1 N l Y 3 R p b 2 4 x L m 0 g o h g A K K A U A A A A A A A A A A A A A A A A A A A A A A A A A A A A b Z B N a 4 Q w E I b v g v 8 h p B c F i f T a p Z f a Y 2 8 r t N e Y z K 6 h + Z D M B F d k / 3 u z t T 1 p L h O e G Z 4 3 E w R F J n h 2 3 u r z q S z K A k c Z Q b O E m r 0 y C 1 Q W L J 9 z S F F B J l / O i l 4 O F r D 6 h E F 0 w R N 4 w o q P R N N L 2 8 7 z L C 4 2 S I q S A I U K r t X S 2 K X N Q n F z l t d 1 s y m f e D d K f 8 1 Z / T I B z + 5 f r + i j 9 H g J 0 X X B J u c f T a y 2 / G Z d O R m y w B t G m T O C G 9 0 b t n J r / P c O 5 r i P I 6 4 B V T T T Y + e 9 K D 8 p y e s + Y Z A I X Y o R v F p 2 z S k N 7 3 n f f 6 7 z n Y y D P y P S W z J W H 0 7 c 6 7 I w / v B H T j 9 Q S w E C L Q A U A A I A C A C P Y T B S A O + A D a g A A A D 4 A A A A E g A A A A A A A A A A A A A A A A A A A A A A Q 2 9 u Z m l n L 1 B h Y 2 t h Z 2 U u e G 1 s U E s B A i 0 A F A A C A A g A j 2 E w U g / K 6 a u k A A A A 6 Q A A A B M A A A A A A A A A A A A A A A A A 9 A A A A F t D b 2 5 0 Z W 5 0 X 1 R 5 c G V z X S 5 4 b W x Q S w E C L Q A U A A I A C A C P Y T B S a l P Y n + Y A A A C g A Q A A E w A A A A A A A A A A A A A A A A D l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w A A A A A A A P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c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2 O j M 5 O j E y L j A y N T E 2 N j V a I i A v P j x F b n R y e S B U e X B l P S J G a W x s Q 2 9 s d W 1 u V H l w Z X M i I F Z h b H V l P S J z Q m d Z R 0 J n W U d C d 2 M 9 I i A v P j x F b n R y e S B U e X B l P S J G a W x s Q 2 9 s d W 1 u T m F t Z X M i I F Z h b H V l P S J z W y Z x d W 9 0 O 3 R p d G x l J n F 1 b 3 Q 7 L C Z x d W 9 0 O 2 x p b m s m c X V v d D s s J n F 1 b 3 Q 7 e G 1 s T G l u a y Z x d W 9 0 O y w m c X V v d D t k Z X N j c m l w d G l v b i Z x d W 9 0 O y w m c X V v d D t s Y W 5 n d W F n Z S Z x d W 9 0 O y w m c X V v d D t i Y X N l Q 3 V y c m V u Y 3 k m c X V v d D s s J n F 1 b 3 Q 7 c H V i R G F 0 Z S Z x d W 9 0 O y w m c X V v d D t s Y X N 0 Q n V p b G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k L 0 N o Y W 5 n Z W Q g V H l w Z S 5 7 d G l 0 b G U s M H 0 m c X V v d D s s J n F 1 b 3 Q 7 U 2 V j d G l v b j E v d X N k L 0 N o Y W 5 n Z W Q g V H l w Z S 5 7 b G l u a y w x f S Z x d W 9 0 O y w m c X V v d D t T Z W N 0 a W 9 u M S 9 1 c 2 Q v Q 2 h h b m d l Z C B U e X B l L n t 4 b W x M a W 5 r L D J 9 J n F 1 b 3 Q 7 L C Z x d W 9 0 O 1 N l Y 3 R p b 2 4 x L 3 V z Z C 9 D a G F u Z 2 V k I F R 5 c G U u e 2 R l c 2 N y a X B 0 a W 9 u L D N 9 J n F 1 b 3 Q 7 L C Z x d W 9 0 O 1 N l Y 3 R p b 2 4 x L 3 V z Z C 9 D a G F u Z 2 V k I F R 5 c G U u e 2 x h b m d 1 Y W d l L D R 9 J n F 1 b 3 Q 7 L C Z x d W 9 0 O 1 N l Y 3 R p b 2 4 x L 3 V z Z C 9 D a G F u Z 2 V k I F R 5 c G U u e 2 J h c 2 V D d X J y Z W 5 j e S w 1 f S Z x d W 9 0 O y w m c X V v d D t T Z W N 0 a W 9 u M S 9 1 c 2 Q v Q 2 h h b m d l Z C B U e X B l L n t w d W J E Y X R l L D Z 9 J n F 1 b 3 Q 7 L C Z x d W 9 0 O 1 N l Y 3 R p b 2 4 x L 3 V z Z C 9 D a G F u Z 2 V k I F R 5 c G U u e 2 x h c 3 R C d W l s Z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X N k L 0 N o Y W 5 n Z W Q g V H l w Z S 5 7 d G l 0 b G U s M H 0 m c X V v d D s s J n F 1 b 3 Q 7 U 2 V j d G l v b j E v d X N k L 0 N o Y W 5 n Z W Q g V H l w Z S 5 7 b G l u a y w x f S Z x d W 9 0 O y w m c X V v d D t T Z W N 0 a W 9 u M S 9 1 c 2 Q v Q 2 h h b m d l Z C B U e X B l L n t 4 b W x M a W 5 r L D J 9 J n F 1 b 3 Q 7 L C Z x d W 9 0 O 1 N l Y 3 R p b 2 4 x L 3 V z Z C 9 D a G F u Z 2 V k I F R 5 c G U u e 2 R l c 2 N y a X B 0 a W 9 u L D N 9 J n F 1 b 3 Q 7 L C Z x d W 9 0 O 1 N l Y 3 R p b 2 4 x L 3 V z Z C 9 D a G F u Z 2 V k I F R 5 c G U u e 2 x h b m d 1 Y W d l L D R 9 J n F 1 b 3 Q 7 L C Z x d W 9 0 O 1 N l Y 3 R p b 2 4 x L 3 V z Z C 9 D a G F u Z 2 V k I F R 5 c G U u e 2 J h c 2 V D d X J y Z W 5 j e S w 1 f S Z x d W 9 0 O y w m c X V v d D t T Z W N 0 a W 9 u M S 9 1 c 2 Q v Q 2 h h b m d l Z C B U e X B l L n t w d W J E Y X R l L D Z 9 J n F 1 b 3 Q 7 L C Z x d W 9 0 O 1 N l Y 3 R p b 2 4 x L 3 V z Z C 9 D a G F u Z 2 V k I F R 5 c G U u e 2 x h c 3 R C d W l s Z E R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w a F N U 1 Y M 0 C 0 Z 3 c U H G 0 W f A A A A A A C A A A A A A A Q Z g A A A A E A A C A A A A B l W a r k M f f R y K W P 9 p L v J S I K z s T i d 0 f H B w W 0 O + s v 3 u b p H g A A A A A O g A A A A A I A A C A A A A B 0 j U D S A n 7 u p k u A k R r S R L x h E T J J z l P 3 w i c G F M J e J l 3 D c V A A A A D e 3 c a w / J y o Z E z W 0 t K Q v D 8 X j q K E v 6 A J D a B r l k s h x v / c v o H Z g T q M T 5 Y w 2 p g A B n D n T 7 N K p B b x q p k T J h Y r C f S t q E m R D z W R b C a 9 P v L 9 I n 9 v H b 0 l s 0 A A A A B k U p c n D L G 2 H u p a D l U w Y Y X p 6 L t P 4 C c T P K A Q z 9 o A v E / I a H U 0 e R 7 z c H K 6 q 5 6 Q S 2 e c h 9 n x a Y w b U S F W e R 2 V A c L + 5 w v 6 < / D a t a M a s h u p > 
</file>

<file path=customXml/itemProps1.xml><?xml version="1.0" encoding="utf-8"?>
<ds:datastoreItem xmlns:ds="http://schemas.openxmlformats.org/officeDocument/2006/customXml" ds:itemID="{739EBC9A-370D-4EFE-AF9C-482290B415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Trades</vt:lpstr>
      <vt:lpstr>Margin_P&amp;L</vt:lpstr>
      <vt:lpstr>Gautam_transactions</vt:lpstr>
      <vt:lpstr>Gautam_deposit_withdrawal</vt:lpstr>
      <vt:lpstr>Vaibhav_MyCC_Transactions</vt:lpstr>
      <vt:lpstr>US_Stock_exchange_Transactions</vt:lpstr>
      <vt:lpstr>my_deposit_withdrawal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2022-01-05T09:02:39Z</dcterms:modified>
</cp:coreProperties>
</file>