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ternal\david\mapping\080921\harmonic_clustering_bp_maps_081121\"/>
    </mc:Choice>
  </mc:AlternateContent>
  <xr:revisionPtr revIDLastSave="0" documentId="13_ncr:1_{D4A54C38-D44E-45F0-879C-494B350CD27A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ALL_BASE_site_list2_bpmod" sheetId="1" r:id="rId1"/>
    <sheet name="ex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N34" i="1"/>
  <c r="O65" i="1"/>
  <c r="O73" i="1"/>
  <c r="O69" i="1"/>
  <c r="O72" i="1"/>
  <c r="O66" i="1"/>
  <c r="O74" i="1"/>
  <c r="O70" i="1"/>
  <c r="O67" i="1"/>
  <c r="O75" i="1"/>
  <c r="O76" i="1"/>
  <c r="O71" i="1"/>
  <c r="O68" i="1"/>
  <c r="O83" i="1"/>
  <c r="O93" i="1"/>
  <c r="O86" i="1"/>
  <c r="O79" i="1"/>
  <c r="O91" i="1"/>
  <c r="O88" i="1"/>
  <c r="O78" i="1"/>
  <c r="O92" i="1"/>
  <c r="O82" i="1"/>
  <c r="O77" i="1"/>
  <c r="O85" i="1"/>
  <c r="O87" i="1"/>
  <c r="O94" i="1"/>
  <c r="O90" i="1"/>
  <c r="O84" i="1"/>
  <c r="O81" i="1"/>
  <c r="O89" i="1"/>
  <c r="O80" i="1"/>
  <c r="R80" i="1" l="1"/>
  <c r="Z80" i="1"/>
  <c r="X80" i="1"/>
  <c r="S80" i="1"/>
  <c r="AA80" i="1"/>
  <c r="T80" i="1"/>
  <c r="AB80" i="1"/>
  <c r="U80" i="1"/>
  <c r="W80" i="1"/>
  <c r="V80" i="1"/>
  <c r="Q80" i="1"/>
  <c r="Y80" i="1"/>
  <c r="P80" i="1"/>
  <c r="U89" i="1"/>
  <c r="AA89" i="1"/>
  <c r="V89" i="1"/>
  <c r="W89" i="1"/>
  <c r="Z89" i="1"/>
  <c r="P89" i="1"/>
  <c r="X89" i="1"/>
  <c r="R89" i="1"/>
  <c r="Q89" i="1"/>
  <c r="Y89" i="1"/>
  <c r="T89" i="1"/>
  <c r="AB89" i="1"/>
  <c r="S89" i="1"/>
  <c r="V84" i="1"/>
  <c r="W84" i="1"/>
  <c r="P84" i="1"/>
  <c r="X84" i="1"/>
  <c r="S84" i="1"/>
  <c r="Q84" i="1"/>
  <c r="Y84" i="1"/>
  <c r="AA84" i="1"/>
  <c r="R84" i="1"/>
  <c r="Z84" i="1"/>
  <c r="AB84" i="1"/>
  <c r="U84" i="1"/>
  <c r="T84" i="1"/>
  <c r="P90" i="1"/>
  <c r="X90" i="1"/>
  <c r="Q90" i="1"/>
  <c r="Y90" i="1"/>
  <c r="U90" i="1"/>
  <c r="R90" i="1"/>
  <c r="Z90" i="1"/>
  <c r="S90" i="1"/>
  <c r="AA90" i="1"/>
  <c r="V90" i="1"/>
  <c r="T90" i="1"/>
  <c r="AB90" i="1"/>
  <c r="W90" i="1"/>
  <c r="T94" i="1"/>
  <c r="AB94" i="1"/>
  <c r="U94" i="1"/>
  <c r="Y94" i="1"/>
  <c r="Z94" i="1"/>
  <c r="V94" i="1"/>
  <c r="P94" i="1"/>
  <c r="Q94" i="1"/>
  <c r="W94" i="1"/>
  <c r="X94" i="1"/>
  <c r="R94" i="1"/>
  <c r="S94" i="1"/>
  <c r="AA94" i="1"/>
  <c r="W87" i="1"/>
  <c r="P87" i="1"/>
  <c r="X87" i="1"/>
  <c r="AB87" i="1"/>
  <c r="Q87" i="1"/>
  <c r="Y87" i="1"/>
  <c r="R87" i="1"/>
  <c r="Z87" i="1"/>
  <c r="S87" i="1"/>
  <c r="AA87" i="1"/>
  <c r="T87" i="1"/>
  <c r="U87" i="1"/>
  <c r="V87" i="1"/>
  <c r="Q85" i="1"/>
  <c r="Y85" i="1"/>
  <c r="V85" i="1"/>
  <c r="R85" i="1"/>
  <c r="Z85" i="1"/>
  <c r="S85" i="1"/>
  <c r="AA85" i="1"/>
  <c r="W85" i="1"/>
  <c r="T85" i="1"/>
  <c r="AB85" i="1"/>
  <c r="U85" i="1"/>
  <c r="P85" i="1"/>
  <c r="X85" i="1"/>
  <c r="P82" i="1"/>
  <c r="X82" i="1"/>
  <c r="U82" i="1"/>
  <c r="Q82" i="1"/>
  <c r="Y82" i="1"/>
  <c r="R82" i="1"/>
  <c r="Z82" i="1"/>
  <c r="S82" i="1"/>
  <c r="AA82" i="1"/>
  <c r="V82" i="1"/>
  <c r="T82" i="1"/>
  <c r="AB82" i="1"/>
  <c r="W82" i="1"/>
  <c r="V92" i="1"/>
  <c r="AA92" i="1"/>
  <c r="AB92" i="1"/>
  <c r="W92" i="1"/>
  <c r="R92" i="1"/>
  <c r="P92" i="1"/>
  <c r="X92" i="1"/>
  <c r="T92" i="1"/>
  <c r="Q92" i="1"/>
  <c r="Y92" i="1"/>
  <c r="Z92" i="1"/>
  <c r="U92" i="1"/>
  <c r="S92" i="1"/>
  <c r="R88" i="1"/>
  <c r="Z88" i="1"/>
  <c r="W88" i="1"/>
  <c r="S88" i="1"/>
  <c r="AA88" i="1"/>
  <c r="X88" i="1"/>
  <c r="T88" i="1"/>
  <c r="AB88" i="1"/>
  <c r="U88" i="1"/>
  <c r="V88" i="1"/>
  <c r="P88" i="1"/>
  <c r="Q88" i="1"/>
  <c r="Y88" i="1"/>
  <c r="S91" i="1"/>
  <c r="AA91" i="1"/>
  <c r="T91" i="1"/>
  <c r="AB91" i="1"/>
  <c r="U91" i="1"/>
  <c r="V91" i="1"/>
  <c r="W91" i="1"/>
  <c r="X91" i="1"/>
  <c r="Q91" i="1"/>
  <c r="P91" i="1"/>
  <c r="Y91" i="1"/>
  <c r="R91" i="1"/>
  <c r="Z91" i="1"/>
  <c r="W79" i="1"/>
  <c r="T79" i="1"/>
  <c r="P79" i="1"/>
  <c r="X79" i="1"/>
  <c r="Q79" i="1"/>
  <c r="Y79" i="1"/>
  <c r="AB79" i="1"/>
  <c r="U79" i="1"/>
  <c r="R79" i="1"/>
  <c r="Z79" i="1"/>
  <c r="S79" i="1"/>
  <c r="AA79" i="1"/>
  <c r="V79" i="1"/>
  <c r="T86" i="1"/>
  <c r="AB86" i="1"/>
  <c r="R86" i="1"/>
  <c r="U86" i="1"/>
  <c r="V86" i="1"/>
  <c r="Y86" i="1"/>
  <c r="W86" i="1"/>
  <c r="Z86" i="1"/>
  <c r="P86" i="1"/>
  <c r="X86" i="1"/>
  <c r="S86" i="1"/>
  <c r="AA86" i="1"/>
  <c r="Q86" i="1"/>
  <c r="Q93" i="1"/>
  <c r="Y93" i="1"/>
  <c r="U93" i="1"/>
  <c r="R93" i="1"/>
  <c r="Z93" i="1"/>
  <c r="S93" i="1"/>
  <c r="AA93" i="1"/>
  <c r="T93" i="1"/>
  <c r="AB93" i="1"/>
  <c r="V93" i="1"/>
  <c r="W93" i="1"/>
  <c r="P93" i="1"/>
  <c r="X93" i="1"/>
  <c r="N38" i="1"/>
  <c r="O49" i="1"/>
  <c r="O50" i="1"/>
  <c r="O51" i="1"/>
  <c r="O52" i="1"/>
  <c r="O53" i="1"/>
  <c r="O54" i="1"/>
  <c r="O55" i="1"/>
  <c r="O56" i="1"/>
  <c r="O57" i="1"/>
  <c r="O58" i="1"/>
  <c r="O59" i="1"/>
  <c r="O60" i="1"/>
  <c r="O48" i="1"/>
  <c r="P2" i="1"/>
  <c r="Q2" i="1"/>
  <c r="R2" i="1"/>
  <c r="S2" i="1"/>
  <c r="T2" i="1"/>
  <c r="U2" i="1"/>
  <c r="V2" i="1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P17" i="1"/>
  <c r="Q17" i="1"/>
  <c r="R17" i="1"/>
  <c r="S17" i="1"/>
  <c r="T17" i="1"/>
  <c r="U17" i="1"/>
  <c r="V17" i="1"/>
  <c r="P18" i="1"/>
  <c r="Q18" i="1"/>
  <c r="R18" i="1"/>
  <c r="S18" i="1"/>
  <c r="T18" i="1"/>
  <c r="U18" i="1"/>
  <c r="V18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Y81" i="1"/>
  <c r="Q77" i="1"/>
  <c r="AB77" i="1"/>
  <c r="S83" i="1"/>
  <c r="W83" i="1"/>
  <c r="T75" i="1"/>
  <c r="R75" i="1"/>
  <c r="X81" i="1"/>
  <c r="AA75" i="1"/>
  <c r="R81" i="1"/>
  <c r="Y77" i="1"/>
  <c r="V77" i="1"/>
  <c r="AA83" i="1"/>
  <c r="X83" i="1"/>
  <c r="AB75" i="1"/>
  <c r="Z75" i="1"/>
  <c r="U75" i="1"/>
  <c r="U81" i="1"/>
  <c r="S81" i="1"/>
  <c r="R77" i="1"/>
  <c r="U77" i="1"/>
  <c r="T83" i="1"/>
  <c r="Y83" i="1"/>
  <c r="P75" i="1"/>
  <c r="R83" i="1"/>
  <c r="W75" i="1"/>
  <c r="V81" i="1"/>
  <c r="T81" i="1"/>
  <c r="Z77" i="1"/>
  <c r="P77" i="1"/>
  <c r="AB83" i="1"/>
  <c r="W81" i="1"/>
  <c r="AB81" i="1"/>
  <c r="W77" i="1"/>
  <c r="X77" i="1"/>
  <c r="P83" i="1"/>
  <c r="Z83" i="1"/>
  <c r="V75" i="1"/>
  <c r="P81" i="1"/>
  <c r="Z81" i="1"/>
  <c r="S77" i="1"/>
  <c r="Q83" i="1"/>
  <c r="S75" i="1"/>
  <c r="X75" i="1"/>
  <c r="AA81" i="1"/>
  <c r="Q81" i="1"/>
  <c r="T77" i="1"/>
  <c r="V83" i="1"/>
  <c r="Q75" i="1"/>
  <c r="Y75" i="1"/>
  <c r="AA77" i="1"/>
  <c r="U83" i="1"/>
  <c r="X73" i="1"/>
  <c r="Y65" i="1"/>
  <c r="T65" i="1"/>
  <c r="T73" i="1"/>
  <c r="Q73" i="1"/>
  <c r="X65" i="1"/>
  <c r="AB65" i="1"/>
  <c r="U73" i="1"/>
  <c r="Y73" i="1"/>
  <c r="R65" i="1"/>
  <c r="U65" i="1"/>
  <c r="Z73" i="1"/>
  <c r="S73" i="1"/>
  <c r="Z65" i="1"/>
  <c r="AC65" i="1"/>
  <c r="AB73" i="1"/>
  <c r="V73" i="1"/>
  <c r="R73" i="1"/>
  <c r="W65" i="1"/>
  <c r="P65" i="1"/>
  <c r="AA65" i="1"/>
  <c r="W73" i="1"/>
  <c r="AA73" i="1"/>
  <c r="P73" i="1"/>
  <c r="Q65" i="1"/>
  <c r="V65" i="1"/>
  <c r="S65" i="1"/>
  <c r="Q71" i="1"/>
  <c r="U71" i="1"/>
  <c r="AA67" i="1"/>
  <c r="Q67" i="1"/>
  <c r="R74" i="1"/>
  <c r="W74" i="1"/>
  <c r="S66" i="1"/>
  <c r="R69" i="1"/>
  <c r="P69" i="1"/>
  <c r="U74" i="1"/>
  <c r="Y74" i="1"/>
  <c r="Y71" i="1"/>
  <c r="V71" i="1"/>
  <c r="Y67" i="1"/>
  <c r="W67" i="1"/>
  <c r="Z74" i="1"/>
  <c r="P66" i="1"/>
  <c r="AA66" i="1"/>
  <c r="Z69" i="1"/>
  <c r="X69" i="1"/>
  <c r="Q74" i="1"/>
  <c r="X67" i="1"/>
  <c r="AB71" i="1"/>
  <c r="T67" i="1"/>
  <c r="R67" i="1"/>
  <c r="S74" i="1"/>
  <c r="X66" i="1"/>
  <c r="T66" i="1"/>
  <c r="S69" i="1"/>
  <c r="W69" i="1"/>
  <c r="AA71" i="1"/>
  <c r="U69" i="1"/>
  <c r="T71" i="1"/>
  <c r="Z66" i="1"/>
  <c r="R71" i="1"/>
  <c r="AB67" i="1"/>
  <c r="Z67" i="1"/>
  <c r="AA74" i="1"/>
  <c r="U66" i="1"/>
  <c r="AB66" i="1"/>
  <c r="AA69" i="1"/>
  <c r="R66" i="1"/>
  <c r="S67" i="1"/>
  <c r="V69" i="1"/>
  <c r="Z71" i="1"/>
  <c r="U67" i="1"/>
  <c r="P74" i="1"/>
  <c r="T74" i="1"/>
  <c r="Q66" i="1"/>
  <c r="V66" i="1"/>
  <c r="T69" i="1"/>
  <c r="P71" i="1"/>
  <c r="Q69" i="1"/>
  <c r="X71" i="1"/>
  <c r="Y69" i="1"/>
  <c r="W71" i="1"/>
  <c r="S71" i="1"/>
  <c r="P67" i="1"/>
  <c r="X74" i="1"/>
  <c r="AB74" i="1"/>
  <c r="Y66" i="1"/>
  <c r="W66" i="1"/>
  <c r="AB69" i="1"/>
  <c r="V67" i="1"/>
  <c r="V74" i="1"/>
  <c r="AB78" i="1"/>
  <c r="R78" i="1"/>
  <c r="AB68" i="1"/>
  <c r="X76" i="1"/>
  <c r="T76" i="1"/>
  <c r="W70" i="1"/>
  <c r="AB72" i="1"/>
  <c r="U78" i="1"/>
  <c r="Z78" i="1"/>
  <c r="Q68" i="1"/>
  <c r="S76" i="1"/>
  <c r="Q70" i="1"/>
  <c r="U72" i="1"/>
  <c r="P68" i="1"/>
  <c r="U70" i="1"/>
  <c r="Y78" i="1"/>
  <c r="S78" i="1"/>
  <c r="V68" i="1"/>
  <c r="Y68" i="1"/>
  <c r="Q76" i="1"/>
  <c r="P70" i="1"/>
  <c r="R72" i="1"/>
  <c r="W72" i="1"/>
  <c r="W76" i="1"/>
  <c r="X72" i="1"/>
  <c r="V78" i="1"/>
  <c r="AA78" i="1"/>
  <c r="W68" i="1"/>
  <c r="R68" i="1"/>
  <c r="Y76" i="1"/>
  <c r="T70" i="1"/>
  <c r="X70" i="1"/>
  <c r="Z72" i="1"/>
  <c r="V72" i="1"/>
  <c r="X78" i="1"/>
  <c r="U68" i="1"/>
  <c r="W78" i="1"/>
  <c r="S68" i="1"/>
  <c r="Z68" i="1"/>
  <c r="V76" i="1"/>
  <c r="AB76" i="1"/>
  <c r="AB70" i="1"/>
  <c r="R70" i="1"/>
  <c r="S72" i="1"/>
  <c r="Q72" i="1"/>
  <c r="AA70" i="1"/>
  <c r="P78" i="1"/>
  <c r="T68" i="1"/>
  <c r="AA68" i="1"/>
  <c r="AA76" i="1"/>
  <c r="R76" i="1"/>
  <c r="Y70" i="1"/>
  <c r="S70" i="1"/>
  <c r="AA72" i="1"/>
  <c r="Y72" i="1"/>
  <c r="Z76" i="1"/>
  <c r="P72" i="1"/>
  <c r="T78" i="1"/>
  <c r="Q78" i="1"/>
  <c r="X68" i="1"/>
  <c r="P76" i="1"/>
  <c r="U76" i="1"/>
  <c r="V70" i="1"/>
  <c r="Z70" i="1"/>
  <c r="T72" i="1"/>
  <c r="AC68" i="1" l="1"/>
  <c r="AC81" i="1"/>
  <c r="AC80" i="1"/>
  <c r="AC73" i="1"/>
  <c r="AC87" i="1"/>
  <c r="AC75" i="1"/>
  <c r="AC78" i="1"/>
  <c r="AC67" i="1"/>
  <c r="AC85" i="1"/>
  <c r="AC84" i="1"/>
  <c r="AC66" i="1"/>
  <c r="AC93" i="1"/>
  <c r="AC82" i="1"/>
  <c r="AC76" i="1"/>
  <c r="AC79" i="1"/>
  <c r="AC91" i="1"/>
  <c r="AC90" i="1"/>
  <c r="AC72" i="1"/>
  <c r="AC70" i="1"/>
  <c r="AC71" i="1"/>
  <c r="AC86" i="1"/>
  <c r="AC77" i="1"/>
  <c r="AC88" i="1"/>
  <c r="AC83" i="1"/>
  <c r="AC94" i="1"/>
  <c r="AC89" i="1"/>
  <c r="AC69" i="1"/>
  <c r="AC74" i="1"/>
  <c r="AC92" i="1"/>
  <c r="O39" i="1"/>
  <c r="O38" i="1"/>
  <c r="V34" i="1"/>
  <c r="U34" i="1"/>
  <c r="T34" i="1"/>
  <c r="O34" i="1"/>
  <c r="P34" i="1"/>
  <c r="S34" i="1"/>
  <c r="R34" i="1"/>
  <c r="Q34" i="1"/>
  <c r="O37" i="1"/>
  <c r="O41" i="1" s="1"/>
  <c r="V37" i="1"/>
  <c r="U37" i="1"/>
  <c r="T37" i="1"/>
  <c r="S37" i="1"/>
  <c r="R37" i="1"/>
  <c r="Q37" i="1"/>
  <c r="P37" i="1"/>
  <c r="V39" i="1"/>
  <c r="U39" i="1"/>
  <c r="T39" i="1"/>
  <c r="S39" i="1"/>
  <c r="R39" i="1"/>
  <c r="Q39" i="1"/>
  <c r="P39" i="1"/>
  <c r="O61" i="1"/>
  <c r="V38" i="1"/>
  <c r="U38" i="1"/>
  <c r="T38" i="1"/>
  <c r="R38" i="1"/>
  <c r="S38" i="1"/>
  <c r="Q38" i="1"/>
  <c r="P38" i="1"/>
  <c r="P53" i="1"/>
  <c r="P55" i="1"/>
  <c r="P60" i="1"/>
  <c r="P52" i="1"/>
  <c r="P54" i="1"/>
  <c r="P59" i="1"/>
  <c r="P51" i="1"/>
  <c r="P58" i="1"/>
  <c r="P50" i="1"/>
  <c r="P57" i="1"/>
  <c r="P49" i="1"/>
  <c r="P56" i="1"/>
  <c r="O33" i="1"/>
  <c r="P48" i="1"/>
  <c r="P33" i="1"/>
  <c r="V33" i="1"/>
  <c r="T33" i="1"/>
  <c r="U33" i="1"/>
  <c r="S33" i="1"/>
  <c r="R33" i="1"/>
  <c r="Q33" i="1"/>
  <c r="R40" i="1" l="1"/>
  <c r="R42" i="1" s="1"/>
  <c r="Q41" i="1"/>
  <c r="Q40" i="1"/>
  <c r="Q42" i="1" s="1"/>
  <c r="S41" i="1"/>
  <c r="S40" i="1"/>
  <c r="S42" i="1" s="1"/>
  <c r="O40" i="1"/>
  <c r="O42" i="1" s="1"/>
  <c r="T41" i="1"/>
  <c r="T40" i="1"/>
  <c r="T42" i="1" s="1"/>
  <c r="P41" i="1"/>
  <c r="P40" i="1"/>
  <c r="P42" i="1" s="1"/>
  <c r="U41" i="1"/>
  <c r="U40" i="1"/>
  <c r="U42" i="1" s="1"/>
  <c r="V41" i="1"/>
  <c r="V40" i="1"/>
  <c r="V42" i="1" s="1"/>
  <c r="R41" i="1"/>
  <c r="P61" i="1"/>
</calcChain>
</file>

<file path=xl/sharedStrings.xml><?xml version="1.0" encoding="utf-8"?>
<sst xmlns="http://schemas.openxmlformats.org/spreadsheetml/2006/main" count="1270" uniqueCount="311">
  <si>
    <t>SITE_ID</t>
  </si>
  <si>
    <t>IGBP</t>
  </si>
  <si>
    <t>CLUSTER</t>
  </si>
  <si>
    <t>WET</t>
  </si>
  <si>
    <t>NA</t>
  </si>
  <si>
    <t>BR-Npw</t>
  </si>
  <si>
    <t>WSA</t>
  </si>
  <si>
    <t>BR-Sa1</t>
  </si>
  <si>
    <t>EBF</t>
  </si>
  <si>
    <t>BR-Sa3</t>
  </si>
  <si>
    <t>CA-ARB</t>
  </si>
  <si>
    <t>CA-ARF</t>
  </si>
  <si>
    <t>CA-Ca1</t>
  </si>
  <si>
    <t>ENF</t>
  </si>
  <si>
    <t>CA-Ca2</t>
  </si>
  <si>
    <t>CA-Cbo</t>
  </si>
  <si>
    <t>DBF</t>
  </si>
  <si>
    <t>MF</t>
  </si>
  <si>
    <t>CA-DBB</t>
  </si>
  <si>
    <t>CRO</t>
  </si>
  <si>
    <t>CA-Gro</t>
  </si>
  <si>
    <t>CA-Let</t>
  </si>
  <si>
    <t>GRA</t>
  </si>
  <si>
    <t>CA-Na1</t>
  </si>
  <si>
    <t>CA-NS1</t>
  </si>
  <si>
    <t>CA-NS2</t>
  </si>
  <si>
    <t>CA-NS3</t>
  </si>
  <si>
    <t>CA-NS4</t>
  </si>
  <si>
    <t>CA-NS5</t>
  </si>
  <si>
    <t>CA-NS6</t>
  </si>
  <si>
    <t>OSH</t>
  </si>
  <si>
    <t>CA-NS7</t>
  </si>
  <si>
    <t>CA-Oas</t>
  </si>
  <si>
    <t>CA-Obs</t>
  </si>
  <si>
    <t>CA-Ojp</t>
  </si>
  <si>
    <t>CA-Qc2</t>
  </si>
  <si>
    <t>sum</t>
  </si>
  <si>
    <t>CA-Qcu</t>
  </si>
  <si>
    <t>CA-Qfo</t>
  </si>
  <si>
    <t>COUNT</t>
  </si>
  <si>
    <t>Percent</t>
  </si>
  <si>
    <t>CA-SCC</t>
  </si>
  <si>
    <t>CA-SF1</t>
  </si>
  <si>
    <t>CA-SF2</t>
  </si>
  <si>
    <t>CA-SF3</t>
  </si>
  <si>
    <t>CA-SJ1</t>
  </si>
  <si>
    <t>CA-SJ2</t>
  </si>
  <si>
    <t>CA-SJ3</t>
  </si>
  <si>
    <t>CA-TP1</t>
  </si>
  <si>
    <t>CA-TP2</t>
  </si>
  <si>
    <t>CA-TP3</t>
  </si>
  <si>
    <t>CA-TP4</t>
  </si>
  <si>
    <t>BSV</t>
  </si>
  <si>
    <t>CA-TPD</t>
  </si>
  <si>
    <t>CSH</t>
  </si>
  <si>
    <t>CA-WP1</t>
  </si>
  <si>
    <t>SAV</t>
  </si>
  <si>
    <t>MX-Lpa</t>
  </si>
  <si>
    <t>US-A32</t>
  </si>
  <si>
    <t>US-A74</t>
  </si>
  <si>
    <t>US-ADR</t>
  </si>
  <si>
    <t>US-ALQ</t>
  </si>
  <si>
    <t>US-AR1</t>
  </si>
  <si>
    <t>US-AR2</t>
  </si>
  <si>
    <t>US-ARM</t>
  </si>
  <si>
    <t>US-Atq</t>
  </si>
  <si>
    <t>US-Aud</t>
  </si>
  <si>
    <t>US-Bar</t>
  </si>
  <si>
    <t>US-Bi1</t>
  </si>
  <si>
    <t>US-Bi2</t>
  </si>
  <si>
    <t>US-Bkg</t>
  </si>
  <si>
    <t>US-Blk</t>
  </si>
  <si>
    <t>US-Blo</t>
  </si>
  <si>
    <t>US-Bn1</t>
  </si>
  <si>
    <t>US-Bn2</t>
  </si>
  <si>
    <t>US-Bn3</t>
  </si>
  <si>
    <t>US-Bo1</t>
  </si>
  <si>
    <t>US-Bo2</t>
  </si>
  <si>
    <t>US-Br1</t>
  </si>
  <si>
    <t>US-Br3</t>
  </si>
  <si>
    <t>US-Brw</t>
  </si>
  <si>
    <t>US-CaV</t>
  </si>
  <si>
    <t>US-Ced</t>
  </si>
  <si>
    <t>US-CF1</t>
  </si>
  <si>
    <t>US-CF2</t>
  </si>
  <si>
    <t>US-CF3</t>
  </si>
  <si>
    <t>US-CF4</t>
  </si>
  <si>
    <t>US-ChR</t>
  </si>
  <si>
    <t>US-Cop</t>
  </si>
  <si>
    <t>US-CPk</t>
  </si>
  <si>
    <t>US-CRT</t>
  </si>
  <si>
    <t>US-Ctn</t>
  </si>
  <si>
    <t>US-Dia</t>
  </si>
  <si>
    <t>US-Dix</t>
  </si>
  <si>
    <t>US-Dk1</t>
  </si>
  <si>
    <t>US-Dk2</t>
  </si>
  <si>
    <t>US-Elm</t>
  </si>
  <si>
    <t>US-EML</t>
  </si>
  <si>
    <t>US-Esm</t>
  </si>
  <si>
    <t>US-Fcr</t>
  </si>
  <si>
    <t>US-Fmf</t>
  </si>
  <si>
    <t>US-FPe</t>
  </si>
  <si>
    <t>US-FR2</t>
  </si>
  <si>
    <t>US-FR3</t>
  </si>
  <si>
    <t>US-Fuf</t>
  </si>
  <si>
    <t>US-Fwf</t>
  </si>
  <si>
    <t>US-GLE</t>
  </si>
  <si>
    <t>US-GMF</t>
  </si>
  <si>
    <t>US-Goo</t>
  </si>
  <si>
    <t>US-Ha1</t>
  </si>
  <si>
    <t>US-Ha2</t>
  </si>
  <si>
    <t>US-Hn2</t>
  </si>
  <si>
    <t>US-Ho2</t>
  </si>
  <si>
    <t>US-Ho3</t>
  </si>
  <si>
    <t>US-IB1</t>
  </si>
  <si>
    <t>US-IB2</t>
  </si>
  <si>
    <t>US-ICh</t>
  </si>
  <si>
    <t>US-ICs</t>
  </si>
  <si>
    <t>US-Ivo</t>
  </si>
  <si>
    <t>US-KFS</t>
  </si>
  <si>
    <t>US-KLS</t>
  </si>
  <si>
    <t>US-Kon</t>
  </si>
  <si>
    <t>US-KS2</t>
  </si>
  <si>
    <t>US-KUT</t>
  </si>
  <si>
    <t>US-Me2</t>
  </si>
  <si>
    <t>US-Me3</t>
  </si>
  <si>
    <t>US-Me4</t>
  </si>
  <si>
    <t>US-Me5</t>
  </si>
  <si>
    <t>US-Me6</t>
  </si>
  <si>
    <t>US-MMS</t>
  </si>
  <si>
    <t>US-MOz</t>
  </si>
  <si>
    <t>US-Mpj</t>
  </si>
  <si>
    <t>US-MRf</t>
  </si>
  <si>
    <t>US-MtB</t>
  </si>
  <si>
    <t>US-Myb</t>
  </si>
  <si>
    <t>US-NC1</t>
  </si>
  <si>
    <t>US-NC2</t>
  </si>
  <si>
    <t>US-NC3</t>
  </si>
  <si>
    <t>US-NC4</t>
  </si>
  <si>
    <t>US-Ne1</t>
  </si>
  <si>
    <t>US-Ne2</t>
  </si>
  <si>
    <t>US-Ne3</t>
  </si>
  <si>
    <t>US-NR1</t>
  </si>
  <si>
    <t>US-Oho</t>
  </si>
  <si>
    <t>US-PHM</t>
  </si>
  <si>
    <t>US-Pon</t>
  </si>
  <si>
    <t>US-Prr</t>
  </si>
  <si>
    <t>US-RC1</t>
  </si>
  <si>
    <t>US-RC2</t>
  </si>
  <si>
    <t>US-RC3</t>
  </si>
  <si>
    <t>US-RC4</t>
  </si>
  <si>
    <t>US-RC5</t>
  </si>
  <si>
    <t>US-Rls</t>
  </si>
  <si>
    <t>US-Rms</t>
  </si>
  <si>
    <t>US-Ro1</t>
  </si>
  <si>
    <t>US-Ro2</t>
  </si>
  <si>
    <t>US-Ro3</t>
  </si>
  <si>
    <t>US-Ro4</t>
  </si>
  <si>
    <t>US-Ro5</t>
  </si>
  <si>
    <t>US-Ro6</t>
  </si>
  <si>
    <t>US-Rpf</t>
  </si>
  <si>
    <t>US-Rws</t>
  </si>
  <si>
    <t>US-SCd</t>
  </si>
  <si>
    <t>US-SCg</t>
  </si>
  <si>
    <t>US-SCs</t>
  </si>
  <si>
    <t>US-SCw</t>
  </si>
  <si>
    <t>US-SdH</t>
  </si>
  <si>
    <t>US-Seg</t>
  </si>
  <si>
    <t>US-Ses</t>
  </si>
  <si>
    <t>US-SFP</t>
  </si>
  <si>
    <t>US-Shd</t>
  </si>
  <si>
    <t>US-Skr</t>
  </si>
  <si>
    <t>US-Slt</t>
  </si>
  <si>
    <t>US-Snd</t>
  </si>
  <si>
    <t>US-Sne</t>
  </si>
  <si>
    <t>US-Snf</t>
  </si>
  <si>
    <t>US-SO2</t>
  </si>
  <si>
    <t>US-SO3</t>
  </si>
  <si>
    <t>US-SO4</t>
  </si>
  <si>
    <t>US-SP1</t>
  </si>
  <si>
    <t>US-SP2</t>
  </si>
  <si>
    <t>US-SP3</t>
  </si>
  <si>
    <t>US-SRC</t>
  </si>
  <si>
    <t>US-SRG</t>
  </si>
  <si>
    <t>US-SRM</t>
  </si>
  <si>
    <t>US-Srr</t>
  </si>
  <si>
    <t>US-Sta</t>
  </si>
  <si>
    <t>US-StJ</t>
  </si>
  <si>
    <t>US-Syv</t>
  </si>
  <si>
    <t>US-Ton</t>
  </si>
  <si>
    <t>US-Tw1</t>
  </si>
  <si>
    <t>US-Tw3</t>
  </si>
  <si>
    <t>US-Tw4</t>
  </si>
  <si>
    <t>US-Tw5</t>
  </si>
  <si>
    <t>US-Twt</t>
  </si>
  <si>
    <t>US-Uaf</t>
  </si>
  <si>
    <t>US-UMB</t>
  </si>
  <si>
    <t>US-UMd</t>
  </si>
  <si>
    <t>US-Var</t>
  </si>
  <si>
    <t>US-Vcm</t>
  </si>
  <si>
    <t>US-Vcp</t>
  </si>
  <si>
    <t>US-Vcs</t>
  </si>
  <si>
    <t>US-WBW</t>
  </si>
  <si>
    <t>US-WCr</t>
  </si>
  <si>
    <t>US-Wdn</t>
  </si>
  <si>
    <t>US-Whs</t>
  </si>
  <si>
    <t>US-Wjs</t>
  </si>
  <si>
    <t>US-Wkg</t>
  </si>
  <si>
    <t>US-Wlr</t>
  </si>
  <si>
    <t>US-WPT</t>
  </si>
  <si>
    <t>US-Wrc</t>
  </si>
  <si>
    <t>US-xBR</t>
  </si>
  <si>
    <t>US-xCP</t>
  </si>
  <si>
    <t>US-xDL</t>
  </si>
  <si>
    <t>US-xHA</t>
  </si>
  <si>
    <t>US-xKA</t>
  </si>
  <si>
    <t>US-xKZ</t>
  </si>
  <si>
    <t>US-xRM</t>
  </si>
  <si>
    <t>US-xSR</t>
  </si>
  <si>
    <t>US-xWD</t>
  </si>
  <si>
    <t>THRESHOLD</t>
  </si>
  <si>
    <t>grouped</t>
  </si>
  <si>
    <t>ungrouped</t>
  </si>
  <si>
    <t>% grouped</t>
  </si>
  <si>
    <t>% ungrouped</t>
  </si>
  <si>
    <t>sum (no NA)</t>
  </si>
  <si>
    <t>Stats excluding "NA" sites</t>
  </si>
  <si>
    <t>LULC stats</t>
  </si>
  <si>
    <t>% LULC within each cluster group</t>
  </si>
  <si>
    <t>CA-LP1</t>
  </si>
  <si>
    <t>CA-MA1</t>
  </si>
  <si>
    <t>MX-EMg</t>
  </si>
  <si>
    <t>US-BRG</t>
  </si>
  <si>
    <t>US-BZB</t>
  </si>
  <si>
    <t>US-BZF</t>
  </si>
  <si>
    <t>US-BZS</t>
  </si>
  <si>
    <t>US-CMW</t>
  </si>
  <si>
    <t>US-CS2</t>
  </si>
  <si>
    <t>US-DFC</t>
  </si>
  <si>
    <t>US-HBK</t>
  </si>
  <si>
    <t>US-Jo1</t>
  </si>
  <si>
    <t>US-Jo2</t>
  </si>
  <si>
    <t>US-KS4</t>
  </si>
  <si>
    <t>US-LS1</t>
  </si>
  <si>
    <t>US-LS2</t>
  </si>
  <si>
    <t>US-ONA</t>
  </si>
  <si>
    <t>US-Rwe</t>
  </si>
  <si>
    <t>US-Rwf</t>
  </si>
  <si>
    <t>US-SRS</t>
  </si>
  <si>
    <t>US-xAB</t>
  </si>
  <si>
    <t>US-xAE</t>
  </si>
  <si>
    <t>US-xBL</t>
  </si>
  <si>
    <t>US-xBN</t>
  </si>
  <si>
    <t>US-xCL</t>
  </si>
  <si>
    <t>US-xDC</t>
  </si>
  <si>
    <t>US-xDJ</t>
  </si>
  <si>
    <t>US-xDS</t>
  </si>
  <si>
    <t>CVM</t>
  </si>
  <si>
    <t>US-xGR</t>
  </si>
  <si>
    <t>US-xJE</t>
  </si>
  <si>
    <t>US-xJR</t>
  </si>
  <si>
    <t>US-xMB</t>
  </si>
  <si>
    <t>US-xML</t>
  </si>
  <si>
    <t>US-xNG</t>
  </si>
  <si>
    <t>US-xRN</t>
  </si>
  <si>
    <t>US-xSE</t>
  </si>
  <si>
    <t>US-xSJ</t>
  </si>
  <si>
    <t>US-xSP</t>
  </si>
  <si>
    <t>US-xST</t>
  </si>
  <si>
    <t>US-xTA</t>
  </si>
  <si>
    <t>US-xTE</t>
  </si>
  <si>
    <t>US-xTL</t>
  </si>
  <si>
    <t>US-xTR</t>
  </si>
  <si>
    <t>US-xUK</t>
  </si>
  <si>
    <t>US-xUN</t>
  </si>
  <si>
    <t>US-xWR</t>
  </si>
  <si>
    <t>US-xYE</t>
  </si>
  <si>
    <t>CA-9991</t>
  </si>
  <si>
    <t>US-O999</t>
  </si>
  <si>
    <t>LAT</t>
  </si>
  <si>
    <t>LON</t>
  </si>
  <si>
    <t>hex</t>
  </si>
  <si>
    <t>color</t>
  </si>
  <si>
    <t>NEE</t>
  </si>
  <si>
    <t>NETRAD</t>
  </si>
  <si>
    <t>TA</t>
  </si>
  <si>
    <t>SWC</t>
  </si>
  <si>
    <t>VPD</t>
  </si>
  <si>
    <t>H</t>
  </si>
  <si>
    <t>LE</t>
  </si>
  <si>
    <t>USTAR</t>
  </si>
  <si>
    <t>&lt;5</t>
  </si>
  <si>
    <t>HUP</t>
  </si>
  <si>
    <t>https://sashamaps.net/docs/resources/20-colors/</t>
  </si>
  <si>
    <t>e6194b</t>
  </si>
  <si>
    <t>f58231</t>
  </si>
  <si>
    <t>ffe119</t>
  </si>
  <si>
    <t>bfef45</t>
  </si>
  <si>
    <t>3cb44b</t>
  </si>
  <si>
    <t>4363d8</t>
  </si>
  <si>
    <t>911eb4</t>
  </si>
  <si>
    <t>42d4f4</t>
  </si>
  <si>
    <t>a9a9a9</t>
  </si>
  <si>
    <t>E</t>
  </si>
  <si>
    <t>F</t>
  </si>
  <si>
    <t>G</t>
  </si>
  <si>
    <t>I</t>
  </si>
  <si>
    <t>J</t>
  </si>
  <si>
    <t>K</t>
  </si>
  <si>
    <t>L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</si>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</sst>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E6194B"/>
      <name val="Calibri"/>
      <family val="2"/>
      <scheme val="minor"/>
    </font>
    <font>
      <sz val="11"/>
      <color rgb="FF3E3F3A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194B"/>
        <bgColor indexed="64"/>
      </patternFill>
    </fill>
    <fill>
      <patternFill patternType="solid">
        <fgColor rgb="FF3CB44B"/>
        <bgColor indexed="64"/>
      </patternFill>
    </fill>
    <fill>
      <patternFill patternType="solid">
        <fgColor rgb="FFFFE119"/>
        <bgColor indexed="64"/>
      </patternFill>
    </fill>
    <fill>
      <patternFill patternType="solid">
        <fgColor rgb="FF4363D8"/>
        <bgColor indexed="64"/>
      </patternFill>
    </fill>
    <fill>
      <patternFill patternType="solid">
        <fgColor rgb="FFF58231"/>
        <bgColor indexed="64"/>
      </patternFill>
    </fill>
    <fill>
      <patternFill patternType="solid">
        <fgColor rgb="FF911EB4"/>
        <bgColor indexed="64"/>
      </patternFill>
    </fill>
    <fill>
      <patternFill patternType="solid">
        <fgColor rgb="FFBFEF45"/>
        <bgColor indexed="64"/>
      </patternFill>
    </fill>
    <fill>
      <patternFill patternType="solid">
        <fgColor rgb="FF42D4F4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A9A9A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11" xfId="0" applyFon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right"/>
    </xf>
    <xf numFmtId="0" fontId="19" fillId="33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0" fontId="0" fillId="42" borderId="0" xfId="0" applyFill="1" applyAlignment="1">
      <alignment horizontal="right"/>
    </xf>
    <xf numFmtId="0" fontId="16" fillId="0" borderId="0" xfId="0" applyFont="1"/>
    <xf numFmtId="0" fontId="20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9A9A9"/>
      <color rgb="FF787878"/>
      <color rgb="FF464646"/>
      <color rgb="FFF032E6"/>
      <color rgb="FF911EB4"/>
      <color rgb="FF4363D8"/>
      <color rgb="FF42D4F4"/>
      <color rgb="FF3CB44B"/>
      <color rgb="FFBFEF45"/>
      <color rgb="FFFFE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9"/>
  <sheetViews>
    <sheetView tabSelected="1" topLeftCell="A52" workbookViewId="0">
      <selection activeCell="N63" sqref="N63"/>
    </sheetView>
  </sheetViews>
  <sheetFormatPr defaultRowHeight="15" x14ac:dyDescent="0.25"/>
  <cols>
    <col min="1" max="1" width="8.85546875" bestFit="1" customWidth="1"/>
    <col min="2" max="2" width="5.28515625" bestFit="1" customWidth="1"/>
    <col min="3" max="3" width="8" bestFit="1" customWidth="1"/>
    <col min="4" max="4" width="9.7109375" bestFit="1" customWidth="1"/>
    <col min="5" max="5" width="4.42578125" bestFit="1" customWidth="1"/>
    <col min="6" max="6" width="8.140625" bestFit="1" customWidth="1"/>
    <col min="7" max="7" width="3.28515625" bestFit="1" customWidth="1"/>
    <col min="8" max="8" width="5.140625" bestFit="1" customWidth="1"/>
    <col min="9" max="9" width="4.7109375" bestFit="1" customWidth="1"/>
    <col min="10" max="10" width="3" bestFit="1" customWidth="1"/>
    <col min="11" max="11" width="3.7109375" bestFit="1" customWidth="1"/>
    <col min="12" max="12" width="6.85546875" bestFit="1" customWidth="1"/>
    <col min="14" max="14" width="30.85546875" style="2" bestFit="1" customWidth="1"/>
    <col min="15" max="15" width="7.42578125" style="2" bestFit="1" customWidth="1"/>
    <col min="16" max="16" width="8.140625" style="2" bestFit="1" customWidth="1"/>
    <col min="17" max="18" width="6" style="2" bestFit="1" customWidth="1"/>
    <col min="19" max="19" width="8.140625" style="2" bestFit="1" customWidth="1"/>
    <col min="20" max="21" width="6" style="2" bestFit="1" customWidth="1"/>
    <col min="22" max="22" width="6.85546875" style="2" bestFit="1" customWidth="1"/>
    <col min="23" max="23" width="6" bestFit="1" customWidth="1"/>
    <col min="24" max="27" width="5" bestFit="1" customWidth="1"/>
    <col min="28" max="28" width="7.28515625" bestFit="1" customWidth="1"/>
    <col min="29" max="29" width="6" bestFit="1" customWidth="1"/>
    <col min="30" max="30" width="4.42578125" bestFit="1" customWidth="1"/>
    <col min="31" max="31" width="8.140625" bestFit="1" customWidth="1"/>
    <col min="32" max="32" width="3.7109375" bestFit="1" customWidth="1"/>
    <col min="33" max="33" width="5.140625" bestFit="1" customWidth="1"/>
    <col min="34" max="34" width="4.7109375" bestFit="1" customWidth="1"/>
    <col min="35" max="36" width="3.7109375" bestFit="1" customWidth="1"/>
    <col min="37" max="37" width="6.85546875" bestFit="1" customWidth="1"/>
    <col min="39" max="39" width="16.42578125" bestFit="1" customWidth="1"/>
    <col min="40" max="40" width="7.140625" bestFit="1" customWidth="1"/>
    <col min="41" max="41" width="14.42578125" bestFit="1" customWidth="1"/>
    <col min="42" max="42" width="15.42578125" bestFit="1" customWidth="1"/>
  </cols>
  <sheetData>
    <row r="1" spans="1:39" s="24" customFormat="1" x14ac:dyDescent="0.25">
      <c r="A1" s="24" t="s">
        <v>0</v>
      </c>
      <c r="B1" s="24" t="s">
        <v>1</v>
      </c>
      <c r="C1" s="24" t="s">
        <v>279</v>
      </c>
      <c r="D1" s="24" t="s">
        <v>280</v>
      </c>
      <c r="E1" s="24" t="s">
        <v>283</v>
      </c>
      <c r="F1" s="24" t="s">
        <v>284</v>
      </c>
      <c r="G1" s="24" t="s">
        <v>285</v>
      </c>
      <c r="H1" s="24" t="s">
        <v>286</v>
      </c>
      <c r="I1" s="24" t="s">
        <v>287</v>
      </c>
      <c r="J1" s="24" t="s">
        <v>288</v>
      </c>
      <c r="K1" s="24" t="s">
        <v>289</v>
      </c>
      <c r="L1" s="24" t="s">
        <v>290</v>
      </c>
      <c r="N1" s="1" t="s">
        <v>2</v>
      </c>
      <c r="O1" s="24" t="s">
        <v>283</v>
      </c>
      <c r="P1" s="24" t="s">
        <v>284</v>
      </c>
      <c r="Q1" s="24" t="s">
        <v>285</v>
      </c>
      <c r="R1" s="24" t="s">
        <v>286</v>
      </c>
      <c r="S1" s="24" t="s">
        <v>287</v>
      </c>
      <c r="T1" s="24" t="s">
        <v>288</v>
      </c>
      <c r="U1" s="24" t="s">
        <v>289</v>
      </c>
      <c r="V1" s="24" t="s">
        <v>290</v>
      </c>
      <c r="Y1" s="27" t="s">
        <v>310</v>
      </c>
      <c r="Z1" s="27"/>
      <c r="AA1" s="27"/>
      <c r="AB1" s="1" t="s">
        <v>281</v>
      </c>
      <c r="AC1" s="1" t="s">
        <v>282</v>
      </c>
      <c r="AD1" s="1" t="s">
        <v>283</v>
      </c>
      <c r="AE1" s="1" t="s">
        <v>284</v>
      </c>
      <c r="AF1" s="1" t="s">
        <v>285</v>
      </c>
      <c r="AG1" s="1" t="s">
        <v>286</v>
      </c>
      <c r="AH1" s="1" t="s">
        <v>287</v>
      </c>
      <c r="AI1" s="1" t="s">
        <v>288</v>
      </c>
      <c r="AJ1" s="1" t="s">
        <v>289</v>
      </c>
      <c r="AK1" s="1" t="s">
        <v>290</v>
      </c>
    </row>
    <row r="2" spans="1:39" x14ac:dyDescent="0.25">
      <c r="A2" t="s">
        <v>5</v>
      </c>
      <c r="B2" t="s">
        <v>6</v>
      </c>
      <c r="C2">
        <v>-16.498000000000001</v>
      </c>
      <c r="D2">
        <v>-56.411999999999999</v>
      </c>
      <c r="E2">
        <v>1</v>
      </c>
      <c r="F2">
        <v>1</v>
      </c>
      <c r="G2">
        <v>1</v>
      </c>
      <c r="H2" t="s">
        <v>4</v>
      </c>
      <c r="I2">
        <v>1</v>
      </c>
      <c r="J2">
        <v>1</v>
      </c>
      <c r="K2">
        <v>1</v>
      </c>
      <c r="L2">
        <v>1</v>
      </c>
      <c r="N2" s="1">
        <v>1</v>
      </c>
      <c r="O2" s="2">
        <f t="shared" ref="O2:O32" si="0">COUNTIF(E$2:E$249,$N2)</f>
        <v>1</v>
      </c>
      <c r="P2" s="2">
        <f t="shared" ref="P2:P32" si="1">COUNTIF(F$2:F$249,$N2)</f>
        <v>1</v>
      </c>
      <c r="Q2" s="2">
        <f t="shared" ref="Q2:Q32" si="2">COUNTIF(G$2:G$249,$N2)</f>
        <v>1</v>
      </c>
      <c r="R2" s="2">
        <f t="shared" ref="R2:R32" si="3">COUNTIF(H$2:H$249,$N2)</f>
        <v>18</v>
      </c>
      <c r="S2" s="2">
        <f t="shared" ref="S2:S32" si="4">COUNTIF(I$2:I$249,$N2)</f>
        <v>1</v>
      </c>
      <c r="T2" s="2">
        <f t="shared" ref="T2:T32" si="5">COUNTIF(J$2:J$249,$N2)</f>
        <v>38</v>
      </c>
      <c r="U2" s="2">
        <f t="shared" ref="U2:U32" si="6">COUNTIF(K$2:K$249,$N2)</f>
        <v>1</v>
      </c>
      <c r="V2" s="2">
        <f t="shared" ref="V2:V32" si="7">COUNTIF(L$2:L$249,$N2)</f>
        <v>123</v>
      </c>
      <c r="Y2" s="25">
        <v>230</v>
      </c>
      <c r="Z2" s="25">
        <v>25</v>
      </c>
      <c r="AA2" s="25">
        <v>75</v>
      </c>
      <c r="AB2" s="2" t="s">
        <v>294</v>
      </c>
      <c r="AC2" s="14"/>
      <c r="AD2" s="2"/>
      <c r="AE2" s="2"/>
      <c r="AF2" s="2"/>
      <c r="AG2" s="2"/>
      <c r="AH2" s="2">
        <v>4</v>
      </c>
      <c r="AI2" s="2">
        <v>1</v>
      </c>
      <c r="AJ2" s="2"/>
      <c r="AK2" s="2"/>
    </row>
    <row r="3" spans="1:39" x14ac:dyDescent="0.25">
      <c r="A3" t="s">
        <v>7</v>
      </c>
      <c r="B3" t="s">
        <v>8</v>
      </c>
      <c r="C3">
        <v>-2.8567</v>
      </c>
      <c r="D3">
        <v>-54.9589</v>
      </c>
      <c r="E3">
        <v>2</v>
      </c>
      <c r="F3">
        <v>2</v>
      </c>
      <c r="G3">
        <v>2</v>
      </c>
      <c r="H3" t="s">
        <v>4</v>
      </c>
      <c r="I3">
        <v>2</v>
      </c>
      <c r="J3">
        <v>1</v>
      </c>
      <c r="K3">
        <v>2</v>
      </c>
      <c r="L3">
        <v>2</v>
      </c>
      <c r="N3" s="1">
        <v>2</v>
      </c>
      <c r="O3" s="2">
        <f t="shared" si="0"/>
        <v>1</v>
      </c>
      <c r="P3" s="2">
        <f t="shared" si="1"/>
        <v>20</v>
      </c>
      <c r="Q3" s="2">
        <f t="shared" si="2"/>
        <v>2</v>
      </c>
      <c r="R3" s="2">
        <f t="shared" si="3"/>
        <v>1</v>
      </c>
      <c r="S3" s="2">
        <f t="shared" si="4"/>
        <v>3</v>
      </c>
      <c r="T3" s="2">
        <f t="shared" si="5"/>
        <v>53</v>
      </c>
      <c r="U3" s="2">
        <f t="shared" si="6"/>
        <v>2</v>
      </c>
      <c r="V3" s="2">
        <f t="shared" si="7"/>
        <v>39</v>
      </c>
      <c r="Y3" s="25">
        <v>245</v>
      </c>
      <c r="Z3" s="25">
        <v>130</v>
      </c>
      <c r="AA3" s="25">
        <v>49</v>
      </c>
      <c r="AB3" s="2" t="s">
        <v>295</v>
      </c>
      <c r="AC3" s="18"/>
      <c r="AD3" s="2"/>
      <c r="AE3" s="2">
        <v>2</v>
      </c>
      <c r="AF3" s="2"/>
      <c r="AG3" s="2">
        <v>1</v>
      </c>
      <c r="AH3" s="2">
        <v>5</v>
      </c>
      <c r="AI3" s="2">
        <v>2</v>
      </c>
      <c r="AJ3" s="2"/>
      <c r="AK3" s="2"/>
    </row>
    <row r="4" spans="1:39" x14ac:dyDescent="0.25">
      <c r="A4" t="s">
        <v>9</v>
      </c>
      <c r="B4" t="s">
        <v>8</v>
      </c>
      <c r="C4">
        <v>-3.0179999999999998</v>
      </c>
      <c r="D4">
        <v>-54.971400000000003</v>
      </c>
      <c r="E4">
        <v>3</v>
      </c>
      <c r="F4">
        <v>2</v>
      </c>
      <c r="G4">
        <v>2</v>
      </c>
      <c r="H4">
        <v>1</v>
      </c>
      <c r="I4">
        <v>3</v>
      </c>
      <c r="J4">
        <v>1</v>
      </c>
      <c r="K4">
        <v>2</v>
      </c>
      <c r="L4">
        <v>2</v>
      </c>
      <c r="N4" s="1">
        <v>3</v>
      </c>
      <c r="O4" s="2">
        <f t="shared" si="0"/>
        <v>1</v>
      </c>
      <c r="P4" s="2">
        <f t="shared" si="1"/>
        <v>84</v>
      </c>
      <c r="Q4" s="2">
        <f t="shared" si="2"/>
        <v>39</v>
      </c>
      <c r="R4" s="2">
        <f t="shared" si="3"/>
        <v>2</v>
      </c>
      <c r="S4" s="2">
        <f t="shared" si="4"/>
        <v>1</v>
      </c>
      <c r="T4" s="2">
        <f t="shared" si="5"/>
        <v>54</v>
      </c>
      <c r="U4" s="2">
        <f t="shared" si="6"/>
        <v>158</v>
      </c>
      <c r="V4" s="2">
        <f t="shared" si="7"/>
        <v>20</v>
      </c>
      <c r="Y4" s="25">
        <v>255</v>
      </c>
      <c r="Z4" s="25">
        <v>225</v>
      </c>
      <c r="AA4" s="25">
        <v>25</v>
      </c>
      <c r="AB4" s="2" t="s">
        <v>296</v>
      </c>
      <c r="AC4" s="16"/>
      <c r="AD4" s="2"/>
      <c r="AE4" s="2">
        <v>3</v>
      </c>
      <c r="AF4" s="2"/>
      <c r="AG4" s="2">
        <v>4</v>
      </c>
      <c r="AH4" s="2">
        <v>8</v>
      </c>
      <c r="AI4" s="2">
        <v>3</v>
      </c>
      <c r="AJ4" s="2"/>
      <c r="AK4" s="2">
        <v>1</v>
      </c>
    </row>
    <row r="5" spans="1:39" x14ac:dyDescent="0.25">
      <c r="A5" t="s">
        <v>10</v>
      </c>
      <c r="B5" t="s">
        <v>3</v>
      </c>
      <c r="C5">
        <v>52.695</v>
      </c>
      <c r="D5">
        <v>-83.9452</v>
      </c>
      <c r="E5">
        <v>4</v>
      </c>
      <c r="F5" t="s">
        <v>4</v>
      </c>
      <c r="G5">
        <v>3</v>
      </c>
      <c r="H5">
        <v>2</v>
      </c>
      <c r="I5">
        <v>4</v>
      </c>
      <c r="J5">
        <v>2</v>
      </c>
      <c r="K5">
        <v>3</v>
      </c>
      <c r="L5">
        <v>1</v>
      </c>
      <c r="N5" s="1">
        <v>4</v>
      </c>
      <c r="O5" s="2">
        <f t="shared" si="0"/>
        <v>110</v>
      </c>
      <c r="P5" s="2">
        <f t="shared" si="1"/>
        <v>59</v>
      </c>
      <c r="Q5" s="2">
        <f t="shared" si="2"/>
        <v>89</v>
      </c>
      <c r="R5" s="2">
        <f t="shared" si="3"/>
        <v>28</v>
      </c>
      <c r="S5" s="2">
        <f t="shared" si="4"/>
        <v>105</v>
      </c>
      <c r="T5" s="2">
        <f t="shared" si="5"/>
        <v>25</v>
      </c>
      <c r="U5" s="2">
        <f t="shared" si="6"/>
        <v>58</v>
      </c>
      <c r="V5" s="2">
        <f t="shared" si="7"/>
        <v>44</v>
      </c>
      <c r="Y5" s="25">
        <v>191</v>
      </c>
      <c r="Z5" s="25">
        <v>239</v>
      </c>
      <c r="AA5" s="25">
        <v>69</v>
      </c>
      <c r="AB5" s="11" t="s">
        <v>297</v>
      </c>
      <c r="AC5" s="20"/>
      <c r="AD5" s="2">
        <v>4</v>
      </c>
      <c r="AE5" s="2">
        <v>4</v>
      </c>
      <c r="AF5" s="2">
        <v>3</v>
      </c>
      <c r="AG5" s="2">
        <v>5</v>
      </c>
      <c r="AH5" s="2">
        <v>11</v>
      </c>
      <c r="AI5" s="2">
        <v>4</v>
      </c>
      <c r="AJ5" s="2"/>
      <c r="AK5" s="2">
        <v>2</v>
      </c>
    </row>
    <row r="6" spans="1:39" x14ac:dyDescent="0.25">
      <c r="A6" t="s">
        <v>11</v>
      </c>
      <c r="B6" t="s">
        <v>3</v>
      </c>
      <c r="C6">
        <v>52.700800000000001</v>
      </c>
      <c r="D6">
        <v>-83.954999999999998</v>
      </c>
      <c r="E6">
        <v>4</v>
      </c>
      <c r="F6" t="s">
        <v>4</v>
      </c>
      <c r="G6">
        <v>3</v>
      </c>
      <c r="H6">
        <v>3</v>
      </c>
      <c r="I6">
        <v>4</v>
      </c>
      <c r="J6">
        <v>2</v>
      </c>
      <c r="K6">
        <v>3</v>
      </c>
      <c r="L6">
        <v>1</v>
      </c>
      <c r="N6" s="1">
        <v>5</v>
      </c>
      <c r="O6" s="2">
        <f t="shared" si="0"/>
        <v>2</v>
      </c>
      <c r="P6" s="2">
        <f t="shared" si="1"/>
        <v>22</v>
      </c>
      <c r="Q6" s="2">
        <f t="shared" si="2"/>
        <v>29</v>
      </c>
      <c r="R6" s="2">
        <f t="shared" si="3"/>
        <v>32</v>
      </c>
      <c r="S6" s="2">
        <f t="shared" si="4"/>
        <v>42</v>
      </c>
      <c r="T6" s="2">
        <f t="shared" si="5"/>
        <v>3</v>
      </c>
      <c r="U6" s="2">
        <f t="shared" si="6"/>
        <v>1</v>
      </c>
      <c r="V6" s="2">
        <f t="shared" si="7"/>
        <v>1</v>
      </c>
      <c r="Y6" s="25">
        <v>60</v>
      </c>
      <c r="Z6" s="25">
        <v>180</v>
      </c>
      <c r="AA6" s="25">
        <v>75</v>
      </c>
      <c r="AB6" s="2" t="s">
        <v>298</v>
      </c>
      <c r="AC6" s="15"/>
      <c r="AD6" s="2">
        <v>6</v>
      </c>
      <c r="AE6" s="2">
        <v>5</v>
      </c>
      <c r="AF6" s="2">
        <v>4</v>
      </c>
      <c r="AG6" s="2">
        <v>6</v>
      </c>
      <c r="AH6" s="2">
        <v>13</v>
      </c>
      <c r="AI6" s="2">
        <v>8</v>
      </c>
      <c r="AJ6" s="2"/>
      <c r="AK6" s="2">
        <v>3</v>
      </c>
    </row>
    <row r="7" spans="1:39" x14ac:dyDescent="0.25">
      <c r="A7" t="s">
        <v>12</v>
      </c>
      <c r="B7" t="s">
        <v>13</v>
      </c>
      <c r="C7">
        <v>49.8673</v>
      </c>
      <c r="D7">
        <v>-125.3336</v>
      </c>
      <c r="E7">
        <v>5</v>
      </c>
      <c r="F7">
        <v>3</v>
      </c>
      <c r="G7">
        <v>4</v>
      </c>
      <c r="H7">
        <v>4</v>
      </c>
      <c r="I7">
        <v>4</v>
      </c>
      <c r="J7">
        <v>3</v>
      </c>
      <c r="K7">
        <v>3</v>
      </c>
      <c r="L7">
        <v>1</v>
      </c>
      <c r="N7" s="1">
        <v>6</v>
      </c>
      <c r="O7" s="2">
        <f t="shared" si="0"/>
        <v>43</v>
      </c>
      <c r="P7" s="2">
        <f t="shared" si="1"/>
        <v>22</v>
      </c>
      <c r="Q7" s="2">
        <f t="shared" si="2"/>
        <v>69</v>
      </c>
      <c r="R7" s="2">
        <f t="shared" si="3"/>
        <v>24</v>
      </c>
      <c r="S7" s="2">
        <f t="shared" si="4"/>
        <v>1</v>
      </c>
      <c r="T7" s="2">
        <f t="shared" si="5"/>
        <v>1</v>
      </c>
      <c r="U7" s="2">
        <f t="shared" si="6"/>
        <v>20</v>
      </c>
      <c r="V7" s="2">
        <f t="shared" si="7"/>
        <v>11</v>
      </c>
      <c r="Y7" s="25">
        <v>66</v>
      </c>
      <c r="Z7" s="25">
        <v>212</v>
      </c>
      <c r="AA7" s="25">
        <v>244</v>
      </c>
      <c r="AB7" s="11" t="s">
        <v>301</v>
      </c>
      <c r="AC7" s="21"/>
      <c r="AD7" s="2">
        <v>8</v>
      </c>
      <c r="AE7" s="2">
        <v>6</v>
      </c>
      <c r="AF7" s="2">
        <v>5</v>
      </c>
      <c r="AG7" s="2">
        <v>8</v>
      </c>
      <c r="AH7" s="2">
        <v>14</v>
      </c>
      <c r="AI7" s="2">
        <v>9</v>
      </c>
      <c r="AJ7" s="2">
        <v>3</v>
      </c>
      <c r="AK7" s="2">
        <v>4</v>
      </c>
    </row>
    <row r="8" spans="1:39" x14ac:dyDescent="0.25">
      <c r="A8" t="s">
        <v>14</v>
      </c>
      <c r="B8" t="s">
        <v>13</v>
      </c>
      <c r="C8">
        <v>49.8705</v>
      </c>
      <c r="D8">
        <v>-125.29089999999999</v>
      </c>
      <c r="E8">
        <v>4</v>
      </c>
      <c r="F8">
        <v>3</v>
      </c>
      <c r="G8">
        <v>4</v>
      </c>
      <c r="H8">
        <v>4</v>
      </c>
      <c r="I8">
        <v>4</v>
      </c>
      <c r="J8">
        <v>2</v>
      </c>
      <c r="K8">
        <v>3</v>
      </c>
      <c r="L8">
        <v>3</v>
      </c>
      <c r="N8" s="1">
        <v>7</v>
      </c>
      <c r="O8" s="2">
        <f t="shared" si="0"/>
        <v>2</v>
      </c>
      <c r="P8" s="2">
        <f t="shared" si="1"/>
        <v>16</v>
      </c>
      <c r="Q8" s="2">
        <f t="shared" si="2"/>
        <v>9</v>
      </c>
      <c r="R8" s="2">
        <f t="shared" si="3"/>
        <v>1</v>
      </c>
      <c r="S8" s="2">
        <f t="shared" si="4"/>
        <v>1</v>
      </c>
      <c r="T8" s="2">
        <f t="shared" si="5"/>
        <v>1</v>
      </c>
      <c r="U8" s="2">
        <f t="shared" si="6"/>
        <v>2</v>
      </c>
      <c r="V8" s="2">
        <f t="shared" si="7"/>
        <v>2</v>
      </c>
      <c r="Y8" s="25">
        <v>67</v>
      </c>
      <c r="Z8" s="25">
        <v>99</v>
      </c>
      <c r="AA8" s="25">
        <v>216</v>
      </c>
      <c r="AB8" s="11" t="s">
        <v>299</v>
      </c>
      <c r="AC8" s="17"/>
      <c r="AD8" s="2">
        <v>12</v>
      </c>
      <c r="AE8" s="2">
        <v>7</v>
      </c>
      <c r="AF8" s="2">
        <v>6</v>
      </c>
      <c r="AG8" s="2">
        <v>9</v>
      </c>
      <c r="AH8" s="2">
        <v>17</v>
      </c>
      <c r="AI8" s="2">
        <v>12</v>
      </c>
      <c r="AJ8" s="2">
        <v>4</v>
      </c>
      <c r="AK8" s="2">
        <v>6</v>
      </c>
    </row>
    <row r="9" spans="1:39" x14ac:dyDescent="0.25">
      <c r="A9" t="s">
        <v>15</v>
      </c>
      <c r="B9" t="s">
        <v>16</v>
      </c>
      <c r="C9">
        <v>44.316699999999997</v>
      </c>
      <c r="D9">
        <v>-79.933300000000003</v>
      </c>
      <c r="E9">
        <v>6</v>
      </c>
      <c r="F9">
        <v>3</v>
      </c>
      <c r="G9">
        <v>4</v>
      </c>
      <c r="H9">
        <v>5</v>
      </c>
      <c r="I9">
        <v>4</v>
      </c>
      <c r="J9">
        <v>3</v>
      </c>
      <c r="K9">
        <v>3</v>
      </c>
      <c r="L9">
        <v>4</v>
      </c>
      <c r="N9" s="1">
        <v>8</v>
      </c>
      <c r="O9" s="2">
        <f t="shared" si="0"/>
        <v>21</v>
      </c>
      <c r="P9" s="2">
        <f t="shared" si="1"/>
        <v>1</v>
      </c>
      <c r="Q9" s="2">
        <f t="shared" si="2"/>
        <v>3</v>
      </c>
      <c r="R9" s="2">
        <f t="shared" si="3"/>
        <v>19</v>
      </c>
      <c r="S9" s="2">
        <f t="shared" si="4"/>
        <v>20</v>
      </c>
      <c r="T9" s="2">
        <f t="shared" si="5"/>
        <v>18</v>
      </c>
      <c r="U9" s="2">
        <f t="shared" si="6"/>
        <v>2</v>
      </c>
      <c r="V9" s="2">
        <f t="shared" si="7"/>
        <v>1</v>
      </c>
      <c r="Y9" s="25">
        <v>145</v>
      </c>
      <c r="Z9" s="25">
        <v>30</v>
      </c>
      <c r="AA9" s="25">
        <v>180</v>
      </c>
      <c r="AB9" s="11" t="s">
        <v>300</v>
      </c>
      <c r="AC9" s="19"/>
      <c r="AD9" s="2">
        <v>14</v>
      </c>
      <c r="AE9" s="2">
        <v>10</v>
      </c>
      <c r="AF9" s="2">
        <v>7</v>
      </c>
      <c r="AG9" s="2">
        <v>11</v>
      </c>
      <c r="AH9" s="2">
        <v>19</v>
      </c>
      <c r="AI9" s="2">
        <v>13</v>
      </c>
      <c r="AJ9" s="2">
        <v>6</v>
      </c>
      <c r="AK9" s="2">
        <v>9</v>
      </c>
    </row>
    <row r="10" spans="1:39" x14ac:dyDescent="0.25">
      <c r="A10" t="s">
        <v>18</v>
      </c>
      <c r="B10" t="s">
        <v>3</v>
      </c>
      <c r="C10">
        <v>49.129300000000001</v>
      </c>
      <c r="D10">
        <v>-122.9849</v>
      </c>
      <c r="E10">
        <v>4</v>
      </c>
      <c r="F10">
        <v>3</v>
      </c>
      <c r="G10">
        <v>4</v>
      </c>
      <c r="H10" t="s">
        <v>4</v>
      </c>
      <c r="I10">
        <v>4</v>
      </c>
      <c r="J10">
        <v>2</v>
      </c>
      <c r="K10">
        <v>3</v>
      </c>
      <c r="L10">
        <v>3</v>
      </c>
      <c r="N10" s="1">
        <v>9</v>
      </c>
      <c r="O10" s="2">
        <f t="shared" si="0"/>
        <v>1</v>
      </c>
      <c r="P10" s="2">
        <f t="shared" si="1"/>
        <v>4</v>
      </c>
      <c r="Q10" s="2">
        <f t="shared" si="2"/>
        <v>4</v>
      </c>
      <c r="R10" s="2">
        <f t="shared" si="3"/>
        <v>7</v>
      </c>
      <c r="S10" s="2">
        <f t="shared" si="4"/>
        <v>1</v>
      </c>
      <c r="T10" s="2">
        <f t="shared" si="5"/>
        <v>7</v>
      </c>
      <c r="U10" s="2">
        <f t="shared" si="6"/>
        <v>1</v>
      </c>
      <c r="V10" s="2">
        <f t="shared" si="7"/>
        <v>6</v>
      </c>
      <c r="Y10" s="25">
        <v>169</v>
      </c>
      <c r="Z10" s="25">
        <v>169</v>
      </c>
      <c r="AA10" s="25">
        <v>169</v>
      </c>
      <c r="AB10" s="2" t="s">
        <v>302</v>
      </c>
      <c r="AC10" s="23"/>
      <c r="AD10" s="2" t="s">
        <v>291</v>
      </c>
      <c r="AE10" s="2" t="s">
        <v>291</v>
      </c>
      <c r="AF10" s="2" t="s">
        <v>291</v>
      </c>
      <c r="AG10" s="2" t="s">
        <v>291</v>
      </c>
      <c r="AH10" s="2" t="s">
        <v>291</v>
      </c>
      <c r="AI10" s="2" t="s">
        <v>291</v>
      </c>
      <c r="AJ10" s="2" t="s">
        <v>291</v>
      </c>
      <c r="AK10" s="2" t="s">
        <v>291</v>
      </c>
    </row>
    <row r="11" spans="1:39" x14ac:dyDescent="0.25">
      <c r="A11" t="s">
        <v>20</v>
      </c>
      <c r="B11" t="s">
        <v>17</v>
      </c>
      <c r="C11">
        <v>48.216700000000003</v>
      </c>
      <c r="D11">
        <v>-82.155600000000007</v>
      </c>
      <c r="E11">
        <v>4</v>
      </c>
      <c r="F11">
        <v>3</v>
      </c>
      <c r="G11">
        <v>3</v>
      </c>
      <c r="H11" t="s">
        <v>4</v>
      </c>
      <c r="I11">
        <v>4</v>
      </c>
      <c r="J11">
        <v>3</v>
      </c>
      <c r="K11">
        <v>3</v>
      </c>
      <c r="L11">
        <v>4</v>
      </c>
      <c r="N11" s="1">
        <v>10</v>
      </c>
      <c r="O11" s="2">
        <f t="shared" si="0"/>
        <v>1</v>
      </c>
      <c r="P11" s="2">
        <f t="shared" si="1"/>
        <v>6</v>
      </c>
      <c r="Q11" s="2">
        <f t="shared" si="2"/>
        <v>3</v>
      </c>
      <c r="R11" s="2">
        <f t="shared" si="3"/>
        <v>1</v>
      </c>
      <c r="S11" s="2">
        <f t="shared" si="4"/>
        <v>3</v>
      </c>
      <c r="T11" s="2">
        <f t="shared" si="5"/>
        <v>1</v>
      </c>
      <c r="U11" s="2">
        <f t="shared" si="6"/>
        <v>1</v>
      </c>
      <c r="V11" s="2">
        <f t="shared" si="7"/>
        <v>1</v>
      </c>
      <c r="Y11" s="25">
        <v>70</v>
      </c>
      <c r="Z11" s="25">
        <v>70</v>
      </c>
      <c r="AA11" s="25">
        <v>70</v>
      </c>
      <c r="AB11" s="2">
        <v>464646</v>
      </c>
      <c r="AC11" s="22"/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M11" s="2"/>
    </row>
    <row r="12" spans="1:39" x14ac:dyDescent="0.25">
      <c r="A12" t="s">
        <v>21</v>
      </c>
      <c r="B12" t="s">
        <v>22</v>
      </c>
      <c r="C12">
        <v>49.709299999999999</v>
      </c>
      <c r="D12">
        <v>-112.9402</v>
      </c>
      <c r="E12">
        <v>4</v>
      </c>
      <c r="F12">
        <v>3</v>
      </c>
      <c r="G12">
        <v>4</v>
      </c>
      <c r="H12">
        <v>6</v>
      </c>
      <c r="I12">
        <v>5</v>
      </c>
      <c r="J12">
        <v>3</v>
      </c>
      <c r="K12">
        <v>3</v>
      </c>
      <c r="L12">
        <v>1</v>
      </c>
      <c r="N12" s="1">
        <v>11</v>
      </c>
      <c r="O12" s="2">
        <f t="shared" si="0"/>
        <v>1</v>
      </c>
      <c r="P12" s="2">
        <f t="shared" si="1"/>
        <v>1</v>
      </c>
      <c r="Q12" s="2">
        <f t="shared" si="2"/>
        <v>0</v>
      </c>
      <c r="R12" s="2">
        <f t="shared" si="3"/>
        <v>8</v>
      </c>
      <c r="S12" s="2">
        <f t="shared" si="4"/>
        <v>6</v>
      </c>
      <c r="T12" s="2">
        <f t="shared" si="5"/>
        <v>2</v>
      </c>
      <c r="U12" s="2">
        <f t="shared" si="6"/>
        <v>1</v>
      </c>
      <c r="V12" s="2">
        <f t="shared" si="7"/>
        <v>0</v>
      </c>
      <c r="Y12" s="1"/>
      <c r="Z12" s="1"/>
      <c r="AA12" s="1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9" x14ac:dyDescent="0.25">
      <c r="A13" t="s">
        <v>229</v>
      </c>
      <c r="B13" t="s">
        <v>13</v>
      </c>
      <c r="C13">
        <v>55.111899999999999</v>
      </c>
      <c r="D13">
        <v>-122.84139999999999</v>
      </c>
      <c r="E13">
        <v>4</v>
      </c>
      <c r="F13">
        <v>3</v>
      </c>
      <c r="G13">
        <v>5</v>
      </c>
      <c r="H13">
        <v>5</v>
      </c>
      <c r="I13">
        <v>4</v>
      </c>
      <c r="J13">
        <v>3</v>
      </c>
      <c r="K13">
        <v>3</v>
      </c>
      <c r="L13">
        <v>2</v>
      </c>
      <c r="N13" s="1">
        <v>12</v>
      </c>
      <c r="O13" s="2">
        <f t="shared" si="0"/>
        <v>9</v>
      </c>
      <c r="P13" s="2">
        <f t="shared" si="1"/>
        <v>1</v>
      </c>
      <c r="Q13" s="2">
        <f t="shared" si="2"/>
        <v>0</v>
      </c>
      <c r="R13" s="2">
        <f t="shared" si="3"/>
        <v>1</v>
      </c>
      <c r="S13" s="2">
        <f t="shared" si="4"/>
        <v>2</v>
      </c>
      <c r="T13" s="2">
        <f t="shared" si="5"/>
        <v>9</v>
      </c>
      <c r="U13" s="2">
        <f t="shared" si="6"/>
        <v>0</v>
      </c>
      <c r="V13" s="2">
        <f t="shared" si="7"/>
        <v>0</v>
      </c>
      <c r="Y13" s="1"/>
      <c r="Z13" s="1"/>
      <c r="AA13" s="1"/>
      <c r="AB13" s="26" t="s">
        <v>293</v>
      </c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39" x14ac:dyDescent="0.25">
      <c r="A14" t="s">
        <v>230</v>
      </c>
      <c r="B14" t="s">
        <v>19</v>
      </c>
      <c r="C14">
        <v>50.164499999999997</v>
      </c>
      <c r="D14">
        <v>-97.876199999999997</v>
      </c>
      <c r="E14" t="s">
        <v>4</v>
      </c>
      <c r="F14" t="s">
        <v>4</v>
      </c>
      <c r="G14">
        <v>3</v>
      </c>
      <c r="H14">
        <v>7</v>
      </c>
      <c r="I14">
        <v>4</v>
      </c>
      <c r="J14">
        <v>2</v>
      </c>
      <c r="K14">
        <v>3</v>
      </c>
      <c r="L14">
        <v>1</v>
      </c>
      <c r="N14" s="1">
        <v>13</v>
      </c>
      <c r="O14" s="2">
        <f t="shared" si="0"/>
        <v>1</v>
      </c>
      <c r="P14" s="2">
        <f t="shared" si="1"/>
        <v>0</v>
      </c>
      <c r="Q14" s="2">
        <f t="shared" si="2"/>
        <v>0</v>
      </c>
      <c r="R14" s="2">
        <f t="shared" si="3"/>
        <v>1</v>
      </c>
      <c r="S14" s="2">
        <f t="shared" si="4"/>
        <v>10</v>
      </c>
      <c r="T14" s="2">
        <f t="shared" si="5"/>
        <v>11</v>
      </c>
      <c r="U14" s="2">
        <f t="shared" si="6"/>
        <v>0</v>
      </c>
      <c r="V14" s="2">
        <f t="shared" si="7"/>
        <v>0</v>
      </c>
      <c r="Y14" s="1"/>
      <c r="Z14" s="1"/>
      <c r="AA14" s="1"/>
      <c r="AB14" s="13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9" x14ac:dyDescent="0.25">
      <c r="A15" t="s">
        <v>23</v>
      </c>
      <c r="B15" t="s">
        <v>13</v>
      </c>
      <c r="C15">
        <v>46.472200000000001</v>
      </c>
      <c r="D15">
        <v>-67.099999999999994</v>
      </c>
      <c r="E15">
        <v>6</v>
      </c>
      <c r="F15">
        <v>4</v>
      </c>
      <c r="G15">
        <v>3</v>
      </c>
      <c r="H15">
        <v>8</v>
      </c>
      <c r="I15">
        <v>4</v>
      </c>
      <c r="J15">
        <v>3</v>
      </c>
      <c r="K15">
        <v>3</v>
      </c>
      <c r="L15">
        <v>4</v>
      </c>
      <c r="N15" s="1">
        <v>14</v>
      </c>
      <c r="O15" s="2">
        <f t="shared" si="0"/>
        <v>5</v>
      </c>
      <c r="P15" s="2">
        <f t="shared" si="1"/>
        <v>0</v>
      </c>
      <c r="Q15" s="2">
        <f t="shared" si="2"/>
        <v>0</v>
      </c>
      <c r="R15" s="2">
        <f t="shared" si="3"/>
        <v>2</v>
      </c>
      <c r="S15" s="2">
        <f t="shared" si="4"/>
        <v>9</v>
      </c>
      <c r="T15" s="2">
        <f t="shared" si="5"/>
        <v>3</v>
      </c>
      <c r="U15" s="2">
        <f t="shared" si="6"/>
        <v>0</v>
      </c>
      <c r="V15" s="2">
        <f t="shared" si="7"/>
        <v>0</v>
      </c>
      <c r="Y15" s="1"/>
      <c r="Z15" s="1"/>
      <c r="AA15" s="1"/>
      <c r="AB15" s="13"/>
      <c r="AC15" s="12"/>
      <c r="AD15" s="2"/>
      <c r="AE15" s="2"/>
      <c r="AF15" s="2"/>
      <c r="AG15" s="2"/>
      <c r="AH15" s="2"/>
      <c r="AI15" s="2"/>
      <c r="AJ15" s="2"/>
      <c r="AK15" s="2"/>
    </row>
    <row r="16" spans="1:39" x14ac:dyDescent="0.25">
      <c r="A16" t="s">
        <v>24</v>
      </c>
      <c r="B16" t="s">
        <v>13</v>
      </c>
      <c r="C16">
        <v>55.879199999999997</v>
      </c>
      <c r="D16">
        <v>-98.483900000000006</v>
      </c>
      <c r="E16">
        <v>4</v>
      </c>
      <c r="F16">
        <v>3</v>
      </c>
      <c r="G16">
        <v>3</v>
      </c>
      <c r="H16">
        <v>9</v>
      </c>
      <c r="I16">
        <v>4</v>
      </c>
      <c r="J16">
        <v>3</v>
      </c>
      <c r="K16">
        <v>3</v>
      </c>
      <c r="L16">
        <v>4</v>
      </c>
      <c r="N16" s="1">
        <v>15</v>
      </c>
      <c r="O16" s="2">
        <f t="shared" si="0"/>
        <v>3</v>
      </c>
      <c r="P16" s="2">
        <f t="shared" si="1"/>
        <v>0</v>
      </c>
      <c r="Q16" s="2">
        <f t="shared" si="2"/>
        <v>0</v>
      </c>
      <c r="R16" s="2">
        <f t="shared" si="3"/>
        <v>1</v>
      </c>
      <c r="S16" s="2">
        <f t="shared" si="4"/>
        <v>2</v>
      </c>
      <c r="T16" s="2">
        <f t="shared" si="5"/>
        <v>2</v>
      </c>
      <c r="U16" s="2">
        <f t="shared" si="6"/>
        <v>0</v>
      </c>
      <c r="V16" s="2">
        <f t="shared" si="7"/>
        <v>0</v>
      </c>
      <c r="Y16" s="1"/>
      <c r="Z16" s="1"/>
      <c r="AA16" s="1"/>
      <c r="AB16" s="12"/>
      <c r="AC16" s="12"/>
      <c r="AD16" s="2"/>
      <c r="AE16" s="2"/>
      <c r="AF16" s="2"/>
      <c r="AG16" s="2"/>
      <c r="AH16" s="2"/>
      <c r="AI16" s="2"/>
      <c r="AJ16" s="2"/>
      <c r="AK16" s="2"/>
    </row>
    <row r="17" spans="1:29" x14ac:dyDescent="0.25">
      <c r="A17" t="s">
        <v>25</v>
      </c>
      <c r="B17" t="s">
        <v>13</v>
      </c>
      <c r="C17">
        <v>55.905799999999999</v>
      </c>
      <c r="D17">
        <v>-98.524699999999996</v>
      </c>
      <c r="E17">
        <v>4</v>
      </c>
      <c r="F17">
        <v>3</v>
      </c>
      <c r="G17">
        <v>3</v>
      </c>
      <c r="H17">
        <v>8</v>
      </c>
      <c r="I17">
        <v>4</v>
      </c>
      <c r="J17">
        <v>3</v>
      </c>
      <c r="K17">
        <v>3</v>
      </c>
      <c r="L17">
        <v>4</v>
      </c>
      <c r="N17" s="1">
        <v>16</v>
      </c>
      <c r="O17" s="2">
        <f t="shared" si="0"/>
        <v>1</v>
      </c>
      <c r="P17" s="2">
        <f t="shared" si="1"/>
        <v>0</v>
      </c>
      <c r="Q17" s="2">
        <f t="shared" si="2"/>
        <v>0</v>
      </c>
      <c r="R17" s="2">
        <f t="shared" si="3"/>
        <v>1</v>
      </c>
      <c r="S17" s="2">
        <f t="shared" si="4"/>
        <v>1</v>
      </c>
      <c r="T17" s="2">
        <f t="shared" si="5"/>
        <v>1</v>
      </c>
      <c r="U17" s="2">
        <f t="shared" si="6"/>
        <v>0</v>
      </c>
      <c r="V17" s="2">
        <f t="shared" si="7"/>
        <v>0</v>
      </c>
      <c r="Y17" s="1"/>
      <c r="Z17" s="1"/>
      <c r="AA17" s="1"/>
      <c r="AB17" s="2"/>
      <c r="AC17" s="12"/>
    </row>
    <row r="18" spans="1:29" x14ac:dyDescent="0.25">
      <c r="A18" t="s">
        <v>26</v>
      </c>
      <c r="B18" t="s">
        <v>13</v>
      </c>
      <c r="C18">
        <v>55.911700000000003</v>
      </c>
      <c r="D18">
        <v>-98.382199999999997</v>
      </c>
      <c r="E18">
        <v>4</v>
      </c>
      <c r="F18">
        <v>3</v>
      </c>
      <c r="G18">
        <v>3</v>
      </c>
      <c r="H18">
        <v>8</v>
      </c>
      <c r="I18">
        <v>4</v>
      </c>
      <c r="J18">
        <v>3</v>
      </c>
      <c r="K18">
        <v>3</v>
      </c>
      <c r="L18">
        <v>2</v>
      </c>
      <c r="N18" s="1">
        <v>17</v>
      </c>
      <c r="O18" s="2">
        <f t="shared" si="0"/>
        <v>1</v>
      </c>
      <c r="P18" s="2">
        <f t="shared" si="1"/>
        <v>0</v>
      </c>
      <c r="Q18" s="2">
        <f t="shared" si="2"/>
        <v>0</v>
      </c>
      <c r="R18" s="2">
        <f t="shared" si="3"/>
        <v>1</v>
      </c>
      <c r="S18" s="2">
        <f t="shared" si="4"/>
        <v>13</v>
      </c>
      <c r="T18" s="2">
        <f t="shared" si="5"/>
        <v>1</v>
      </c>
      <c r="U18" s="2">
        <f t="shared" si="6"/>
        <v>0</v>
      </c>
      <c r="V18" s="2">
        <f t="shared" si="7"/>
        <v>0</v>
      </c>
      <c r="Y18" s="1"/>
      <c r="Z18" s="1"/>
      <c r="AA18" s="1"/>
      <c r="AB18" s="10"/>
      <c r="AC18" s="12"/>
    </row>
    <row r="19" spans="1:29" x14ac:dyDescent="0.25">
      <c r="A19" t="s">
        <v>27</v>
      </c>
      <c r="B19" t="s">
        <v>13</v>
      </c>
      <c r="C19">
        <v>55.914400000000001</v>
      </c>
      <c r="D19">
        <v>-98.380600000000001</v>
      </c>
      <c r="E19" t="s">
        <v>4</v>
      </c>
      <c r="F19">
        <v>5</v>
      </c>
      <c r="G19">
        <v>3</v>
      </c>
      <c r="H19">
        <v>9</v>
      </c>
      <c r="I19">
        <v>4</v>
      </c>
      <c r="J19">
        <v>3</v>
      </c>
      <c r="K19">
        <v>3</v>
      </c>
      <c r="L19">
        <v>1</v>
      </c>
      <c r="N19" s="1">
        <v>18</v>
      </c>
      <c r="O19" s="2">
        <f t="shared" si="0"/>
        <v>0</v>
      </c>
      <c r="P19" s="2">
        <f t="shared" si="1"/>
        <v>0</v>
      </c>
      <c r="Q19" s="2">
        <f t="shared" si="2"/>
        <v>0</v>
      </c>
      <c r="R19" s="2">
        <f t="shared" si="3"/>
        <v>1</v>
      </c>
      <c r="S19" s="2">
        <f t="shared" si="4"/>
        <v>2</v>
      </c>
      <c r="T19" s="2">
        <f t="shared" si="5"/>
        <v>1</v>
      </c>
      <c r="U19" s="2">
        <f t="shared" si="6"/>
        <v>0</v>
      </c>
      <c r="V19" s="2">
        <f t="shared" si="7"/>
        <v>0</v>
      </c>
      <c r="Y19" s="1"/>
      <c r="Z19" s="1"/>
      <c r="AA19" s="1"/>
      <c r="AB19" s="2"/>
      <c r="AC19" s="12"/>
    </row>
    <row r="20" spans="1:29" x14ac:dyDescent="0.25">
      <c r="A20" t="s">
        <v>28</v>
      </c>
      <c r="B20" t="s">
        <v>13</v>
      </c>
      <c r="C20">
        <v>55.863100000000003</v>
      </c>
      <c r="D20">
        <v>-98.484999999999999</v>
      </c>
      <c r="E20">
        <v>4</v>
      </c>
      <c r="F20">
        <v>3</v>
      </c>
      <c r="G20">
        <v>3</v>
      </c>
      <c r="H20" t="s">
        <v>4</v>
      </c>
      <c r="I20">
        <v>4</v>
      </c>
      <c r="J20">
        <v>3</v>
      </c>
      <c r="K20">
        <v>3</v>
      </c>
      <c r="L20">
        <v>2</v>
      </c>
      <c r="N20" s="1">
        <v>19</v>
      </c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3</v>
      </c>
      <c r="S20" s="2">
        <f t="shared" si="4"/>
        <v>6</v>
      </c>
      <c r="T20" s="2">
        <f t="shared" si="5"/>
        <v>2</v>
      </c>
      <c r="U20" s="2">
        <f t="shared" si="6"/>
        <v>0</v>
      </c>
      <c r="V20" s="2">
        <f t="shared" si="7"/>
        <v>0</v>
      </c>
      <c r="Y20" s="1"/>
      <c r="Z20" s="1"/>
      <c r="AA20" s="1"/>
      <c r="AB20" s="2"/>
      <c r="AC20" s="12"/>
    </row>
    <row r="21" spans="1:29" x14ac:dyDescent="0.25">
      <c r="A21" t="s">
        <v>29</v>
      </c>
      <c r="B21" t="s">
        <v>30</v>
      </c>
      <c r="C21">
        <v>55.916699999999999</v>
      </c>
      <c r="D21">
        <v>-98.964399999999998</v>
      </c>
      <c r="E21">
        <v>4</v>
      </c>
      <c r="F21">
        <v>5</v>
      </c>
      <c r="G21">
        <v>3</v>
      </c>
      <c r="H21">
        <v>3</v>
      </c>
      <c r="I21">
        <v>4</v>
      </c>
      <c r="J21">
        <v>3</v>
      </c>
      <c r="K21">
        <v>3</v>
      </c>
      <c r="L21">
        <v>2</v>
      </c>
      <c r="N21" s="1">
        <v>20</v>
      </c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1</v>
      </c>
      <c r="S21" s="2">
        <f t="shared" si="4"/>
        <v>2</v>
      </c>
      <c r="T21" s="2">
        <f t="shared" si="5"/>
        <v>1</v>
      </c>
      <c r="U21" s="2">
        <f t="shared" si="6"/>
        <v>0</v>
      </c>
      <c r="V21" s="2">
        <f t="shared" si="7"/>
        <v>0</v>
      </c>
      <c r="Y21" s="1"/>
      <c r="Z21" s="1"/>
      <c r="AA21" s="1"/>
      <c r="AB21" s="2"/>
      <c r="AC21" s="12"/>
    </row>
    <row r="22" spans="1:29" x14ac:dyDescent="0.25">
      <c r="A22" t="s">
        <v>31</v>
      </c>
      <c r="B22" t="s">
        <v>30</v>
      </c>
      <c r="C22">
        <v>56.635800000000003</v>
      </c>
      <c r="D22">
        <v>-99.948300000000003</v>
      </c>
      <c r="E22">
        <v>4</v>
      </c>
      <c r="F22">
        <v>5</v>
      </c>
      <c r="G22">
        <v>3</v>
      </c>
      <c r="H22">
        <v>8</v>
      </c>
      <c r="I22">
        <v>4</v>
      </c>
      <c r="J22">
        <v>3</v>
      </c>
      <c r="K22">
        <v>3</v>
      </c>
      <c r="L22">
        <v>1</v>
      </c>
      <c r="N22" s="1">
        <v>21</v>
      </c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1</v>
      </c>
      <c r="S22" s="2">
        <f t="shared" si="4"/>
        <v>2</v>
      </c>
      <c r="T22" s="2">
        <f t="shared" si="5"/>
        <v>3</v>
      </c>
      <c r="U22" s="2">
        <f t="shared" si="6"/>
        <v>0</v>
      </c>
      <c r="V22" s="2">
        <f t="shared" si="7"/>
        <v>0</v>
      </c>
      <c r="Y22" s="1"/>
      <c r="Z22" s="1"/>
      <c r="AA22" s="1"/>
      <c r="AB22" s="2"/>
      <c r="AC22" s="12"/>
    </row>
    <row r="23" spans="1:29" x14ac:dyDescent="0.25">
      <c r="A23" t="s">
        <v>32</v>
      </c>
      <c r="B23" t="s">
        <v>16</v>
      </c>
      <c r="C23">
        <v>53.628900000000002</v>
      </c>
      <c r="D23">
        <v>-106.1978</v>
      </c>
      <c r="E23">
        <v>6</v>
      </c>
      <c r="F23">
        <v>3</v>
      </c>
      <c r="G23">
        <v>3</v>
      </c>
      <c r="H23" t="s">
        <v>4</v>
      </c>
      <c r="I23">
        <v>4</v>
      </c>
      <c r="J23">
        <v>3</v>
      </c>
      <c r="K23">
        <v>3</v>
      </c>
      <c r="L23">
        <v>4</v>
      </c>
      <c r="N23" s="1">
        <v>22</v>
      </c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3</v>
      </c>
      <c r="S23" s="2">
        <f t="shared" si="4"/>
        <v>3</v>
      </c>
      <c r="T23" s="2">
        <f t="shared" si="5"/>
        <v>4</v>
      </c>
      <c r="U23" s="2">
        <f t="shared" si="6"/>
        <v>0</v>
      </c>
      <c r="V23" s="2">
        <f t="shared" si="7"/>
        <v>0</v>
      </c>
      <c r="Y23" s="1"/>
      <c r="Z23" s="1"/>
      <c r="AA23" s="1"/>
      <c r="AB23" s="2"/>
      <c r="AC23" s="2"/>
    </row>
    <row r="24" spans="1:29" x14ac:dyDescent="0.25">
      <c r="A24" t="s">
        <v>33</v>
      </c>
      <c r="B24" t="s">
        <v>13</v>
      </c>
      <c r="C24">
        <v>53.987200000000001</v>
      </c>
      <c r="D24">
        <v>-105.1178</v>
      </c>
      <c r="E24">
        <v>4</v>
      </c>
      <c r="F24">
        <v>3</v>
      </c>
      <c r="G24">
        <v>3</v>
      </c>
      <c r="H24" t="s">
        <v>4</v>
      </c>
      <c r="I24">
        <v>4</v>
      </c>
      <c r="J24">
        <v>3</v>
      </c>
      <c r="K24">
        <v>3</v>
      </c>
      <c r="L24">
        <v>2</v>
      </c>
      <c r="N24" s="1">
        <v>23</v>
      </c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1</v>
      </c>
      <c r="T24" s="2">
        <f t="shared" si="5"/>
        <v>1</v>
      </c>
      <c r="U24" s="2">
        <f t="shared" si="6"/>
        <v>0</v>
      </c>
      <c r="V24" s="2">
        <f t="shared" si="7"/>
        <v>0</v>
      </c>
      <c r="Y24" s="1"/>
      <c r="Z24" s="1"/>
      <c r="AA24" s="1"/>
      <c r="AB24" s="2"/>
      <c r="AC24" s="2"/>
    </row>
    <row r="25" spans="1:29" x14ac:dyDescent="0.25">
      <c r="A25" t="s">
        <v>34</v>
      </c>
      <c r="B25" t="s">
        <v>13</v>
      </c>
      <c r="C25">
        <v>53.9163</v>
      </c>
      <c r="D25">
        <v>-104.69199999999999</v>
      </c>
      <c r="E25">
        <v>4</v>
      </c>
      <c r="F25">
        <v>3</v>
      </c>
      <c r="G25">
        <v>3</v>
      </c>
      <c r="H25" t="s">
        <v>4</v>
      </c>
      <c r="I25">
        <v>4</v>
      </c>
      <c r="J25">
        <v>3</v>
      </c>
      <c r="K25">
        <v>3</v>
      </c>
      <c r="L25">
        <v>4</v>
      </c>
      <c r="N25" s="1">
        <v>24</v>
      </c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1</v>
      </c>
      <c r="T25" s="2">
        <f t="shared" si="5"/>
        <v>1</v>
      </c>
      <c r="U25" s="2">
        <f t="shared" si="6"/>
        <v>0</v>
      </c>
      <c r="V25" s="2">
        <f t="shared" si="7"/>
        <v>0</v>
      </c>
      <c r="Y25" s="1"/>
      <c r="Z25" s="1"/>
      <c r="AA25" s="1"/>
      <c r="AB25" s="2"/>
      <c r="AC25" s="2"/>
    </row>
    <row r="26" spans="1:29" x14ac:dyDescent="0.25">
      <c r="A26" t="s">
        <v>35</v>
      </c>
      <c r="B26" t="s">
        <v>17</v>
      </c>
      <c r="C26">
        <v>49.759799999999998</v>
      </c>
      <c r="D26">
        <v>-74.571100000000001</v>
      </c>
      <c r="E26">
        <v>4</v>
      </c>
      <c r="F26">
        <v>3</v>
      </c>
      <c r="G26">
        <v>3</v>
      </c>
      <c r="H26" t="s">
        <v>4</v>
      </c>
      <c r="I26">
        <v>4</v>
      </c>
      <c r="J26">
        <v>3</v>
      </c>
      <c r="K26">
        <v>3</v>
      </c>
      <c r="L26">
        <v>4</v>
      </c>
      <c r="N26" s="1">
        <v>25</v>
      </c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2</v>
      </c>
      <c r="T26" s="2">
        <f t="shared" si="5"/>
        <v>2</v>
      </c>
      <c r="U26" s="2">
        <f t="shared" si="6"/>
        <v>0</v>
      </c>
      <c r="V26" s="2">
        <f t="shared" si="7"/>
        <v>0</v>
      </c>
      <c r="Y26" s="1"/>
      <c r="Z26" s="1"/>
      <c r="AA26" s="1"/>
      <c r="AB26" s="2"/>
      <c r="AC26" s="2"/>
    </row>
    <row r="27" spans="1:29" x14ac:dyDescent="0.25">
      <c r="A27" t="s">
        <v>37</v>
      </c>
      <c r="B27" t="s">
        <v>13</v>
      </c>
      <c r="C27">
        <v>49.267099999999999</v>
      </c>
      <c r="D27">
        <v>-74.036500000000004</v>
      </c>
      <c r="E27">
        <v>4</v>
      </c>
      <c r="F27">
        <v>5</v>
      </c>
      <c r="G27">
        <v>3</v>
      </c>
      <c r="H27">
        <v>10</v>
      </c>
      <c r="I27">
        <v>4</v>
      </c>
      <c r="J27">
        <v>2</v>
      </c>
      <c r="K27">
        <v>3</v>
      </c>
      <c r="L27">
        <v>1</v>
      </c>
      <c r="N27" s="1">
        <v>26</v>
      </c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3</v>
      </c>
      <c r="T27" s="2">
        <f t="shared" si="5"/>
        <v>1</v>
      </c>
      <c r="U27" s="2">
        <f t="shared" si="6"/>
        <v>0</v>
      </c>
      <c r="V27" s="2">
        <f t="shared" si="7"/>
        <v>0</v>
      </c>
      <c r="Y27" s="1"/>
      <c r="Z27" s="1"/>
      <c r="AA27" s="1"/>
      <c r="AB27" s="2"/>
      <c r="AC27" s="2"/>
    </row>
    <row r="28" spans="1:29" x14ac:dyDescent="0.25">
      <c r="A28" t="s">
        <v>38</v>
      </c>
      <c r="B28" t="s">
        <v>13</v>
      </c>
      <c r="C28">
        <v>49.692500000000003</v>
      </c>
      <c r="D28">
        <v>-74.342100000000002</v>
      </c>
      <c r="E28">
        <v>4</v>
      </c>
      <c r="F28">
        <v>3</v>
      </c>
      <c r="G28">
        <v>3</v>
      </c>
      <c r="H28">
        <v>8</v>
      </c>
      <c r="I28">
        <v>4</v>
      </c>
      <c r="J28">
        <v>3</v>
      </c>
      <c r="K28">
        <v>3</v>
      </c>
      <c r="L28">
        <v>4</v>
      </c>
      <c r="N28" s="1">
        <v>27</v>
      </c>
      <c r="O28" s="2">
        <f t="shared" si="0"/>
        <v>0</v>
      </c>
      <c r="P28" s="2">
        <f t="shared" si="1"/>
        <v>0</v>
      </c>
      <c r="Q28" s="2">
        <f t="shared" si="2"/>
        <v>0</v>
      </c>
      <c r="R28" s="2">
        <f t="shared" si="3"/>
        <v>0</v>
      </c>
      <c r="S28" s="2">
        <f t="shared" si="4"/>
        <v>2</v>
      </c>
      <c r="T28" s="2">
        <f t="shared" si="5"/>
        <v>1</v>
      </c>
      <c r="U28" s="2">
        <f t="shared" si="6"/>
        <v>0</v>
      </c>
      <c r="V28" s="2">
        <f t="shared" si="7"/>
        <v>0</v>
      </c>
      <c r="Y28" s="1"/>
      <c r="Z28" s="1"/>
      <c r="AA28" s="1"/>
      <c r="AB28" s="2"/>
      <c r="AC28" s="2"/>
    </row>
    <row r="29" spans="1:29" x14ac:dyDescent="0.25">
      <c r="A29" t="s">
        <v>41</v>
      </c>
      <c r="B29" t="s">
        <v>13</v>
      </c>
      <c r="C29">
        <v>61.307899999999997</v>
      </c>
      <c r="D29">
        <v>-121.2992</v>
      </c>
      <c r="E29">
        <v>4</v>
      </c>
      <c r="F29" t="s">
        <v>4</v>
      </c>
      <c r="G29">
        <v>3</v>
      </c>
      <c r="H29">
        <v>6</v>
      </c>
      <c r="I29">
        <v>4</v>
      </c>
      <c r="J29">
        <v>2</v>
      </c>
      <c r="K29">
        <v>3</v>
      </c>
      <c r="L29">
        <v>1</v>
      </c>
      <c r="N29" s="1">
        <v>28</v>
      </c>
      <c r="O29" s="2">
        <f t="shared" si="0"/>
        <v>0</v>
      </c>
      <c r="P29" s="2">
        <f t="shared" si="1"/>
        <v>0</v>
      </c>
      <c r="Q29" s="2">
        <f t="shared" si="2"/>
        <v>0</v>
      </c>
      <c r="R29" s="2">
        <f t="shared" si="3"/>
        <v>0</v>
      </c>
      <c r="S29" s="2">
        <f t="shared" si="4"/>
        <v>1</v>
      </c>
      <c r="T29" s="2">
        <f t="shared" si="5"/>
        <v>1</v>
      </c>
      <c r="U29" s="2">
        <f t="shared" si="6"/>
        <v>0</v>
      </c>
      <c r="V29" s="2">
        <f t="shared" si="7"/>
        <v>0</v>
      </c>
      <c r="Y29" s="1"/>
      <c r="Z29" s="1"/>
      <c r="AA29" s="1"/>
      <c r="AB29" s="2"/>
      <c r="AC29" s="2"/>
    </row>
    <row r="30" spans="1:29" x14ac:dyDescent="0.25">
      <c r="A30" t="s">
        <v>42</v>
      </c>
      <c r="B30" t="s">
        <v>13</v>
      </c>
      <c r="C30">
        <v>54.484999999999999</v>
      </c>
      <c r="D30">
        <v>-105.8176</v>
      </c>
      <c r="E30" t="s">
        <v>4</v>
      </c>
      <c r="F30">
        <v>3</v>
      </c>
      <c r="G30">
        <v>3</v>
      </c>
      <c r="H30">
        <v>9</v>
      </c>
      <c r="I30">
        <v>4</v>
      </c>
      <c r="J30">
        <v>3</v>
      </c>
      <c r="K30">
        <v>3</v>
      </c>
      <c r="L30">
        <v>2</v>
      </c>
      <c r="N30" s="1">
        <v>29</v>
      </c>
      <c r="O30" s="2">
        <f t="shared" si="0"/>
        <v>0</v>
      </c>
      <c r="P30" s="2">
        <f t="shared" si="1"/>
        <v>0</v>
      </c>
      <c r="Q30" s="2">
        <f t="shared" si="2"/>
        <v>0</v>
      </c>
      <c r="R30" s="2">
        <f t="shared" si="3"/>
        <v>0</v>
      </c>
      <c r="S30" s="2">
        <f t="shared" si="4"/>
        <v>1</v>
      </c>
      <c r="T30" s="2">
        <f t="shared" si="5"/>
        <v>0</v>
      </c>
      <c r="U30" s="2">
        <f t="shared" si="6"/>
        <v>0</v>
      </c>
      <c r="V30" s="2">
        <f t="shared" si="7"/>
        <v>0</v>
      </c>
      <c r="Y30" s="1"/>
      <c r="Z30" s="1"/>
      <c r="AA30" s="1"/>
      <c r="AB30" s="2"/>
      <c r="AC30" s="2"/>
    </row>
    <row r="31" spans="1:29" x14ac:dyDescent="0.25">
      <c r="A31" t="s">
        <v>43</v>
      </c>
      <c r="B31" t="s">
        <v>13</v>
      </c>
      <c r="C31">
        <v>54.253900000000002</v>
      </c>
      <c r="D31">
        <v>-105.8775</v>
      </c>
      <c r="E31" t="s">
        <v>4</v>
      </c>
      <c r="F31">
        <v>3</v>
      </c>
      <c r="G31">
        <v>3</v>
      </c>
      <c r="H31">
        <v>8</v>
      </c>
      <c r="I31">
        <v>4</v>
      </c>
      <c r="J31">
        <v>3</v>
      </c>
      <c r="K31">
        <v>3</v>
      </c>
      <c r="L31">
        <v>2</v>
      </c>
      <c r="N31" s="1">
        <v>30</v>
      </c>
      <c r="O31" s="2">
        <f t="shared" si="0"/>
        <v>0</v>
      </c>
      <c r="P31" s="2">
        <f t="shared" si="1"/>
        <v>0</v>
      </c>
      <c r="Q31" s="2">
        <f t="shared" si="2"/>
        <v>0</v>
      </c>
      <c r="R31" s="2">
        <f t="shared" si="3"/>
        <v>0</v>
      </c>
      <c r="S31" s="2">
        <f t="shared" si="4"/>
        <v>1</v>
      </c>
      <c r="T31" s="2">
        <f t="shared" si="5"/>
        <v>0</v>
      </c>
      <c r="U31" s="2">
        <f t="shared" si="6"/>
        <v>0</v>
      </c>
      <c r="V31" s="2">
        <f t="shared" si="7"/>
        <v>0</v>
      </c>
      <c r="Y31" s="1"/>
      <c r="Z31" s="1"/>
      <c r="AA31" s="1"/>
      <c r="AB31" s="2"/>
      <c r="AC31" s="2"/>
    </row>
    <row r="32" spans="1:29" x14ac:dyDescent="0.25">
      <c r="A32" t="s">
        <v>44</v>
      </c>
      <c r="B32" t="s">
        <v>30</v>
      </c>
      <c r="C32">
        <v>54.0916</v>
      </c>
      <c r="D32">
        <v>-106.00530000000001</v>
      </c>
      <c r="E32" t="s">
        <v>4</v>
      </c>
      <c r="F32">
        <v>3</v>
      </c>
      <c r="G32">
        <v>3</v>
      </c>
      <c r="H32">
        <v>8</v>
      </c>
      <c r="I32">
        <v>4</v>
      </c>
      <c r="J32">
        <v>3</v>
      </c>
      <c r="K32">
        <v>3</v>
      </c>
      <c r="L32">
        <v>4</v>
      </c>
      <c r="N32" s="1" t="s">
        <v>4</v>
      </c>
      <c r="O32" s="2">
        <f t="shared" si="0"/>
        <v>44</v>
      </c>
      <c r="P32" s="2">
        <f t="shared" si="1"/>
        <v>11</v>
      </c>
      <c r="Q32" s="2">
        <f t="shared" si="2"/>
        <v>0</v>
      </c>
      <c r="R32" s="2">
        <f t="shared" si="3"/>
        <v>91</v>
      </c>
      <c r="S32" s="2">
        <f t="shared" si="4"/>
        <v>0</v>
      </c>
      <c r="T32" s="2">
        <f t="shared" si="5"/>
        <v>0</v>
      </c>
      <c r="U32" s="2">
        <f t="shared" si="6"/>
        <v>1</v>
      </c>
      <c r="V32" s="2">
        <f t="shared" si="7"/>
        <v>0</v>
      </c>
      <c r="Y32" s="1"/>
      <c r="Z32" s="1"/>
      <c r="AA32" s="1"/>
      <c r="AB32" s="2"/>
      <c r="AC32" s="12"/>
    </row>
    <row r="33" spans="1:22" x14ac:dyDescent="0.25">
      <c r="A33" t="s">
        <v>45</v>
      </c>
      <c r="B33" t="s">
        <v>13</v>
      </c>
      <c r="C33">
        <v>53.908000000000001</v>
      </c>
      <c r="D33">
        <v>-104.65600000000001</v>
      </c>
      <c r="E33" t="s">
        <v>4</v>
      </c>
      <c r="F33">
        <v>3</v>
      </c>
      <c r="G33">
        <v>3</v>
      </c>
      <c r="H33" t="s">
        <v>4</v>
      </c>
      <c r="I33">
        <v>4</v>
      </c>
      <c r="J33">
        <v>3</v>
      </c>
      <c r="K33">
        <v>3</v>
      </c>
      <c r="L33">
        <v>3</v>
      </c>
      <c r="N33" s="1" t="s">
        <v>36</v>
      </c>
      <c r="O33" s="2">
        <f t="shared" ref="O33:V33" si="8">SUM(O2:O32)</f>
        <v>248</v>
      </c>
      <c r="P33" s="2">
        <f t="shared" si="8"/>
        <v>248</v>
      </c>
      <c r="Q33" s="2">
        <f t="shared" si="8"/>
        <v>248</v>
      </c>
      <c r="R33" s="2">
        <f t="shared" si="8"/>
        <v>248</v>
      </c>
      <c r="S33" s="2">
        <f t="shared" si="8"/>
        <v>248</v>
      </c>
      <c r="T33" s="2">
        <f t="shared" si="8"/>
        <v>248</v>
      </c>
      <c r="U33" s="2">
        <f t="shared" si="8"/>
        <v>248</v>
      </c>
      <c r="V33" s="2">
        <f t="shared" si="8"/>
        <v>248</v>
      </c>
    </row>
    <row r="34" spans="1:22" x14ac:dyDescent="0.25">
      <c r="A34" t="s">
        <v>46</v>
      </c>
      <c r="B34" t="s">
        <v>13</v>
      </c>
      <c r="C34">
        <v>53.945</v>
      </c>
      <c r="D34">
        <v>-104.649</v>
      </c>
      <c r="E34">
        <v>4</v>
      </c>
      <c r="F34">
        <v>5</v>
      </c>
      <c r="G34">
        <v>3</v>
      </c>
      <c r="H34" t="s">
        <v>4</v>
      </c>
      <c r="I34">
        <v>4</v>
      </c>
      <c r="J34">
        <v>2</v>
      </c>
      <c r="K34">
        <v>3</v>
      </c>
      <c r="L34">
        <v>1</v>
      </c>
      <c r="N34" s="1" t="str">
        <f>"groupings &lt;"&amp;O44+1</f>
        <v>groupings &lt;5</v>
      </c>
      <c r="O34" s="2">
        <f t="shared" ref="O34:V34" si="9">SUMIF(O2:O31,"&lt;5")</f>
        <v>16</v>
      </c>
      <c r="P34" s="2">
        <f t="shared" si="9"/>
        <v>8</v>
      </c>
      <c r="Q34" s="2">
        <f t="shared" si="9"/>
        <v>13</v>
      </c>
      <c r="R34" s="2">
        <f t="shared" si="9"/>
        <v>21</v>
      </c>
      <c r="S34" s="2">
        <f t="shared" si="9"/>
        <v>37</v>
      </c>
      <c r="T34" s="2">
        <f t="shared" si="9"/>
        <v>33</v>
      </c>
      <c r="U34" s="2">
        <f t="shared" si="9"/>
        <v>11</v>
      </c>
      <c r="V34" s="2">
        <f t="shared" si="9"/>
        <v>5</v>
      </c>
    </row>
    <row r="35" spans="1:22" x14ac:dyDescent="0.25">
      <c r="A35" t="s">
        <v>47</v>
      </c>
      <c r="B35" t="s">
        <v>13</v>
      </c>
      <c r="C35">
        <v>53.875799999999998</v>
      </c>
      <c r="D35">
        <v>-104.64530000000001</v>
      </c>
      <c r="E35">
        <v>4</v>
      </c>
      <c r="F35">
        <v>3</v>
      </c>
      <c r="G35">
        <v>3</v>
      </c>
      <c r="H35" t="s">
        <v>4</v>
      </c>
      <c r="I35">
        <v>4</v>
      </c>
      <c r="J35">
        <v>3</v>
      </c>
      <c r="K35">
        <v>3</v>
      </c>
      <c r="L35">
        <v>2</v>
      </c>
      <c r="N35" s="1"/>
    </row>
    <row r="36" spans="1:22" x14ac:dyDescent="0.25">
      <c r="A36" t="s">
        <v>48</v>
      </c>
      <c r="B36" t="s">
        <v>13</v>
      </c>
      <c r="C36">
        <v>42.660899999999998</v>
      </c>
      <c r="D36">
        <v>-80.5595</v>
      </c>
      <c r="E36">
        <v>4</v>
      </c>
      <c r="F36">
        <v>3</v>
      </c>
      <c r="G36">
        <v>4</v>
      </c>
      <c r="H36">
        <v>5</v>
      </c>
      <c r="I36">
        <v>4</v>
      </c>
      <c r="J36">
        <v>3</v>
      </c>
      <c r="K36">
        <v>3</v>
      </c>
      <c r="L36">
        <v>1</v>
      </c>
      <c r="N36" s="8" t="s">
        <v>226</v>
      </c>
    </row>
    <row r="37" spans="1:22" ht="15.75" thickBot="1" x14ac:dyDescent="0.3">
      <c r="A37" t="s">
        <v>49</v>
      </c>
      <c r="B37" t="s">
        <v>13</v>
      </c>
      <c r="C37">
        <v>42.7744</v>
      </c>
      <c r="D37">
        <v>-80.458799999999997</v>
      </c>
      <c r="E37">
        <v>7</v>
      </c>
      <c r="F37">
        <v>3</v>
      </c>
      <c r="G37">
        <v>4</v>
      </c>
      <c r="H37">
        <v>5</v>
      </c>
      <c r="I37">
        <v>4</v>
      </c>
      <c r="J37">
        <v>3</v>
      </c>
      <c r="K37">
        <v>4</v>
      </c>
      <c r="L37">
        <v>2</v>
      </c>
      <c r="N37" s="4" t="s">
        <v>225</v>
      </c>
      <c r="O37" s="2">
        <f t="shared" ref="O37:V37" si="10">SUM(O2:O31)</f>
        <v>204</v>
      </c>
      <c r="P37" s="2">
        <f t="shared" si="10"/>
        <v>237</v>
      </c>
      <c r="Q37" s="2">
        <f t="shared" si="10"/>
        <v>248</v>
      </c>
      <c r="R37" s="2">
        <f t="shared" si="10"/>
        <v>157</v>
      </c>
      <c r="S37" s="2">
        <f t="shared" si="10"/>
        <v>248</v>
      </c>
      <c r="T37" s="2">
        <f t="shared" si="10"/>
        <v>248</v>
      </c>
      <c r="U37" s="2">
        <f t="shared" si="10"/>
        <v>247</v>
      </c>
      <c r="V37" s="2">
        <f t="shared" si="10"/>
        <v>248</v>
      </c>
    </row>
    <row r="38" spans="1:22" ht="15.75" thickBot="1" x14ac:dyDescent="0.3">
      <c r="A38" t="s">
        <v>50</v>
      </c>
      <c r="B38" t="s">
        <v>13</v>
      </c>
      <c r="C38">
        <v>42.706800000000001</v>
      </c>
      <c r="D38">
        <v>-80.348299999999995</v>
      </c>
      <c r="E38">
        <v>6</v>
      </c>
      <c r="F38">
        <v>3</v>
      </c>
      <c r="G38">
        <v>4</v>
      </c>
      <c r="H38">
        <v>5</v>
      </c>
      <c r="I38">
        <v>4</v>
      </c>
      <c r="J38">
        <v>4</v>
      </c>
      <c r="K38">
        <v>3</v>
      </c>
      <c r="L38">
        <v>4</v>
      </c>
      <c r="N38" s="5" t="str">
        <f>"groupings &gt;"&amp;O44</f>
        <v>groupings &gt;4</v>
      </c>
      <c r="O38" s="6">
        <f t="shared" ref="O38:V38" si="11">COUNTIF(O$2:O$31,"&gt;"&amp;$O$44)</f>
        <v>5</v>
      </c>
      <c r="P38" s="6">
        <f t="shared" si="11"/>
        <v>7</v>
      </c>
      <c r="Q38" s="6">
        <f t="shared" si="11"/>
        <v>5</v>
      </c>
      <c r="R38" s="6">
        <f t="shared" si="11"/>
        <v>7</v>
      </c>
      <c r="S38" s="6">
        <f t="shared" si="11"/>
        <v>8</v>
      </c>
      <c r="T38" s="6">
        <f t="shared" si="11"/>
        <v>8</v>
      </c>
      <c r="U38" s="6">
        <f t="shared" si="11"/>
        <v>3</v>
      </c>
      <c r="V38" s="7">
        <f t="shared" si="11"/>
        <v>6</v>
      </c>
    </row>
    <row r="39" spans="1:22" x14ac:dyDescent="0.25">
      <c r="A39" t="s">
        <v>51</v>
      </c>
      <c r="B39" t="s">
        <v>13</v>
      </c>
      <c r="C39">
        <v>42.7102</v>
      </c>
      <c r="D39">
        <v>-80.357399999999998</v>
      </c>
      <c r="E39">
        <v>6</v>
      </c>
      <c r="F39">
        <v>3</v>
      </c>
      <c r="G39">
        <v>4</v>
      </c>
      <c r="H39">
        <v>5</v>
      </c>
      <c r="I39">
        <v>4</v>
      </c>
      <c r="J39">
        <v>4</v>
      </c>
      <c r="K39">
        <v>3</v>
      </c>
      <c r="L39">
        <v>4</v>
      </c>
      <c r="N39" s="1" t="s">
        <v>221</v>
      </c>
      <c r="O39" s="2">
        <f t="shared" ref="O39:V39" si="12">SUMIF(O$2:O$31,"&gt;"&amp;$O$44)</f>
        <v>188</v>
      </c>
      <c r="P39" s="2">
        <f t="shared" si="12"/>
        <v>229</v>
      </c>
      <c r="Q39" s="2">
        <f t="shared" si="12"/>
        <v>235</v>
      </c>
      <c r="R39" s="2">
        <f t="shared" si="12"/>
        <v>136</v>
      </c>
      <c r="S39" s="2">
        <f t="shared" si="12"/>
        <v>211</v>
      </c>
      <c r="T39" s="2">
        <f t="shared" si="12"/>
        <v>215</v>
      </c>
      <c r="U39" s="2">
        <f t="shared" si="12"/>
        <v>236</v>
      </c>
      <c r="V39" s="2">
        <f t="shared" si="12"/>
        <v>243</v>
      </c>
    </row>
    <row r="40" spans="1:22" x14ac:dyDescent="0.25">
      <c r="A40" t="s">
        <v>53</v>
      </c>
      <c r="B40" t="s">
        <v>16</v>
      </c>
      <c r="C40">
        <v>42.635300000000001</v>
      </c>
      <c r="D40">
        <v>-80.557699999999997</v>
      </c>
      <c r="E40">
        <v>6</v>
      </c>
      <c r="F40">
        <v>3</v>
      </c>
      <c r="G40">
        <v>4</v>
      </c>
      <c r="H40">
        <v>5</v>
      </c>
      <c r="I40">
        <v>4</v>
      </c>
      <c r="J40">
        <v>3</v>
      </c>
      <c r="K40">
        <v>3</v>
      </c>
      <c r="L40">
        <v>4</v>
      </c>
      <c r="N40" s="1" t="s">
        <v>222</v>
      </c>
      <c r="O40" s="2">
        <f>O37-O39</f>
        <v>16</v>
      </c>
      <c r="P40" s="2">
        <f t="shared" ref="P40:V40" si="13">P37-P39</f>
        <v>8</v>
      </c>
      <c r="Q40" s="2">
        <f t="shared" si="13"/>
        <v>13</v>
      </c>
      <c r="R40" s="2">
        <f t="shared" si="13"/>
        <v>21</v>
      </c>
      <c r="S40" s="2">
        <f t="shared" si="13"/>
        <v>37</v>
      </c>
      <c r="T40" s="2">
        <f t="shared" si="13"/>
        <v>33</v>
      </c>
      <c r="U40" s="2">
        <f t="shared" si="13"/>
        <v>11</v>
      </c>
      <c r="V40" s="2">
        <f t="shared" si="13"/>
        <v>5</v>
      </c>
    </row>
    <row r="41" spans="1:22" x14ac:dyDescent="0.25">
      <c r="A41" t="s">
        <v>55</v>
      </c>
      <c r="B41" t="s">
        <v>3</v>
      </c>
      <c r="C41">
        <v>54.953800000000001</v>
      </c>
      <c r="D41">
        <v>-112.467</v>
      </c>
      <c r="E41">
        <v>4</v>
      </c>
      <c r="F41">
        <v>3</v>
      </c>
      <c r="G41">
        <v>3</v>
      </c>
      <c r="H41" t="s">
        <v>4</v>
      </c>
      <c r="I41">
        <v>4</v>
      </c>
      <c r="J41">
        <v>2</v>
      </c>
      <c r="K41">
        <v>3</v>
      </c>
      <c r="L41">
        <v>1</v>
      </c>
      <c r="N41" s="1" t="s">
        <v>223</v>
      </c>
      <c r="O41" s="2">
        <f>ROUND(O39/O37*100,2)</f>
        <v>92.16</v>
      </c>
      <c r="P41" s="2">
        <f t="shared" ref="P41:V41" si="14">ROUND(P39/P37*100,2)</f>
        <v>96.62</v>
      </c>
      <c r="Q41" s="2">
        <f t="shared" si="14"/>
        <v>94.76</v>
      </c>
      <c r="R41" s="2">
        <f t="shared" si="14"/>
        <v>86.62</v>
      </c>
      <c r="S41" s="2">
        <f t="shared" si="14"/>
        <v>85.08</v>
      </c>
      <c r="T41" s="2">
        <f t="shared" si="14"/>
        <v>86.69</v>
      </c>
      <c r="U41" s="2">
        <f t="shared" si="14"/>
        <v>95.55</v>
      </c>
      <c r="V41" s="2">
        <f t="shared" si="14"/>
        <v>97.98</v>
      </c>
    </row>
    <row r="42" spans="1:22" x14ac:dyDescent="0.25">
      <c r="A42" t="s">
        <v>231</v>
      </c>
      <c r="B42" t="s">
        <v>54</v>
      </c>
      <c r="C42">
        <v>32.029800000000002</v>
      </c>
      <c r="D42">
        <v>-116.6045</v>
      </c>
      <c r="E42">
        <v>4</v>
      </c>
      <c r="F42">
        <v>6</v>
      </c>
      <c r="G42">
        <v>6</v>
      </c>
      <c r="H42">
        <v>5</v>
      </c>
      <c r="I42">
        <v>6</v>
      </c>
      <c r="J42">
        <v>5</v>
      </c>
      <c r="K42">
        <v>3</v>
      </c>
      <c r="L42">
        <v>1</v>
      </c>
      <c r="N42" s="1" t="s">
        <v>224</v>
      </c>
      <c r="O42" s="2">
        <f>ROUND(O40/O37*100,2)</f>
        <v>7.84</v>
      </c>
      <c r="P42" s="2">
        <f t="shared" ref="P42:V42" si="15">ROUND(P40/P37*100,2)</f>
        <v>3.38</v>
      </c>
      <c r="Q42" s="2">
        <f t="shared" si="15"/>
        <v>5.24</v>
      </c>
      <c r="R42" s="2">
        <f t="shared" si="15"/>
        <v>13.38</v>
      </c>
      <c r="S42" s="2">
        <f t="shared" si="15"/>
        <v>14.92</v>
      </c>
      <c r="T42" s="2">
        <f t="shared" si="15"/>
        <v>13.31</v>
      </c>
      <c r="U42" s="2">
        <f t="shared" si="15"/>
        <v>4.45</v>
      </c>
      <c r="V42" s="2">
        <f t="shared" si="15"/>
        <v>2.02</v>
      </c>
    </row>
    <row r="43" spans="1:22" ht="15.75" thickBot="1" x14ac:dyDescent="0.3">
      <c r="A43" t="s">
        <v>57</v>
      </c>
      <c r="B43" t="s">
        <v>30</v>
      </c>
      <c r="C43">
        <v>24.129200000000001</v>
      </c>
      <c r="D43">
        <v>-110.438</v>
      </c>
      <c r="E43">
        <v>4</v>
      </c>
      <c r="F43">
        <v>2</v>
      </c>
      <c r="G43">
        <v>7</v>
      </c>
      <c r="H43">
        <v>11</v>
      </c>
      <c r="I43">
        <v>7</v>
      </c>
      <c r="J43">
        <v>6</v>
      </c>
      <c r="K43">
        <v>3</v>
      </c>
      <c r="L43">
        <v>2</v>
      </c>
      <c r="N43" s="1"/>
    </row>
    <row r="44" spans="1:22" ht="15.75" thickBot="1" x14ac:dyDescent="0.3">
      <c r="A44" t="s">
        <v>58</v>
      </c>
      <c r="B44" t="s">
        <v>22</v>
      </c>
      <c r="C44">
        <v>36.819299999999998</v>
      </c>
      <c r="D44">
        <v>-97.819800000000001</v>
      </c>
      <c r="E44">
        <v>6</v>
      </c>
      <c r="F44">
        <v>4</v>
      </c>
      <c r="G44">
        <v>6</v>
      </c>
      <c r="H44" t="s">
        <v>4</v>
      </c>
      <c r="I44">
        <v>8</v>
      </c>
      <c r="J44">
        <v>4</v>
      </c>
      <c r="K44">
        <v>4</v>
      </c>
      <c r="L44">
        <v>2</v>
      </c>
      <c r="N44" s="1" t="s">
        <v>220</v>
      </c>
      <c r="O44" s="3">
        <v>4</v>
      </c>
    </row>
    <row r="45" spans="1:22" x14ac:dyDescent="0.25">
      <c r="A45" t="s">
        <v>59</v>
      </c>
      <c r="B45" t="s">
        <v>19</v>
      </c>
      <c r="C45">
        <v>36.808500000000002</v>
      </c>
      <c r="D45">
        <v>-97.548900000000003</v>
      </c>
      <c r="E45">
        <v>8</v>
      </c>
      <c r="F45">
        <v>4</v>
      </c>
      <c r="G45">
        <v>6</v>
      </c>
      <c r="H45" t="s">
        <v>4</v>
      </c>
      <c r="I45">
        <v>8</v>
      </c>
      <c r="J45">
        <v>7</v>
      </c>
      <c r="K45">
        <v>5</v>
      </c>
      <c r="L45">
        <v>2</v>
      </c>
      <c r="N45" s="1"/>
      <c r="O45" s="9"/>
    </row>
    <row r="46" spans="1:22" x14ac:dyDescent="0.25">
      <c r="A46" t="s">
        <v>60</v>
      </c>
      <c r="B46" t="s">
        <v>52</v>
      </c>
      <c r="C46">
        <v>36.765300000000003</v>
      </c>
      <c r="D46">
        <v>-116.69329999999999</v>
      </c>
      <c r="E46">
        <v>4</v>
      </c>
      <c r="F46">
        <v>7</v>
      </c>
      <c r="G46">
        <v>6</v>
      </c>
      <c r="H46">
        <v>11</v>
      </c>
      <c r="I46">
        <v>9</v>
      </c>
      <c r="J46">
        <v>8</v>
      </c>
      <c r="K46">
        <v>3</v>
      </c>
      <c r="L46">
        <v>1</v>
      </c>
      <c r="N46" s="8" t="s">
        <v>227</v>
      </c>
    </row>
    <row r="47" spans="1:22" x14ac:dyDescent="0.25">
      <c r="A47" t="s">
        <v>61</v>
      </c>
      <c r="B47" t="s">
        <v>3</v>
      </c>
      <c r="C47">
        <v>46.030799999999999</v>
      </c>
      <c r="D47">
        <v>-89.606700000000004</v>
      </c>
      <c r="E47">
        <v>4</v>
      </c>
      <c r="F47">
        <v>3</v>
      </c>
      <c r="G47">
        <v>5</v>
      </c>
      <c r="H47" t="s">
        <v>4</v>
      </c>
      <c r="I47">
        <v>4</v>
      </c>
      <c r="J47">
        <v>2</v>
      </c>
      <c r="K47">
        <v>3</v>
      </c>
      <c r="L47">
        <v>3</v>
      </c>
      <c r="N47" s="1" t="s">
        <v>1</v>
      </c>
      <c r="O47" s="1" t="s">
        <v>39</v>
      </c>
      <c r="P47" s="1" t="s">
        <v>40</v>
      </c>
    </row>
    <row r="48" spans="1:22" x14ac:dyDescent="0.25">
      <c r="A48" t="s">
        <v>62</v>
      </c>
      <c r="B48" t="s">
        <v>22</v>
      </c>
      <c r="C48">
        <v>36.426699999999997</v>
      </c>
      <c r="D48">
        <v>-99.42</v>
      </c>
      <c r="E48">
        <v>4</v>
      </c>
      <c r="F48">
        <v>4</v>
      </c>
      <c r="G48">
        <v>6</v>
      </c>
      <c r="H48">
        <v>4</v>
      </c>
      <c r="I48">
        <v>10</v>
      </c>
      <c r="J48">
        <v>4</v>
      </c>
      <c r="K48">
        <v>3</v>
      </c>
      <c r="L48">
        <v>1</v>
      </c>
      <c r="N48" s="1" t="s">
        <v>6</v>
      </c>
      <c r="O48" s="2">
        <f t="shared" ref="O48:O60" si="16">COUNTIF($B$2:$B$249,$N48)</f>
        <v>5</v>
      </c>
      <c r="P48" s="2">
        <f t="shared" ref="P48:P60" si="17">ROUND(O48/$O$61*100,2)</f>
        <v>2.02</v>
      </c>
    </row>
    <row r="49" spans="1:31" x14ac:dyDescent="0.25">
      <c r="A49" t="s">
        <v>63</v>
      </c>
      <c r="B49" t="s">
        <v>22</v>
      </c>
      <c r="C49">
        <v>36.635800000000003</v>
      </c>
      <c r="D49">
        <v>-99.597499999999997</v>
      </c>
      <c r="E49">
        <v>4</v>
      </c>
      <c r="F49">
        <v>4</v>
      </c>
      <c r="G49">
        <v>6</v>
      </c>
      <c r="H49">
        <v>5</v>
      </c>
      <c r="I49">
        <v>10</v>
      </c>
      <c r="J49">
        <v>4</v>
      </c>
      <c r="K49">
        <v>3</v>
      </c>
      <c r="L49">
        <v>1</v>
      </c>
      <c r="N49" s="1" t="s">
        <v>8</v>
      </c>
      <c r="O49" s="2">
        <f t="shared" si="16"/>
        <v>3</v>
      </c>
      <c r="P49" s="2">
        <f t="shared" si="17"/>
        <v>1.21</v>
      </c>
    </row>
    <row r="50" spans="1:31" x14ac:dyDescent="0.25">
      <c r="A50" t="s">
        <v>64</v>
      </c>
      <c r="B50" t="s">
        <v>19</v>
      </c>
      <c r="C50">
        <v>36.605800000000002</v>
      </c>
      <c r="D50">
        <v>-97.488799999999998</v>
      </c>
      <c r="E50">
        <v>4</v>
      </c>
      <c r="F50">
        <v>4</v>
      </c>
      <c r="G50">
        <v>6</v>
      </c>
      <c r="H50">
        <v>6</v>
      </c>
      <c r="I50">
        <v>8</v>
      </c>
      <c r="J50">
        <v>3</v>
      </c>
      <c r="K50">
        <v>4</v>
      </c>
      <c r="L50">
        <v>1</v>
      </c>
      <c r="N50" s="1" t="s">
        <v>3</v>
      </c>
      <c r="O50" s="2">
        <f t="shared" si="16"/>
        <v>24</v>
      </c>
      <c r="P50" s="2">
        <f t="shared" si="17"/>
        <v>9.68</v>
      </c>
    </row>
    <row r="51" spans="1:31" x14ac:dyDescent="0.25">
      <c r="A51" t="s">
        <v>65</v>
      </c>
      <c r="B51" t="s">
        <v>3</v>
      </c>
      <c r="C51">
        <v>70.4696</v>
      </c>
      <c r="D51">
        <v>-157.40889999999999</v>
      </c>
      <c r="E51">
        <v>4</v>
      </c>
      <c r="F51">
        <v>5</v>
      </c>
      <c r="G51">
        <v>8</v>
      </c>
      <c r="H51" t="s">
        <v>4</v>
      </c>
      <c r="I51">
        <v>11</v>
      </c>
      <c r="J51">
        <v>2</v>
      </c>
      <c r="K51">
        <v>3</v>
      </c>
      <c r="L51">
        <v>1</v>
      </c>
      <c r="N51" s="1" t="s">
        <v>13</v>
      </c>
      <c r="O51" s="2">
        <f t="shared" si="16"/>
        <v>64</v>
      </c>
      <c r="P51" s="2">
        <f t="shared" si="17"/>
        <v>25.81</v>
      </c>
    </row>
    <row r="52" spans="1:31" x14ac:dyDescent="0.25">
      <c r="A52" t="s">
        <v>66</v>
      </c>
      <c r="B52" t="s">
        <v>22</v>
      </c>
      <c r="C52">
        <v>31.590699999999998</v>
      </c>
      <c r="D52">
        <v>-110.5104</v>
      </c>
      <c r="E52">
        <v>4</v>
      </c>
      <c r="F52">
        <v>7</v>
      </c>
      <c r="G52">
        <v>9</v>
      </c>
      <c r="H52">
        <v>5</v>
      </c>
      <c r="I52">
        <v>12</v>
      </c>
      <c r="J52">
        <v>8</v>
      </c>
      <c r="K52">
        <v>3</v>
      </c>
      <c r="L52">
        <v>1</v>
      </c>
      <c r="N52" s="1" t="s">
        <v>16</v>
      </c>
      <c r="O52" s="2">
        <f t="shared" si="16"/>
        <v>29</v>
      </c>
      <c r="P52" s="2">
        <f t="shared" si="17"/>
        <v>11.69</v>
      </c>
    </row>
    <row r="53" spans="1:31" x14ac:dyDescent="0.25">
      <c r="A53" t="s">
        <v>67</v>
      </c>
      <c r="B53" t="s">
        <v>16</v>
      </c>
      <c r="C53">
        <v>44.064599999999999</v>
      </c>
      <c r="D53">
        <v>-71.2881</v>
      </c>
      <c r="E53">
        <v>6</v>
      </c>
      <c r="F53">
        <v>3</v>
      </c>
      <c r="G53">
        <v>4</v>
      </c>
      <c r="H53">
        <v>1</v>
      </c>
      <c r="I53">
        <v>4</v>
      </c>
      <c r="J53">
        <v>4</v>
      </c>
      <c r="K53">
        <v>3</v>
      </c>
      <c r="L53">
        <v>2</v>
      </c>
      <c r="N53" s="1" t="s">
        <v>17</v>
      </c>
      <c r="O53" s="2">
        <f t="shared" si="16"/>
        <v>7</v>
      </c>
      <c r="P53" s="2">
        <f t="shared" si="17"/>
        <v>2.82</v>
      </c>
      <c r="S53" s="24"/>
    </row>
    <row r="54" spans="1:31" x14ac:dyDescent="0.25">
      <c r="A54" t="s">
        <v>68</v>
      </c>
      <c r="B54" t="s">
        <v>19</v>
      </c>
      <c r="C54">
        <v>38.099200000000003</v>
      </c>
      <c r="D54">
        <v>-121.49930000000001</v>
      </c>
      <c r="E54">
        <v>9</v>
      </c>
      <c r="F54">
        <v>4</v>
      </c>
      <c r="G54">
        <v>6</v>
      </c>
      <c r="H54">
        <v>4</v>
      </c>
      <c r="I54">
        <v>8</v>
      </c>
      <c r="J54">
        <v>9</v>
      </c>
      <c r="K54">
        <v>6</v>
      </c>
      <c r="L54">
        <v>1</v>
      </c>
      <c r="N54" s="1" t="s">
        <v>22</v>
      </c>
      <c r="O54" s="2">
        <f t="shared" si="16"/>
        <v>43</v>
      </c>
      <c r="P54" s="2">
        <f t="shared" si="17"/>
        <v>17.34</v>
      </c>
      <c r="S54" s="24" t="s">
        <v>283</v>
      </c>
      <c r="T54" s="2" t="s">
        <v>303</v>
      </c>
    </row>
    <row r="55" spans="1:31" x14ac:dyDescent="0.25">
      <c r="A55" t="s">
        <v>69</v>
      </c>
      <c r="B55" t="s">
        <v>19</v>
      </c>
      <c r="C55">
        <v>38.109099999999998</v>
      </c>
      <c r="D55">
        <v>-121.5351</v>
      </c>
      <c r="E55">
        <v>10</v>
      </c>
      <c r="F55">
        <v>4</v>
      </c>
      <c r="G55">
        <v>6</v>
      </c>
      <c r="H55">
        <v>12</v>
      </c>
      <c r="I55">
        <v>8</v>
      </c>
      <c r="J55">
        <v>10</v>
      </c>
      <c r="K55">
        <v>4</v>
      </c>
      <c r="L55">
        <v>1</v>
      </c>
      <c r="N55" s="1" t="s">
        <v>19</v>
      </c>
      <c r="O55" s="2">
        <f t="shared" si="16"/>
        <v>33</v>
      </c>
      <c r="P55" s="2">
        <f t="shared" si="17"/>
        <v>13.31</v>
      </c>
      <c r="S55" s="24" t="s">
        <v>284</v>
      </c>
      <c r="T55" s="2" t="s">
        <v>304</v>
      </c>
    </row>
    <row r="56" spans="1:31" x14ac:dyDescent="0.25">
      <c r="A56" t="s">
        <v>70</v>
      </c>
      <c r="B56" t="s">
        <v>22</v>
      </c>
      <c r="C56">
        <v>44.345300000000002</v>
      </c>
      <c r="D56">
        <v>-96.836200000000005</v>
      </c>
      <c r="E56">
        <v>4</v>
      </c>
      <c r="F56">
        <v>3</v>
      </c>
      <c r="G56">
        <v>5</v>
      </c>
      <c r="H56">
        <v>1</v>
      </c>
      <c r="I56">
        <v>4</v>
      </c>
      <c r="J56">
        <v>2</v>
      </c>
      <c r="K56">
        <v>4</v>
      </c>
      <c r="L56">
        <v>1</v>
      </c>
      <c r="N56" s="1" t="s">
        <v>30</v>
      </c>
      <c r="O56" s="2">
        <f t="shared" si="16"/>
        <v>23</v>
      </c>
      <c r="P56" s="2">
        <f t="shared" si="17"/>
        <v>9.27</v>
      </c>
      <c r="S56" s="24" t="s">
        <v>285</v>
      </c>
      <c r="T56" s="2" t="s">
        <v>305</v>
      </c>
    </row>
    <row r="57" spans="1:31" x14ac:dyDescent="0.25">
      <c r="A57" t="s">
        <v>71</v>
      </c>
      <c r="B57" t="s">
        <v>13</v>
      </c>
      <c r="C57">
        <v>44.158000000000001</v>
      </c>
      <c r="D57">
        <v>-103.65</v>
      </c>
      <c r="E57" t="s">
        <v>4</v>
      </c>
      <c r="F57">
        <v>6</v>
      </c>
      <c r="G57">
        <v>4</v>
      </c>
      <c r="H57">
        <v>8</v>
      </c>
      <c r="I57">
        <v>13</v>
      </c>
      <c r="J57">
        <v>11</v>
      </c>
      <c r="K57">
        <v>3</v>
      </c>
      <c r="L57">
        <v>4</v>
      </c>
      <c r="N57" s="1" t="s">
        <v>54</v>
      </c>
      <c r="O57" s="2">
        <f t="shared" si="16"/>
        <v>11</v>
      </c>
      <c r="P57" s="2">
        <f t="shared" si="17"/>
        <v>4.4400000000000004</v>
      </c>
      <c r="S57" s="24" t="s">
        <v>286</v>
      </c>
      <c r="T57" s="2" t="s">
        <v>288</v>
      </c>
    </row>
    <row r="58" spans="1:31" x14ac:dyDescent="0.25">
      <c r="A58" t="s">
        <v>72</v>
      </c>
      <c r="B58" t="s">
        <v>13</v>
      </c>
      <c r="C58">
        <v>38.895299999999999</v>
      </c>
      <c r="D58">
        <v>-120.6328</v>
      </c>
      <c r="E58" t="s">
        <v>4</v>
      </c>
      <c r="F58">
        <v>4</v>
      </c>
      <c r="G58">
        <v>4</v>
      </c>
      <c r="H58" t="s">
        <v>4</v>
      </c>
      <c r="I58">
        <v>13</v>
      </c>
      <c r="J58">
        <v>12</v>
      </c>
      <c r="K58">
        <v>4</v>
      </c>
      <c r="L58">
        <v>1</v>
      </c>
      <c r="N58" s="1" t="s">
        <v>52</v>
      </c>
      <c r="O58" s="2">
        <f t="shared" si="16"/>
        <v>2</v>
      </c>
      <c r="P58" s="2">
        <f t="shared" si="17"/>
        <v>0.81</v>
      </c>
      <c r="S58" s="24" t="s">
        <v>287</v>
      </c>
      <c r="T58" s="2" t="s">
        <v>306</v>
      </c>
    </row>
    <row r="59" spans="1:31" x14ac:dyDescent="0.25">
      <c r="A59" t="s">
        <v>73</v>
      </c>
      <c r="B59" t="s">
        <v>13</v>
      </c>
      <c r="C59">
        <v>63.919800000000002</v>
      </c>
      <c r="D59">
        <v>-145.37819999999999</v>
      </c>
      <c r="E59">
        <v>4</v>
      </c>
      <c r="F59">
        <v>5</v>
      </c>
      <c r="G59">
        <v>3</v>
      </c>
      <c r="H59">
        <v>11</v>
      </c>
      <c r="I59">
        <v>4</v>
      </c>
      <c r="J59">
        <v>3</v>
      </c>
      <c r="K59">
        <v>3</v>
      </c>
      <c r="L59">
        <v>1</v>
      </c>
      <c r="N59" s="1" t="s">
        <v>56</v>
      </c>
      <c r="O59" s="2">
        <f t="shared" si="16"/>
        <v>3</v>
      </c>
      <c r="P59" s="2">
        <f t="shared" si="17"/>
        <v>1.21</v>
      </c>
      <c r="S59" s="24" t="s">
        <v>288</v>
      </c>
      <c r="T59" s="2" t="s">
        <v>307</v>
      </c>
    </row>
    <row r="60" spans="1:31" x14ac:dyDescent="0.25">
      <c r="A60" t="s">
        <v>74</v>
      </c>
      <c r="B60" t="s">
        <v>16</v>
      </c>
      <c r="C60">
        <v>63.919800000000002</v>
      </c>
      <c r="D60">
        <v>-145.37819999999999</v>
      </c>
      <c r="E60">
        <v>4</v>
      </c>
      <c r="F60">
        <v>5</v>
      </c>
      <c r="G60">
        <v>3</v>
      </c>
      <c r="H60">
        <v>8</v>
      </c>
      <c r="I60">
        <v>4</v>
      </c>
      <c r="J60">
        <v>2</v>
      </c>
      <c r="K60">
        <v>3</v>
      </c>
      <c r="L60">
        <v>1</v>
      </c>
      <c r="N60" s="1" t="s">
        <v>257</v>
      </c>
      <c r="O60" s="2">
        <f t="shared" si="16"/>
        <v>1</v>
      </c>
      <c r="P60" s="2">
        <f t="shared" si="17"/>
        <v>0.4</v>
      </c>
      <c r="S60" s="24" t="s">
        <v>289</v>
      </c>
      <c r="T60" s="2" t="s">
        <v>308</v>
      </c>
    </row>
    <row r="61" spans="1:31" x14ac:dyDescent="0.25">
      <c r="A61" t="s">
        <v>75</v>
      </c>
      <c r="B61" t="s">
        <v>30</v>
      </c>
      <c r="C61">
        <v>63.922699999999999</v>
      </c>
      <c r="D61">
        <v>-145.74420000000001</v>
      </c>
      <c r="E61">
        <v>4</v>
      </c>
      <c r="F61">
        <v>5</v>
      </c>
      <c r="G61">
        <v>3</v>
      </c>
      <c r="H61">
        <v>8</v>
      </c>
      <c r="I61">
        <v>4</v>
      </c>
      <c r="J61">
        <v>2</v>
      </c>
      <c r="K61">
        <v>3</v>
      </c>
      <c r="L61">
        <v>1</v>
      </c>
      <c r="N61" s="1" t="s">
        <v>36</v>
      </c>
      <c r="O61" s="2">
        <f>SUM(O48:O60)</f>
        <v>248</v>
      </c>
      <c r="P61" s="2">
        <f>SUM(P48:P60)</f>
        <v>100.00999999999999</v>
      </c>
      <c r="S61" s="24" t="s">
        <v>290</v>
      </c>
      <c r="T61" s="2" t="s">
        <v>309</v>
      </c>
    </row>
    <row r="62" spans="1:31" x14ac:dyDescent="0.25">
      <c r="A62" t="s">
        <v>76</v>
      </c>
      <c r="B62" t="s">
        <v>19</v>
      </c>
      <c r="C62">
        <v>40.0062</v>
      </c>
      <c r="D62">
        <v>-88.290400000000005</v>
      </c>
      <c r="E62">
        <v>8</v>
      </c>
      <c r="F62">
        <v>3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N62" s="1"/>
    </row>
    <row r="63" spans="1:31" ht="15.75" thickBot="1" x14ac:dyDescent="0.3">
      <c r="A63" t="s">
        <v>77</v>
      </c>
      <c r="B63" t="s">
        <v>19</v>
      </c>
      <c r="C63">
        <v>40.009</v>
      </c>
      <c r="D63">
        <v>-88.29</v>
      </c>
      <c r="E63">
        <v>8</v>
      </c>
      <c r="F63">
        <v>8</v>
      </c>
      <c r="G63">
        <v>4</v>
      </c>
      <c r="H63">
        <v>5</v>
      </c>
      <c r="I63">
        <v>5</v>
      </c>
      <c r="J63">
        <v>1</v>
      </c>
      <c r="K63">
        <v>3</v>
      </c>
      <c r="L63">
        <v>1</v>
      </c>
      <c r="N63" s="8" t="s">
        <v>228</v>
      </c>
    </row>
    <row r="64" spans="1:31" ht="15.75" thickBot="1" x14ac:dyDescent="0.3">
      <c r="A64" t="s">
        <v>78</v>
      </c>
      <c r="B64" t="s">
        <v>19</v>
      </c>
      <c r="C64">
        <v>41.974899999999998</v>
      </c>
      <c r="D64">
        <v>-93.690600000000003</v>
      </c>
      <c r="E64">
        <v>8</v>
      </c>
      <c r="F64">
        <v>3</v>
      </c>
      <c r="G64">
        <v>5</v>
      </c>
      <c r="H64">
        <v>9</v>
      </c>
      <c r="I64">
        <v>4</v>
      </c>
      <c r="J64">
        <v>2</v>
      </c>
      <c r="K64">
        <v>4</v>
      </c>
      <c r="L64">
        <v>1</v>
      </c>
      <c r="N64" s="1" t="s">
        <v>2</v>
      </c>
      <c r="O64" s="29" t="s">
        <v>283</v>
      </c>
      <c r="P64" s="1" t="s">
        <v>6</v>
      </c>
      <c r="Q64" s="1" t="s">
        <v>8</v>
      </c>
      <c r="R64" s="1" t="s">
        <v>3</v>
      </c>
      <c r="S64" s="1" t="s">
        <v>13</v>
      </c>
      <c r="T64" s="1" t="s">
        <v>16</v>
      </c>
      <c r="U64" s="1" t="s">
        <v>17</v>
      </c>
      <c r="V64" s="1" t="s">
        <v>22</v>
      </c>
      <c r="W64" s="1" t="s">
        <v>19</v>
      </c>
      <c r="X64" s="1" t="s">
        <v>30</v>
      </c>
      <c r="Y64" s="1" t="s">
        <v>54</v>
      </c>
      <c r="Z64" s="1" t="s">
        <v>52</v>
      </c>
      <c r="AA64" s="1" t="s">
        <v>56</v>
      </c>
      <c r="AB64" s="1" t="s">
        <v>257</v>
      </c>
      <c r="AC64" s="28" t="s">
        <v>36</v>
      </c>
      <c r="AD64" s="1"/>
      <c r="AE64" s="1"/>
    </row>
    <row r="65" spans="1:32" x14ac:dyDescent="0.25">
      <c r="A65" t="s">
        <v>79</v>
      </c>
      <c r="B65" t="s">
        <v>19</v>
      </c>
      <c r="C65">
        <v>41.974699999999999</v>
      </c>
      <c r="D65">
        <v>-93.693600000000004</v>
      </c>
      <c r="E65">
        <v>8</v>
      </c>
      <c r="F65">
        <v>3</v>
      </c>
      <c r="G65">
        <v>5</v>
      </c>
      <c r="H65">
        <v>9</v>
      </c>
      <c r="I65">
        <v>4</v>
      </c>
      <c r="J65">
        <v>2</v>
      </c>
      <c r="K65">
        <v>4</v>
      </c>
      <c r="L65">
        <v>1</v>
      </c>
      <c r="N65" s="1">
        <v>1</v>
      </c>
      <c r="O65" s="2">
        <f ca="1">COUNTIF(INDIRECT(VLOOKUP($O$64,$S$54:$T$61,2,FALSE)&amp;"$2"):INDIRECT(VLOOKUP($O$64,$S$54:$T$61,2,FALSE)&amp;"$249"),$N65)</f>
        <v>1</v>
      </c>
      <c r="P65" s="2" t="str">
        <f ca="1">IF($O65&gt;$O$44,ROUND(COUNTIFS($B$2:$B$249,P$64,INDIRECT(VLOOKUP($O$64,$S$54:$T$61,2,FALSE)&amp;"$2"):INDIRECT(VLOOKUP($O$64,$S$54:$T$61,2,FALSE)&amp;"$249"),$N65)/$O65*100,2),"")</f>
        <v/>
      </c>
      <c r="Q65" s="2" t="str">
        <f ca="1">IF($O65&gt;$O$44,ROUND(COUNTIFS($B$2:$B$249,Q$64,INDIRECT(VLOOKUP($O$64,$S$54:$T$61,2,FALSE)&amp;"$2"):INDIRECT(VLOOKUP($O$64,$S$54:$T$61,2,FALSE)&amp;"$249"),$N65)/$O65*100,2),"")</f>
        <v/>
      </c>
      <c r="R65" s="2" t="str">
        <f ca="1">IF($O65&gt;$O$44,ROUND(COUNTIFS($B$2:$B$249,R$64,INDIRECT(VLOOKUP($O$64,$S$54:$T$61,2,FALSE)&amp;"$2"):INDIRECT(VLOOKUP($O$64,$S$54:$T$61,2,FALSE)&amp;"$249"),$N65)/$O65*100,2),"")</f>
        <v/>
      </c>
      <c r="S65" s="2" t="str">
        <f ca="1">IF($O65&gt;$O$44,ROUND(COUNTIFS($B$2:$B$249,S$64,INDIRECT(VLOOKUP($O$64,$S$54:$T$61,2,FALSE)&amp;"$2"):INDIRECT(VLOOKUP($O$64,$S$54:$T$61,2,FALSE)&amp;"$249"),$N65)/$O65*100,2),"")</f>
        <v/>
      </c>
      <c r="T65" s="2" t="str">
        <f ca="1">IF($O65&gt;$O$44,ROUND(COUNTIFS($B$2:$B$249,T$64,INDIRECT(VLOOKUP($O$64,$S$54:$T$61,2,FALSE)&amp;"$2"):INDIRECT(VLOOKUP($O$64,$S$54:$T$61,2,FALSE)&amp;"$249"),$N65)/$O65*100,2),"")</f>
        <v/>
      </c>
      <c r="U65" s="2" t="str">
        <f ca="1">IF($O65&gt;$O$44,ROUND(COUNTIFS($B$2:$B$249,U$64,INDIRECT(VLOOKUP($O$64,$S$54:$T$61,2,FALSE)&amp;"$2"):INDIRECT(VLOOKUP($O$64,$S$54:$T$61,2,FALSE)&amp;"$249"),$N65)/$O65*100,2),"")</f>
        <v/>
      </c>
      <c r="V65" s="2" t="str">
        <f ca="1">IF($O65&gt;$O$44,ROUND(COUNTIFS($B$2:$B$249,V$64,INDIRECT(VLOOKUP($O$64,$S$54:$T$61,2,FALSE)&amp;"$2"):INDIRECT(VLOOKUP($O$64,$S$54:$T$61,2,FALSE)&amp;"$249"),$N65)/$O65*100,2),"")</f>
        <v/>
      </c>
      <c r="W65" s="2" t="str">
        <f ca="1">IF($O65&gt;$O$44,ROUND(COUNTIFS($B$2:$B$249,W$64,INDIRECT(VLOOKUP($O$64,$S$54:$T$61,2,FALSE)&amp;"$2"):INDIRECT(VLOOKUP($O$64,$S$54:$T$61,2,FALSE)&amp;"$249"),$N65)/$O65*100,2),"")</f>
        <v/>
      </c>
      <c r="X65" s="2" t="str">
        <f ca="1">IF($O65&gt;$O$44,ROUND(COUNTIFS($B$2:$B$249,X$64,INDIRECT(VLOOKUP($O$64,$S$54:$T$61,2,FALSE)&amp;"$2"):INDIRECT(VLOOKUP($O$64,$S$54:$T$61,2,FALSE)&amp;"$249"),$N65)/$O65*100,2),"")</f>
        <v/>
      </c>
      <c r="Y65" s="2" t="str">
        <f ca="1">IF($O65&gt;$O$44,ROUND(COUNTIFS($B$2:$B$249,Y$64,INDIRECT(VLOOKUP($O$64,$S$54:$T$61,2,FALSE)&amp;"$2"):INDIRECT(VLOOKUP($O$64,$S$54:$T$61,2,FALSE)&amp;"$249"),$N65)/$O65*100,2),"")</f>
        <v/>
      </c>
      <c r="Z65" s="2" t="str">
        <f ca="1">IF($O65&gt;$O$44,ROUND(COUNTIFS($B$2:$B$249,Z$64,INDIRECT(VLOOKUP($O$64,$S$54:$T$61,2,FALSE)&amp;"$2"):INDIRECT(VLOOKUP($O$64,$S$54:$T$61,2,FALSE)&amp;"$249"),$N65)/$O65*100,2),"")</f>
        <v/>
      </c>
      <c r="AA65" s="2" t="str">
        <f ca="1">IF($O65&gt;$O$44,ROUND(COUNTIFS($B$2:$B$249,AA$64,INDIRECT(VLOOKUP($O$64,$S$54:$T$61,2,FALSE)&amp;"$2"):INDIRECT(VLOOKUP($O$64,$S$54:$T$61,2,FALSE)&amp;"$249"),$N65)/$O65*100,2),"")</f>
        <v/>
      </c>
      <c r="AB65" s="2" t="str">
        <f ca="1">IF($O65&gt;$O$44,ROUND(COUNTIFS($B$2:$B$249,AB$64,INDIRECT(VLOOKUP($O$64,$S$54:$T$61,2,FALSE)&amp;"$2"):INDIRECT(VLOOKUP($O$64,$S$54:$T$61,2,FALSE)&amp;"$249"),$N65)/$O65*100,2),"")</f>
        <v/>
      </c>
      <c r="AC65" s="2" t="str">
        <f ca="1">IF($O65&gt;$O$44,ROUND(COUNTIFS($B$2:$B$249,AC$64,INDIRECT(VLOOKUP($O$64,$S$54:$T$61,2,FALSE)&amp;"$2"):INDIRECT(VLOOKUP($O$64,$S$54:$T$61,2,FALSE)&amp;"$249"),$N65)/$O65*100,2),"")</f>
        <v/>
      </c>
      <c r="AD65" s="2"/>
      <c r="AE65" s="2"/>
      <c r="AF65" s="2"/>
    </row>
    <row r="66" spans="1:32" x14ac:dyDescent="0.25">
      <c r="A66" t="s">
        <v>232</v>
      </c>
      <c r="B66" t="s">
        <v>22</v>
      </c>
      <c r="C66">
        <v>39.216700000000003</v>
      </c>
      <c r="D66">
        <v>-86.540599999999998</v>
      </c>
      <c r="E66">
        <v>5</v>
      </c>
      <c r="F66" t="s">
        <v>4</v>
      </c>
      <c r="G66">
        <v>4</v>
      </c>
      <c r="H66">
        <v>6</v>
      </c>
      <c r="I66">
        <v>5</v>
      </c>
      <c r="J66">
        <v>2</v>
      </c>
      <c r="K66">
        <v>4</v>
      </c>
      <c r="L66">
        <v>3</v>
      </c>
      <c r="N66" s="1">
        <v>2</v>
      </c>
      <c r="O66" s="2">
        <f ca="1">COUNTIF(INDIRECT(VLOOKUP($O$64,$S$54:$T$61,2,FALSE)&amp;"$2"):INDIRECT(VLOOKUP($O$64,$S$54:$T$61,2,FALSE)&amp;"$249"),$N66)</f>
        <v>1</v>
      </c>
      <c r="P66" s="2" t="str">
        <f ca="1">IF($O66&gt;$O$44,ROUND(COUNTIFS($B$2:$B$249,P$64,INDIRECT(VLOOKUP($O$64,$S$54:$T$61,2,FALSE)&amp;"$2"):INDIRECT(VLOOKUP($O$64,$S$54:$T$61,2,FALSE)&amp;"$249"),$N66)/$O66*100,2),"")</f>
        <v/>
      </c>
      <c r="Q66" s="2" t="str">
        <f ca="1">IF($O66&gt;$O$44,ROUND(COUNTIFS($B$2:$B$249,Q$64,INDIRECT(VLOOKUP($O$64,$S$54:$T$61,2,FALSE)&amp;"$2"):INDIRECT(VLOOKUP($O$64,$S$54:$T$61,2,FALSE)&amp;"$249"),$N66)/$O66*100,2),"")</f>
        <v/>
      </c>
      <c r="R66" s="2" t="str">
        <f ca="1">IF($O66&gt;$O$44,ROUND(COUNTIFS($B$2:$B$249,R$64,INDIRECT(VLOOKUP($O$64,$S$54:$T$61,2,FALSE)&amp;"$2"):INDIRECT(VLOOKUP($O$64,$S$54:$T$61,2,FALSE)&amp;"$249"),$N66)/$O66*100,2),"")</f>
        <v/>
      </c>
      <c r="S66" s="2" t="str">
        <f ca="1">IF($O66&gt;$O$44,ROUND(COUNTIFS($B$2:$B$249,S$64,INDIRECT(VLOOKUP($O$64,$S$54:$T$61,2,FALSE)&amp;"$2"):INDIRECT(VLOOKUP($O$64,$S$54:$T$61,2,FALSE)&amp;"$249"),$N66)/$O66*100,2),"")</f>
        <v/>
      </c>
      <c r="T66" s="2" t="str">
        <f ca="1">IF($O66&gt;$O$44,ROUND(COUNTIFS($B$2:$B$249,T$64,INDIRECT(VLOOKUP($O$64,$S$54:$T$61,2,FALSE)&amp;"$2"):INDIRECT(VLOOKUP($O$64,$S$54:$T$61,2,FALSE)&amp;"$249"),$N66)/$O66*100,2),"")</f>
        <v/>
      </c>
      <c r="U66" s="2" t="str">
        <f ca="1">IF($O66&gt;$O$44,ROUND(COUNTIFS($B$2:$B$249,U$64,INDIRECT(VLOOKUP($O$64,$S$54:$T$61,2,FALSE)&amp;"$2"):INDIRECT(VLOOKUP($O$64,$S$54:$T$61,2,FALSE)&amp;"$249"),$N66)/$O66*100,2),"")</f>
        <v/>
      </c>
      <c r="V66" s="2" t="str">
        <f ca="1">IF($O66&gt;$O$44,ROUND(COUNTIFS($B$2:$B$249,V$64,INDIRECT(VLOOKUP($O$64,$S$54:$T$61,2,FALSE)&amp;"$2"):INDIRECT(VLOOKUP($O$64,$S$54:$T$61,2,FALSE)&amp;"$249"),$N66)/$O66*100,2),"")</f>
        <v/>
      </c>
      <c r="W66" s="2" t="str">
        <f ca="1">IF($O66&gt;$O$44,ROUND(COUNTIFS($B$2:$B$249,W$64,INDIRECT(VLOOKUP($O$64,$S$54:$T$61,2,FALSE)&amp;"$2"):INDIRECT(VLOOKUP($O$64,$S$54:$T$61,2,FALSE)&amp;"$249"),$N66)/$O66*100,2),"")</f>
        <v/>
      </c>
      <c r="X66" s="2" t="str">
        <f ca="1">IF($O66&gt;$O$44,ROUND(COUNTIFS($B$2:$B$249,X$64,INDIRECT(VLOOKUP($O$64,$S$54:$T$61,2,FALSE)&amp;"$2"):INDIRECT(VLOOKUP($O$64,$S$54:$T$61,2,FALSE)&amp;"$249"),$N66)/$O66*100,2),"")</f>
        <v/>
      </c>
      <c r="Y66" s="2" t="str">
        <f ca="1">IF($O66&gt;$O$44,ROUND(COUNTIFS($B$2:$B$249,Y$64,INDIRECT(VLOOKUP($O$64,$S$54:$T$61,2,FALSE)&amp;"$2"):INDIRECT(VLOOKUP($O$64,$S$54:$T$61,2,FALSE)&amp;"$249"),$N66)/$O66*100,2),"")</f>
        <v/>
      </c>
      <c r="Z66" s="2" t="str">
        <f ca="1">IF($O66&gt;$O$44,ROUND(COUNTIFS($B$2:$B$249,Z$64,INDIRECT(VLOOKUP($O$64,$S$54:$T$61,2,FALSE)&amp;"$2"):INDIRECT(VLOOKUP($O$64,$S$54:$T$61,2,FALSE)&amp;"$249"),$N66)/$O66*100,2),"")</f>
        <v/>
      </c>
      <c r="AA66" s="2" t="str">
        <f ca="1">IF($O66&gt;$O$44,ROUND(COUNTIFS($B$2:$B$249,AA$64,INDIRECT(VLOOKUP($O$64,$S$54:$T$61,2,FALSE)&amp;"$2"):INDIRECT(VLOOKUP($O$64,$S$54:$T$61,2,FALSE)&amp;"$249"),$N66)/$O66*100,2),"")</f>
        <v/>
      </c>
      <c r="AB66" s="2" t="str">
        <f ca="1">IF($O66&gt;$O$44,ROUND(COUNTIFS($B$2:$B$249,AB$64,INDIRECT(VLOOKUP($O$64,$S$54:$T$61,2,FALSE)&amp;"$2"):INDIRECT(VLOOKUP($O$64,$S$54:$T$61,2,FALSE)&amp;"$249"),$N66)/$O66*100,2),"")</f>
        <v/>
      </c>
      <c r="AC66" s="2" t="str">
        <f t="shared" ref="AC66:AC94" ca="1" si="18">IF(SUM(P66:AB66)=0,"",SUM(P66:AB66))</f>
        <v/>
      </c>
      <c r="AD66" s="2"/>
      <c r="AE66" s="2"/>
      <c r="AF66" s="2"/>
    </row>
    <row r="67" spans="1:32" x14ac:dyDescent="0.25">
      <c r="A67" t="s">
        <v>80</v>
      </c>
      <c r="B67" t="s">
        <v>3</v>
      </c>
      <c r="C67">
        <v>71.322500000000005</v>
      </c>
      <c r="D67">
        <v>-156.60919999999999</v>
      </c>
      <c r="E67">
        <v>4</v>
      </c>
      <c r="F67">
        <v>5</v>
      </c>
      <c r="G67">
        <v>8</v>
      </c>
      <c r="H67" t="s">
        <v>4</v>
      </c>
      <c r="I67">
        <v>11</v>
      </c>
      <c r="J67">
        <v>2</v>
      </c>
      <c r="K67">
        <v>3</v>
      </c>
      <c r="L67">
        <v>1</v>
      </c>
      <c r="N67" s="1">
        <v>3</v>
      </c>
      <c r="O67" s="2">
        <f ca="1">COUNTIF(INDIRECT(VLOOKUP($O$64,$S$54:$T$61,2,FALSE)&amp;"$2"):INDIRECT(VLOOKUP($O$64,$S$54:$T$61,2,FALSE)&amp;"$249"),$N67)</f>
        <v>1</v>
      </c>
      <c r="P67" s="2" t="str">
        <f ca="1">IF($O67&gt;$O$44,ROUND(COUNTIFS($B$2:$B$249,P$64,INDIRECT(VLOOKUP($O$64,$S$54:$T$61,2,FALSE)&amp;"$2"):INDIRECT(VLOOKUP($O$64,$S$54:$T$61,2,FALSE)&amp;"$249"),$N67)/$O67*100,2),"")</f>
        <v/>
      </c>
      <c r="Q67" s="2" t="str">
        <f ca="1">IF($O67&gt;$O$44,ROUND(COUNTIFS($B$2:$B$249,Q$64,INDIRECT(VLOOKUP($O$64,$S$54:$T$61,2,FALSE)&amp;"$2"):INDIRECT(VLOOKUP($O$64,$S$54:$T$61,2,FALSE)&amp;"$249"),$N67)/$O67*100,2),"")</f>
        <v/>
      </c>
      <c r="R67" s="2" t="str">
        <f ca="1">IF($O67&gt;$O$44,ROUND(COUNTIFS($B$2:$B$249,R$64,INDIRECT(VLOOKUP($O$64,$S$54:$T$61,2,FALSE)&amp;"$2"):INDIRECT(VLOOKUP($O$64,$S$54:$T$61,2,FALSE)&amp;"$249"),$N67)/$O67*100,2),"")</f>
        <v/>
      </c>
      <c r="S67" s="2" t="str">
        <f ca="1">IF($O67&gt;$O$44,ROUND(COUNTIFS($B$2:$B$249,S$64,INDIRECT(VLOOKUP($O$64,$S$54:$T$61,2,FALSE)&amp;"$2"):INDIRECT(VLOOKUP($O$64,$S$54:$T$61,2,FALSE)&amp;"$249"),$N67)/$O67*100,2),"")</f>
        <v/>
      </c>
      <c r="T67" s="2" t="str">
        <f ca="1">IF($O67&gt;$O$44,ROUND(COUNTIFS($B$2:$B$249,T$64,INDIRECT(VLOOKUP($O$64,$S$54:$T$61,2,FALSE)&amp;"$2"):INDIRECT(VLOOKUP($O$64,$S$54:$T$61,2,FALSE)&amp;"$249"),$N67)/$O67*100,2),"")</f>
        <v/>
      </c>
      <c r="U67" s="2" t="str">
        <f ca="1">IF($O67&gt;$O$44,ROUND(COUNTIFS($B$2:$B$249,U$64,INDIRECT(VLOOKUP($O$64,$S$54:$T$61,2,FALSE)&amp;"$2"):INDIRECT(VLOOKUP($O$64,$S$54:$T$61,2,FALSE)&amp;"$249"),$N67)/$O67*100,2),"")</f>
        <v/>
      </c>
      <c r="V67" s="2" t="str">
        <f ca="1">IF($O67&gt;$O$44,ROUND(COUNTIFS($B$2:$B$249,V$64,INDIRECT(VLOOKUP($O$64,$S$54:$T$61,2,FALSE)&amp;"$2"):INDIRECT(VLOOKUP($O$64,$S$54:$T$61,2,FALSE)&amp;"$249"),$N67)/$O67*100,2),"")</f>
        <v/>
      </c>
      <c r="W67" s="2" t="str">
        <f ca="1">IF($O67&gt;$O$44,ROUND(COUNTIFS($B$2:$B$249,W$64,INDIRECT(VLOOKUP($O$64,$S$54:$T$61,2,FALSE)&amp;"$2"):INDIRECT(VLOOKUP($O$64,$S$54:$T$61,2,FALSE)&amp;"$249"),$N67)/$O67*100,2),"")</f>
        <v/>
      </c>
      <c r="X67" s="2" t="str">
        <f ca="1">IF($O67&gt;$O$44,ROUND(COUNTIFS($B$2:$B$249,X$64,INDIRECT(VLOOKUP($O$64,$S$54:$T$61,2,FALSE)&amp;"$2"):INDIRECT(VLOOKUP($O$64,$S$54:$T$61,2,FALSE)&amp;"$249"),$N67)/$O67*100,2),"")</f>
        <v/>
      </c>
      <c r="Y67" s="2" t="str">
        <f ca="1">IF($O67&gt;$O$44,ROUND(COUNTIFS($B$2:$B$249,Y$64,INDIRECT(VLOOKUP($O$64,$S$54:$T$61,2,FALSE)&amp;"$2"):INDIRECT(VLOOKUP($O$64,$S$54:$T$61,2,FALSE)&amp;"$249"),$N67)/$O67*100,2),"")</f>
        <v/>
      </c>
      <c r="Z67" s="2" t="str">
        <f ca="1">IF($O67&gt;$O$44,ROUND(COUNTIFS($B$2:$B$249,Z$64,INDIRECT(VLOOKUP($O$64,$S$54:$T$61,2,FALSE)&amp;"$2"):INDIRECT(VLOOKUP($O$64,$S$54:$T$61,2,FALSE)&amp;"$249"),$N67)/$O67*100,2),"")</f>
        <v/>
      </c>
      <c r="AA67" s="2" t="str">
        <f ca="1">IF($O67&gt;$O$44,ROUND(COUNTIFS($B$2:$B$249,AA$64,INDIRECT(VLOOKUP($O$64,$S$54:$T$61,2,FALSE)&amp;"$2"):INDIRECT(VLOOKUP($O$64,$S$54:$T$61,2,FALSE)&amp;"$249"),$N67)/$O67*100,2),"")</f>
        <v/>
      </c>
      <c r="AB67" s="2" t="str">
        <f ca="1">IF($O67&gt;$O$44,ROUND(COUNTIFS($B$2:$B$249,AB$64,INDIRECT(VLOOKUP($O$64,$S$54:$T$61,2,FALSE)&amp;"$2"):INDIRECT(VLOOKUP($O$64,$S$54:$T$61,2,FALSE)&amp;"$249"),$N67)/$O67*100,2),"")</f>
        <v/>
      </c>
      <c r="AC67" s="2" t="str">
        <f t="shared" ca="1" si="18"/>
        <v/>
      </c>
      <c r="AD67" s="2"/>
      <c r="AE67" s="2"/>
      <c r="AF67" s="2"/>
    </row>
    <row r="68" spans="1:32" x14ac:dyDescent="0.25">
      <c r="A68" t="s">
        <v>233</v>
      </c>
      <c r="B68" t="s">
        <v>3</v>
      </c>
      <c r="C68">
        <v>64.695499999999996</v>
      </c>
      <c r="D68">
        <v>-148.32079999999999</v>
      </c>
      <c r="E68">
        <v>4</v>
      </c>
      <c r="F68">
        <v>5</v>
      </c>
      <c r="G68">
        <v>3</v>
      </c>
      <c r="H68">
        <v>13</v>
      </c>
      <c r="I68">
        <v>4</v>
      </c>
      <c r="J68">
        <v>2</v>
      </c>
      <c r="K68">
        <v>3</v>
      </c>
      <c r="L68">
        <v>3</v>
      </c>
      <c r="N68" s="1">
        <v>4</v>
      </c>
      <c r="O68" s="2">
        <f ca="1">COUNTIF(INDIRECT(VLOOKUP($O$64,$S$54:$T$61,2,FALSE)&amp;"$2"):INDIRECT(VLOOKUP($O$64,$S$54:$T$61,2,FALSE)&amp;"$249"),$N68)</f>
        <v>110</v>
      </c>
      <c r="P68" s="2">
        <f ca="1">IF($O68&gt;$O$44,ROUND(COUNTIFS($B$2:$B$249,P$64,INDIRECT(VLOOKUP($O$64,$S$54:$T$61,2,FALSE)&amp;"$2"):INDIRECT(VLOOKUP($O$64,$S$54:$T$61,2,FALSE)&amp;"$249"),$N68)/$O68*100,2),"")</f>
        <v>2.73</v>
      </c>
      <c r="Q68" s="2">
        <f ca="1">IF($O68&gt;$O$44,ROUND(COUNTIFS($B$2:$B$249,Q$64,INDIRECT(VLOOKUP($O$64,$S$54:$T$61,2,FALSE)&amp;"$2"):INDIRECT(VLOOKUP($O$64,$S$54:$T$61,2,FALSE)&amp;"$249"),$N68)/$O68*100,2),"")</f>
        <v>0</v>
      </c>
      <c r="R68" s="2">
        <f ca="1">IF($O68&gt;$O$44,ROUND(COUNTIFS($B$2:$B$249,R$64,INDIRECT(VLOOKUP($O$64,$S$54:$T$61,2,FALSE)&amp;"$2"):INDIRECT(VLOOKUP($O$64,$S$54:$T$61,2,FALSE)&amp;"$249"),$N68)/$O68*100,2),"")</f>
        <v>12.73</v>
      </c>
      <c r="S68" s="2">
        <f ca="1">IF($O68&gt;$O$44,ROUND(COUNTIFS($B$2:$B$249,S$64,INDIRECT(VLOOKUP($O$64,$S$54:$T$61,2,FALSE)&amp;"$2"):INDIRECT(VLOOKUP($O$64,$S$54:$T$61,2,FALSE)&amp;"$249"),$N68)/$O68*100,2),"")</f>
        <v>26.36</v>
      </c>
      <c r="T68" s="2">
        <f ca="1">IF($O68&gt;$O$44,ROUND(COUNTIFS($B$2:$B$249,T$64,INDIRECT(VLOOKUP($O$64,$S$54:$T$61,2,FALSE)&amp;"$2"):INDIRECT(VLOOKUP($O$64,$S$54:$T$61,2,FALSE)&amp;"$249"),$N68)/$O68*100,2),"")</f>
        <v>1.82</v>
      </c>
      <c r="U68" s="2">
        <f ca="1">IF($O68&gt;$O$44,ROUND(COUNTIFS($B$2:$B$249,U$64,INDIRECT(VLOOKUP($O$64,$S$54:$T$61,2,FALSE)&amp;"$2"):INDIRECT(VLOOKUP($O$64,$S$54:$T$61,2,FALSE)&amp;"$249"),$N68)/$O68*100,2),"")</f>
        <v>2.73</v>
      </c>
      <c r="V68" s="2">
        <f ca="1">IF($O68&gt;$O$44,ROUND(COUNTIFS($B$2:$B$249,V$64,INDIRECT(VLOOKUP($O$64,$S$54:$T$61,2,FALSE)&amp;"$2"):INDIRECT(VLOOKUP($O$64,$S$54:$T$61,2,FALSE)&amp;"$249"),$N68)/$O68*100,2),"")</f>
        <v>22.73</v>
      </c>
      <c r="W68" s="2">
        <f ca="1">IF($O68&gt;$O$44,ROUND(COUNTIFS($B$2:$B$249,W$64,INDIRECT(VLOOKUP($O$64,$S$54:$T$61,2,FALSE)&amp;"$2"):INDIRECT(VLOOKUP($O$64,$S$54:$T$61,2,FALSE)&amp;"$249"),$N68)/$O68*100,2),"")</f>
        <v>3.64</v>
      </c>
      <c r="X68" s="2">
        <f ca="1">IF($O68&gt;$O$44,ROUND(COUNTIFS($B$2:$B$249,X$64,INDIRECT(VLOOKUP($O$64,$S$54:$T$61,2,FALSE)&amp;"$2"):INDIRECT(VLOOKUP($O$64,$S$54:$T$61,2,FALSE)&amp;"$249"),$N68)/$O68*100,2),"")</f>
        <v>16.36</v>
      </c>
      <c r="Y68" s="2">
        <f ca="1">IF($O68&gt;$O$44,ROUND(COUNTIFS($B$2:$B$249,Y$64,INDIRECT(VLOOKUP($O$64,$S$54:$T$61,2,FALSE)&amp;"$2"):INDIRECT(VLOOKUP($O$64,$S$54:$T$61,2,FALSE)&amp;"$249"),$N68)/$O68*100,2),"")</f>
        <v>7.27</v>
      </c>
      <c r="Z68" s="2">
        <f ca="1">IF($O68&gt;$O$44,ROUND(COUNTIFS($B$2:$B$249,Z$64,INDIRECT(VLOOKUP($O$64,$S$54:$T$61,2,FALSE)&amp;"$2"):INDIRECT(VLOOKUP($O$64,$S$54:$T$61,2,FALSE)&amp;"$249"),$N68)/$O68*100,2),"")</f>
        <v>1.82</v>
      </c>
      <c r="AA68" s="2">
        <f ca="1">IF($O68&gt;$O$44,ROUND(COUNTIFS($B$2:$B$249,AA$64,INDIRECT(VLOOKUP($O$64,$S$54:$T$61,2,FALSE)&amp;"$2"):INDIRECT(VLOOKUP($O$64,$S$54:$T$61,2,FALSE)&amp;"$249"),$N68)/$O68*100,2),"")</f>
        <v>1.82</v>
      </c>
      <c r="AB68" s="2">
        <f ca="1">IF($O68&gt;$O$44,ROUND(COUNTIFS($B$2:$B$249,AB$64,INDIRECT(VLOOKUP($O$64,$S$54:$T$61,2,FALSE)&amp;"$2"):INDIRECT(VLOOKUP($O$64,$S$54:$T$61,2,FALSE)&amp;"$249"),$N68)/$O68*100,2),"")</f>
        <v>0</v>
      </c>
      <c r="AC68" s="2">
        <f t="shared" ca="1" si="18"/>
        <v>100.00999999999998</v>
      </c>
      <c r="AD68" s="2"/>
      <c r="AE68" s="2"/>
      <c r="AF68" s="2"/>
    </row>
    <row r="69" spans="1:32" x14ac:dyDescent="0.25">
      <c r="A69" t="s">
        <v>234</v>
      </c>
      <c r="B69" t="s">
        <v>3</v>
      </c>
      <c r="C69">
        <v>64.703699999999998</v>
      </c>
      <c r="D69">
        <v>-148.3133</v>
      </c>
      <c r="E69">
        <v>4</v>
      </c>
      <c r="F69">
        <v>5</v>
      </c>
      <c r="G69">
        <v>3</v>
      </c>
      <c r="H69" t="s">
        <v>4</v>
      </c>
      <c r="I69">
        <v>4</v>
      </c>
      <c r="J69">
        <v>2</v>
      </c>
      <c r="K69">
        <v>3</v>
      </c>
      <c r="L69">
        <v>3</v>
      </c>
      <c r="N69" s="1">
        <v>5</v>
      </c>
      <c r="O69" s="2">
        <f ca="1">COUNTIF(INDIRECT(VLOOKUP($O$64,$S$54:$T$61,2,FALSE)&amp;"$2"):INDIRECT(VLOOKUP($O$64,$S$54:$T$61,2,FALSE)&amp;"$249"),$N69)</f>
        <v>2</v>
      </c>
      <c r="P69" s="2" t="str">
        <f ca="1">IF($O69&gt;$O$44,ROUND(COUNTIFS($B$2:$B$249,P$64,INDIRECT(VLOOKUP($O$64,$S$54:$T$61,2,FALSE)&amp;"$2"):INDIRECT(VLOOKUP($O$64,$S$54:$T$61,2,FALSE)&amp;"$249"),$N69)/$O69*100,2),"")</f>
        <v/>
      </c>
      <c r="Q69" s="2" t="str">
        <f ca="1">IF($O69&gt;$O$44,ROUND(COUNTIFS($B$2:$B$249,Q$64,INDIRECT(VLOOKUP($O$64,$S$54:$T$61,2,FALSE)&amp;"$2"):INDIRECT(VLOOKUP($O$64,$S$54:$T$61,2,FALSE)&amp;"$249"),$N69)/$O69*100,2),"")</f>
        <v/>
      </c>
      <c r="R69" s="2" t="str">
        <f ca="1">IF($O69&gt;$O$44,ROUND(COUNTIFS($B$2:$B$249,R$64,INDIRECT(VLOOKUP($O$64,$S$54:$T$61,2,FALSE)&amp;"$2"):INDIRECT(VLOOKUP($O$64,$S$54:$T$61,2,FALSE)&amp;"$249"),$N69)/$O69*100,2),"")</f>
        <v/>
      </c>
      <c r="S69" s="2" t="str">
        <f ca="1">IF($O69&gt;$O$44,ROUND(COUNTIFS($B$2:$B$249,S$64,INDIRECT(VLOOKUP($O$64,$S$54:$T$61,2,FALSE)&amp;"$2"):INDIRECT(VLOOKUP($O$64,$S$54:$T$61,2,FALSE)&amp;"$249"),$N69)/$O69*100,2),"")</f>
        <v/>
      </c>
      <c r="T69" s="2" t="str">
        <f ca="1">IF($O69&gt;$O$44,ROUND(COUNTIFS($B$2:$B$249,T$64,INDIRECT(VLOOKUP($O$64,$S$54:$T$61,2,FALSE)&amp;"$2"):INDIRECT(VLOOKUP($O$64,$S$54:$T$61,2,FALSE)&amp;"$249"),$N69)/$O69*100,2),"")</f>
        <v/>
      </c>
      <c r="U69" s="2" t="str">
        <f ca="1">IF($O69&gt;$O$44,ROUND(COUNTIFS($B$2:$B$249,U$64,INDIRECT(VLOOKUP($O$64,$S$54:$T$61,2,FALSE)&amp;"$2"):INDIRECT(VLOOKUP($O$64,$S$54:$T$61,2,FALSE)&amp;"$249"),$N69)/$O69*100,2),"")</f>
        <v/>
      </c>
      <c r="V69" s="2" t="str">
        <f ca="1">IF($O69&gt;$O$44,ROUND(COUNTIFS($B$2:$B$249,V$64,INDIRECT(VLOOKUP($O$64,$S$54:$T$61,2,FALSE)&amp;"$2"):INDIRECT(VLOOKUP($O$64,$S$54:$T$61,2,FALSE)&amp;"$249"),$N69)/$O69*100,2),"")</f>
        <v/>
      </c>
      <c r="W69" s="2" t="str">
        <f ca="1">IF($O69&gt;$O$44,ROUND(COUNTIFS($B$2:$B$249,W$64,INDIRECT(VLOOKUP($O$64,$S$54:$T$61,2,FALSE)&amp;"$2"):INDIRECT(VLOOKUP($O$64,$S$54:$T$61,2,FALSE)&amp;"$249"),$N69)/$O69*100,2),"")</f>
        <v/>
      </c>
      <c r="X69" s="2" t="str">
        <f ca="1">IF($O69&gt;$O$44,ROUND(COUNTIFS($B$2:$B$249,X$64,INDIRECT(VLOOKUP($O$64,$S$54:$T$61,2,FALSE)&amp;"$2"):INDIRECT(VLOOKUP($O$64,$S$54:$T$61,2,FALSE)&amp;"$249"),$N69)/$O69*100,2),"")</f>
        <v/>
      </c>
      <c r="Y69" s="2" t="str">
        <f ca="1">IF($O69&gt;$O$44,ROUND(COUNTIFS($B$2:$B$249,Y$64,INDIRECT(VLOOKUP($O$64,$S$54:$T$61,2,FALSE)&amp;"$2"):INDIRECT(VLOOKUP($O$64,$S$54:$T$61,2,FALSE)&amp;"$249"),$N69)/$O69*100,2),"")</f>
        <v/>
      </c>
      <c r="Z69" s="2" t="str">
        <f ca="1">IF($O69&gt;$O$44,ROUND(COUNTIFS($B$2:$B$249,Z$64,INDIRECT(VLOOKUP($O$64,$S$54:$T$61,2,FALSE)&amp;"$2"):INDIRECT(VLOOKUP($O$64,$S$54:$T$61,2,FALSE)&amp;"$249"),$N69)/$O69*100,2),"")</f>
        <v/>
      </c>
      <c r="AA69" s="2" t="str">
        <f ca="1">IF($O69&gt;$O$44,ROUND(COUNTIFS($B$2:$B$249,AA$64,INDIRECT(VLOOKUP($O$64,$S$54:$T$61,2,FALSE)&amp;"$2"):INDIRECT(VLOOKUP($O$64,$S$54:$T$61,2,FALSE)&amp;"$249"),$N69)/$O69*100,2),"")</f>
        <v/>
      </c>
      <c r="AB69" s="2" t="str">
        <f ca="1">IF($O69&gt;$O$44,ROUND(COUNTIFS($B$2:$B$249,AB$64,INDIRECT(VLOOKUP($O$64,$S$54:$T$61,2,FALSE)&amp;"$2"):INDIRECT(VLOOKUP($O$64,$S$54:$T$61,2,FALSE)&amp;"$249"),$N69)/$O69*100,2),"")</f>
        <v/>
      </c>
      <c r="AC69" s="2" t="str">
        <f t="shared" ca="1" si="18"/>
        <v/>
      </c>
      <c r="AD69" s="2"/>
      <c r="AE69" s="2"/>
      <c r="AF69" s="2"/>
    </row>
    <row r="70" spans="1:32" x14ac:dyDescent="0.25">
      <c r="A70" t="s">
        <v>235</v>
      </c>
      <c r="B70" t="s">
        <v>13</v>
      </c>
      <c r="C70">
        <v>64.696299999999994</v>
      </c>
      <c r="D70">
        <v>-148.3235</v>
      </c>
      <c r="E70" t="s">
        <v>4</v>
      </c>
      <c r="F70">
        <v>5</v>
      </c>
      <c r="G70">
        <v>3</v>
      </c>
      <c r="H70" t="s">
        <v>4</v>
      </c>
      <c r="I70">
        <v>4</v>
      </c>
      <c r="J70">
        <v>2</v>
      </c>
      <c r="K70">
        <v>3</v>
      </c>
      <c r="L70">
        <v>3</v>
      </c>
      <c r="N70" s="1">
        <v>6</v>
      </c>
      <c r="O70" s="2">
        <f ca="1">COUNTIF(INDIRECT(VLOOKUP($O$64,$S$54:$T$61,2,FALSE)&amp;"$2"):INDIRECT(VLOOKUP($O$64,$S$54:$T$61,2,FALSE)&amp;"$249"),$N70)</f>
        <v>43</v>
      </c>
      <c r="P70" s="2">
        <f ca="1">IF($O70&gt;$O$44,ROUND(COUNTIFS($B$2:$B$249,P$64,INDIRECT(VLOOKUP($O$64,$S$54:$T$61,2,FALSE)&amp;"$2"):INDIRECT(VLOOKUP($O$64,$S$54:$T$61,2,FALSE)&amp;"$249"),$N70)/$O70*100,2),"")</f>
        <v>0</v>
      </c>
      <c r="Q70" s="2">
        <f ca="1">IF($O70&gt;$O$44,ROUND(COUNTIFS($B$2:$B$249,Q$64,INDIRECT(VLOOKUP($O$64,$S$54:$T$61,2,FALSE)&amp;"$2"):INDIRECT(VLOOKUP($O$64,$S$54:$T$61,2,FALSE)&amp;"$249"),$N70)/$O70*100,2),"")</f>
        <v>0</v>
      </c>
      <c r="R70" s="2">
        <f ca="1">IF($O70&gt;$O$44,ROUND(COUNTIFS($B$2:$B$249,R$64,INDIRECT(VLOOKUP($O$64,$S$54:$T$61,2,FALSE)&amp;"$2"):INDIRECT(VLOOKUP($O$64,$S$54:$T$61,2,FALSE)&amp;"$249"),$N70)/$O70*100,2),"")</f>
        <v>11.63</v>
      </c>
      <c r="S70" s="2">
        <f ca="1">IF($O70&gt;$O$44,ROUND(COUNTIFS($B$2:$B$249,S$64,INDIRECT(VLOOKUP($O$64,$S$54:$T$61,2,FALSE)&amp;"$2"):INDIRECT(VLOOKUP($O$64,$S$54:$T$61,2,FALSE)&amp;"$249"),$N70)/$O70*100,2),"")</f>
        <v>16.28</v>
      </c>
      <c r="T70" s="2">
        <f ca="1">IF($O70&gt;$O$44,ROUND(COUNTIFS($B$2:$B$249,T$64,INDIRECT(VLOOKUP($O$64,$S$54:$T$61,2,FALSE)&amp;"$2"):INDIRECT(VLOOKUP($O$64,$S$54:$T$61,2,FALSE)&amp;"$249"),$N70)/$O70*100,2),"")</f>
        <v>39.53</v>
      </c>
      <c r="U70" s="2">
        <f ca="1">IF($O70&gt;$O$44,ROUND(COUNTIFS($B$2:$B$249,U$64,INDIRECT(VLOOKUP($O$64,$S$54:$T$61,2,FALSE)&amp;"$2"):INDIRECT(VLOOKUP($O$64,$S$54:$T$61,2,FALSE)&amp;"$249"),$N70)/$O70*100,2),"")</f>
        <v>4.6500000000000004</v>
      </c>
      <c r="V70" s="2">
        <f ca="1">IF($O70&gt;$O$44,ROUND(COUNTIFS($B$2:$B$249,V$64,INDIRECT(VLOOKUP($O$64,$S$54:$T$61,2,FALSE)&amp;"$2"):INDIRECT(VLOOKUP($O$64,$S$54:$T$61,2,FALSE)&amp;"$249"),$N70)/$O70*100,2),"")</f>
        <v>13.95</v>
      </c>
      <c r="W70" s="2">
        <f ca="1">IF($O70&gt;$O$44,ROUND(COUNTIFS($B$2:$B$249,W$64,INDIRECT(VLOOKUP($O$64,$S$54:$T$61,2,FALSE)&amp;"$2"):INDIRECT(VLOOKUP($O$64,$S$54:$T$61,2,FALSE)&amp;"$249"),$N70)/$O70*100,2),"")</f>
        <v>11.63</v>
      </c>
      <c r="X70" s="2">
        <f ca="1">IF($O70&gt;$O$44,ROUND(COUNTIFS($B$2:$B$249,X$64,INDIRECT(VLOOKUP($O$64,$S$54:$T$61,2,FALSE)&amp;"$2"):INDIRECT(VLOOKUP($O$64,$S$54:$T$61,2,FALSE)&amp;"$249"),$N70)/$O70*100,2),"")</f>
        <v>0</v>
      </c>
      <c r="Y70" s="2">
        <f ca="1">IF($O70&gt;$O$44,ROUND(COUNTIFS($B$2:$B$249,Y$64,INDIRECT(VLOOKUP($O$64,$S$54:$T$61,2,FALSE)&amp;"$2"):INDIRECT(VLOOKUP($O$64,$S$54:$T$61,2,FALSE)&amp;"$249"),$N70)/$O70*100,2),"")</f>
        <v>2.33</v>
      </c>
      <c r="Z70" s="2">
        <f ca="1">IF($O70&gt;$O$44,ROUND(COUNTIFS($B$2:$B$249,Z$64,INDIRECT(VLOOKUP($O$64,$S$54:$T$61,2,FALSE)&amp;"$2"):INDIRECT(VLOOKUP($O$64,$S$54:$T$61,2,FALSE)&amp;"$249"),$N70)/$O70*100,2),"")</f>
        <v>0</v>
      </c>
      <c r="AA70" s="2">
        <f ca="1">IF($O70&gt;$O$44,ROUND(COUNTIFS($B$2:$B$249,AA$64,INDIRECT(VLOOKUP($O$64,$S$54:$T$61,2,FALSE)&amp;"$2"):INDIRECT(VLOOKUP($O$64,$S$54:$T$61,2,FALSE)&amp;"$249"),$N70)/$O70*100,2),"")</f>
        <v>0</v>
      </c>
      <c r="AB70" s="2">
        <f ca="1">IF($O70&gt;$O$44,ROUND(COUNTIFS($B$2:$B$249,AB$64,INDIRECT(VLOOKUP($O$64,$S$54:$T$61,2,FALSE)&amp;"$2"):INDIRECT(VLOOKUP($O$64,$S$54:$T$61,2,FALSE)&amp;"$249"),$N70)/$O70*100,2),"")</f>
        <v>0</v>
      </c>
      <c r="AC70" s="2">
        <f t="shared" ca="1" si="18"/>
        <v>100</v>
      </c>
      <c r="AD70" s="2"/>
      <c r="AE70" s="2"/>
      <c r="AF70" s="2"/>
    </row>
    <row r="71" spans="1:32" x14ac:dyDescent="0.25">
      <c r="A71" t="s">
        <v>81</v>
      </c>
      <c r="B71" t="s">
        <v>22</v>
      </c>
      <c r="C71">
        <v>39.063299999999998</v>
      </c>
      <c r="D71">
        <v>-79.4208</v>
      </c>
      <c r="E71">
        <v>4</v>
      </c>
      <c r="F71">
        <v>3</v>
      </c>
      <c r="G71">
        <v>4</v>
      </c>
      <c r="H71">
        <v>14</v>
      </c>
      <c r="I71">
        <v>4</v>
      </c>
      <c r="J71">
        <v>2</v>
      </c>
      <c r="K71">
        <v>3</v>
      </c>
      <c r="L71">
        <v>1</v>
      </c>
      <c r="N71" s="1">
        <v>7</v>
      </c>
      <c r="O71" s="2">
        <f ca="1">COUNTIF(INDIRECT(VLOOKUP($O$64,$S$54:$T$61,2,FALSE)&amp;"$2"):INDIRECT(VLOOKUP($O$64,$S$54:$T$61,2,FALSE)&amp;"$249"),$N71)</f>
        <v>2</v>
      </c>
      <c r="P71" s="2" t="str">
        <f ca="1">IF($O71&gt;$O$44,ROUND(COUNTIFS($B$2:$B$249,P$64,INDIRECT(VLOOKUP($O$64,$S$54:$T$61,2,FALSE)&amp;"$2"):INDIRECT(VLOOKUP($O$64,$S$54:$T$61,2,FALSE)&amp;"$249"),$N71)/$O71*100,2),"")</f>
        <v/>
      </c>
      <c r="Q71" s="2" t="str">
        <f ca="1">IF($O71&gt;$O$44,ROUND(COUNTIFS($B$2:$B$249,Q$64,INDIRECT(VLOOKUP($O$64,$S$54:$T$61,2,FALSE)&amp;"$2"):INDIRECT(VLOOKUP($O$64,$S$54:$T$61,2,FALSE)&amp;"$249"),$N71)/$O71*100,2),"")</f>
        <v/>
      </c>
      <c r="R71" s="2" t="str">
        <f ca="1">IF($O71&gt;$O$44,ROUND(COUNTIFS($B$2:$B$249,R$64,INDIRECT(VLOOKUP($O$64,$S$54:$T$61,2,FALSE)&amp;"$2"):INDIRECT(VLOOKUP($O$64,$S$54:$T$61,2,FALSE)&amp;"$249"),$N71)/$O71*100,2),"")</f>
        <v/>
      </c>
      <c r="S71" s="2" t="str">
        <f ca="1">IF($O71&gt;$O$44,ROUND(COUNTIFS($B$2:$B$249,S$64,INDIRECT(VLOOKUP($O$64,$S$54:$T$61,2,FALSE)&amp;"$2"):INDIRECT(VLOOKUP($O$64,$S$54:$T$61,2,FALSE)&amp;"$249"),$N71)/$O71*100,2),"")</f>
        <v/>
      </c>
      <c r="T71" s="2" t="str">
        <f ca="1">IF($O71&gt;$O$44,ROUND(COUNTIFS($B$2:$B$249,T$64,INDIRECT(VLOOKUP($O$64,$S$54:$T$61,2,FALSE)&amp;"$2"):INDIRECT(VLOOKUP($O$64,$S$54:$T$61,2,FALSE)&amp;"$249"),$N71)/$O71*100,2),"")</f>
        <v/>
      </c>
      <c r="U71" s="2" t="str">
        <f ca="1">IF($O71&gt;$O$44,ROUND(COUNTIFS($B$2:$B$249,U$64,INDIRECT(VLOOKUP($O$64,$S$54:$T$61,2,FALSE)&amp;"$2"):INDIRECT(VLOOKUP($O$64,$S$54:$T$61,2,FALSE)&amp;"$249"),$N71)/$O71*100,2),"")</f>
        <v/>
      </c>
      <c r="V71" s="2" t="str">
        <f ca="1">IF($O71&gt;$O$44,ROUND(COUNTIFS($B$2:$B$249,V$64,INDIRECT(VLOOKUP($O$64,$S$54:$T$61,2,FALSE)&amp;"$2"):INDIRECT(VLOOKUP($O$64,$S$54:$T$61,2,FALSE)&amp;"$249"),$N71)/$O71*100,2),"")</f>
        <v/>
      </c>
      <c r="W71" s="2" t="str">
        <f ca="1">IF($O71&gt;$O$44,ROUND(COUNTIFS($B$2:$B$249,W$64,INDIRECT(VLOOKUP($O$64,$S$54:$T$61,2,FALSE)&amp;"$2"):INDIRECT(VLOOKUP($O$64,$S$54:$T$61,2,FALSE)&amp;"$249"),$N71)/$O71*100,2),"")</f>
        <v/>
      </c>
      <c r="X71" s="2" t="str">
        <f ca="1">IF($O71&gt;$O$44,ROUND(COUNTIFS($B$2:$B$249,X$64,INDIRECT(VLOOKUP($O$64,$S$54:$T$61,2,FALSE)&amp;"$2"):INDIRECT(VLOOKUP($O$64,$S$54:$T$61,2,FALSE)&amp;"$249"),$N71)/$O71*100,2),"")</f>
        <v/>
      </c>
      <c r="Y71" s="2" t="str">
        <f ca="1">IF($O71&gt;$O$44,ROUND(COUNTIFS($B$2:$B$249,Y$64,INDIRECT(VLOOKUP($O$64,$S$54:$T$61,2,FALSE)&amp;"$2"):INDIRECT(VLOOKUP($O$64,$S$54:$T$61,2,FALSE)&amp;"$249"),$N71)/$O71*100,2),"")</f>
        <v/>
      </c>
      <c r="Z71" s="2" t="str">
        <f ca="1">IF($O71&gt;$O$44,ROUND(COUNTIFS($B$2:$B$249,Z$64,INDIRECT(VLOOKUP($O$64,$S$54:$T$61,2,FALSE)&amp;"$2"):INDIRECT(VLOOKUP($O$64,$S$54:$T$61,2,FALSE)&amp;"$249"),$N71)/$O71*100,2),"")</f>
        <v/>
      </c>
      <c r="AA71" s="2" t="str">
        <f ca="1">IF($O71&gt;$O$44,ROUND(COUNTIFS($B$2:$B$249,AA$64,INDIRECT(VLOOKUP($O$64,$S$54:$T$61,2,FALSE)&amp;"$2"):INDIRECT(VLOOKUP($O$64,$S$54:$T$61,2,FALSE)&amp;"$249"),$N71)/$O71*100,2),"")</f>
        <v/>
      </c>
      <c r="AB71" s="2" t="str">
        <f ca="1">IF($O71&gt;$O$44,ROUND(COUNTIFS($B$2:$B$249,AB$64,INDIRECT(VLOOKUP($O$64,$S$54:$T$61,2,FALSE)&amp;"$2"):INDIRECT(VLOOKUP($O$64,$S$54:$T$61,2,FALSE)&amp;"$249"),$N71)/$O71*100,2),"")</f>
        <v/>
      </c>
      <c r="AC71" s="2" t="str">
        <f t="shared" ca="1" si="18"/>
        <v/>
      </c>
      <c r="AD71" s="2"/>
      <c r="AE71" s="2"/>
      <c r="AF71" s="2"/>
    </row>
    <row r="72" spans="1:32" x14ac:dyDescent="0.25">
      <c r="A72" t="s">
        <v>82</v>
      </c>
      <c r="B72" t="s">
        <v>54</v>
      </c>
      <c r="C72">
        <v>39.837899999999998</v>
      </c>
      <c r="D72">
        <v>-74.379099999999994</v>
      </c>
      <c r="E72">
        <v>6</v>
      </c>
      <c r="F72">
        <v>4</v>
      </c>
      <c r="G72">
        <v>4</v>
      </c>
      <c r="H72" t="s">
        <v>4</v>
      </c>
      <c r="I72">
        <v>5</v>
      </c>
      <c r="J72">
        <v>4</v>
      </c>
      <c r="K72">
        <v>4</v>
      </c>
      <c r="L72">
        <v>4</v>
      </c>
      <c r="N72" s="1">
        <v>8</v>
      </c>
      <c r="O72" s="2">
        <f ca="1">COUNTIF(INDIRECT(VLOOKUP($O$64,$S$54:$T$61,2,FALSE)&amp;"$2"):INDIRECT(VLOOKUP($O$64,$S$54:$T$61,2,FALSE)&amp;"$249"),$N72)</f>
        <v>21</v>
      </c>
      <c r="P72" s="2">
        <f ca="1">IF($O72&gt;$O$44,ROUND(COUNTIFS($B$2:$B$249,P$64,INDIRECT(VLOOKUP($O$64,$S$54:$T$61,2,FALSE)&amp;"$2"):INDIRECT(VLOOKUP($O$64,$S$54:$T$61,2,FALSE)&amp;"$249"),$N72)/$O72*100,2),"")</f>
        <v>0</v>
      </c>
      <c r="Q72" s="2">
        <f ca="1">IF($O72&gt;$O$44,ROUND(COUNTIFS($B$2:$B$249,Q$64,INDIRECT(VLOOKUP($O$64,$S$54:$T$61,2,FALSE)&amp;"$2"):INDIRECT(VLOOKUP($O$64,$S$54:$T$61,2,FALSE)&amp;"$249"),$N72)/$O72*100,2),"")</f>
        <v>0</v>
      </c>
      <c r="R72" s="2">
        <f ca="1">IF($O72&gt;$O$44,ROUND(COUNTIFS($B$2:$B$249,R$64,INDIRECT(VLOOKUP($O$64,$S$54:$T$61,2,FALSE)&amp;"$2"):INDIRECT(VLOOKUP($O$64,$S$54:$T$61,2,FALSE)&amp;"$249"),$N72)/$O72*100,2),"")</f>
        <v>0</v>
      </c>
      <c r="S72" s="2">
        <f ca="1">IF($O72&gt;$O$44,ROUND(COUNTIFS($B$2:$B$249,S$64,INDIRECT(VLOOKUP($O$64,$S$54:$T$61,2,FALSE)&amp;"$2"):INDIRECT(VLOOKUP($O$64,$S$54:$T$61,2,FALSE)&amp;"$249"),$N72)/$O72*100,2),"")</f>
        <v>0</v>
      </c>
      <c r="T72" s="2">
        <f ca="1">IF($O72&gt;$O$44,ROUND(COUNTIFS($B$2:$B$249,T$64,INDIRECT(VLOOKUP($O$64,$S$54:$T$61,2,FALSE)&amp;"$2"):INDIRECT(VLOOKUP($O$64,$S$54:$T$61,2,FALSE)&amp;"$249"),$N72)/$O72*100,2),"")</f>
        <v>0</v>
      </c>
      <c r="U72" s="2">
        <f ca="1">IF($O72&gt;$O$44,ROUND(COUNTIFS($B$2:$B$249,U$64,INDIRECT(VLOOKUP($O$64,$S$54:$T$61,2,FALSE)&amp;"$2"):INDIRECT(VLOOKUP($O$64,$S$54:$T$61,2,FALSE)&amp;"$249"),$N72)/$O72*100,2),"")</f>
        <v>0</v>
      </c>
      <c r="V72" s="2">
        <f ca="1">IF($O72&gt;$O$44,ROUND(COUNTIFS($B$2:$B$249,V$64,INDIRECT(VLOOKUP($O$64,$S$54:$T$61,2,FALSE)&amp;"$2"):INDIRECT(VLOOKUP($O$64,$S$54:$T$61,2,FALSE)&amp;"$249"),$N72)/$O72*100,2),"")</f>
        <v>4.76</v>
      </c>
      <c r="W72" s="2">
        <f ca="1">IF($O72&gt;$O$44,ROUND(COUNTIFS($B$2:$B$249,W$64,INDIRECT(VLOOKUP($O$64,$S$54:$T$61,2,FALSE)&amp;"$2"):INDIRECT(VLOOKUP($O$64,$S$54:$T$61,2,FALSE)&amp;"$249"),$N72)/$O72*100,2),"")</f>
        <v>95.24</v>
      </c>
      <c r="X72" s="2">
        <f ca="1">IF($O72&gt;$O$44,ROUND(COUNTIFS($B$2:$B$249,X$64,INDIRECT(VLOOKUP($O$64,$S$54:$T$61,2,FALSE)&amp;"$2"):INDIRECT(VLOOKUP($O$64,$S$54:$T$61,2,FALSE)&amp;"$249"),$N72)/$O72*100,2),"")</f>
        <v>0</v>
      </c>
      <c r="Y72" s="2">
        <f ca="1">IF($O72&gt;$O$44,ROUND(COUNTIFS($B$2:$B$249,Y$64,INDIRECT(VLOOKUP($O$64,$S$54:$T$61,2,FALSE)&amp;"$2"):INDIRECT(VLOOKUP($O$64,$S$54:$T$61,2,FALSE)&amp;"$249"),$N72)/$O72*100,2),"")</f>
        <v>0</v>
      </c>
      <c r="Z72" s="2">
        <f ca="1">IF($O72&gt;$O$44,ROUND(COUNTIFS($B$2:$B$249,Z$64,INDIRECT(VLOOKUP($O$64,$S$54:$T$61,2,FALSE)&amp;"$2"):INDIRECT(VLOOKUP($O$64,$S$54:$T$61,2,FALSE)&amp;"$249"),$N72)/$O72*100,2),"")</f>
        <v>0</v>
      </c>
      <c r="AA72" s="2">
        <f ca="1">IF($O72&gt;$O$44,ROUND(COUNTIFS($B$2:$B$249,AA$64,INDIRECT(VLOOKUP($O$64,$S$54:$T$61,2,FALSE)&amp;"$2"):INDIRECT(VLOOKUP($O$64,$S$54:$T$61,2,FALSE)&amp;"$249"),$N72)/$O72*100,2),"")</f>
        <v>0</v>
      </c>
      <c r="AB72" s="2">
        <f ca="1">IF($O72&gt;$O$44,ROUND(COUNTIFS($B$2:$B$249,AB$64,INDIRECT(VLOOKUP($O$64,$S$54:$T$61,2,FALSE)&amp;"$2"):INDIRECT(VLOOKUP($O$64,$S$54:$T$61,2,FALSE)&amp;"$249"),$N72)/$O72*100,2),"")</f>
        <v>0</v>
      </c>
      <c r="AC72" s="2">
        <f t="shared" ca="1" si="18"/>
        <v>100</v>
      </c>
      <c r="AD72" s="2"/>
      <c r="AE72" s="2"/>
      <c r="AF72" s="2"/>
    </row>
    <row r="73" spans="1:32" x14ac:dyDescent="0.25">
      <c r="A73" t="s">
        <v>83</v>
      </c>
      <c r="B73" t="s">
        <v>19</v>
      </c>
      <c r="C73">
        <v>46.781500000000001</v>
      </c>
      <c r="D73">
        <v>-117.0821</v>
      </c>
      <c r="E73">
        <v>8</v>
      </c>
      <c r="F73">
        <v>3</v>
      </c>
      <c r="G73">
        <v>4</v>
      </c>
      <c r="H73">
        <v>4</v>
      </c>
      <c r="I73">
        <v>14</v>
      </c>
      <c r="J73">
        <v>13</v>
      </c>
      <c r="K73">
        <v>3</v>
      </c>
      <c r="L73">
        <v>1</v>
      </c>
      <c r="N73" s="1">
        <v>9</v>
      </c>
      <c r="O73" s="2">
        <f ca="1">COUNTIF(INDIRECT(VLOOKUP($O$64,$S$54:$T$61,2,FALSE)&amp;"$2"):INDIRECT(VLOOKUP($O$64,$S$54:$T$61,2,FALSE)&amp;"$249"),$N73)</f>
        <v>1</v>
      </c>
      <c r="P73" s="2" t="str">
        <f ca="1">IF($O73&gt;$O$44,ROUND(COUNTIFS($B$2:$B$249,P$64,INDIRECT(VLOOKUP($O$64,$S$54:$T$61,2,FALSE)&amp;"$2"):INDIRECT(VLOOKUP($O$64,$S$54:$T$61,2,FALSE)&amp;"$249"),$N73)/$O73*100,2),"")</f>
        <v/>
      </c>
      <c r="Q73" s="2" t="str">
        <f ca="1">IF($O73&gt;$O$44,ROUND(COUNTIFS($B$2:$B$249,Q$64,INDIRECT(VLOOKUP($O$64,$S$54:$T$61,2,FALSE)&amp;"$2"):INDIRECT(VLOOKUP($O$64,$S$54:$T$61,2,FALSE)&amp;"$249"),$N73)/$O73*100,2),"")</f>
        <v/>
      </c>
      <c r="R73" s="2" t="str">
        <f ca="1">IF($O73&gt;$O$44,ROUND(COUNTIFS($B$2:$B$249,R$64,INDIRECT(VLOOKUP($O$64,$S$54:$T$61,2,FALSE)&amp;"$2"):INDIRECT(VLOOKUP($O$64,$S$54:$T$61,2,FALSE)&amp;"$249"),$N73)/$O73*100,2),"")</f>
        <v/>
      </c>
      <c r="S73" s="2" t="str">
        <f ca="1">IF($O73&gt;$O$44,ROUND(COUNTIFS($B$2:$B$249,S$64,INDIRECT(VLOOKUP($O$64,$S$54:$T$61,2,FALSE)&amp;"$2"):INDIRECT(VLOOKUP($O$64,$S$54:$T$61,2,FALSE)&amp;"$249"),$N73)/$O73*100,2),"")</f>
        <v/>
      </c>
      <c r="T73" s="2" t="str">
        <f ca="1">IF($O73&gt;$O$44,ROUND(COUNTIFS($B$2:$B$249,T$64,INDIRECT(VLOOKUP($O$64,$S$54:$T$61,2,FALSE)&amp;"$2"):INDIRECT(VLOOKUP($O$64,$S$54:$T$61,2,FALSE)&amp;"$249"),$N73)/$O73*100,2),"")</f>
        <v/>
      </c>
      <c r="U73" s="2" t="str">
        <f ca="1">IF($O73&gt;$O$44,ROUND(COUNTIFS($B$2:$B$249,U$64,INDIRECT(VLOOKUP($O$64,$S$54:$T$61,2,FALSE)&amp;"$2"):INDIRECT(VLOOKUP($O$64,$S$54:$T$61,2,FALSE)&amp;"$249"),$N73)/$O73*100,2),"")</f>
        <v/>
      </c>
      <c r="V73" s="2" t="str">
        <f ca="1">IF($O73&gt;$O$44,ROUND(COUNTIFS($B$2:$B$249,V$64,INDIRECT(VLOOKUP($O$64,$S$54:$T$61,2,FALSE)&amp;"$2"):INDIRECT(VLOOKUP($O$64,$S$54:$T$61,2,FALSE)&amp;"$249"),$N73)/$O73*100,2),"")</f>
        <v/>
      </c>
      <c r="W73" s="2" t="str">
        <f ca="1">IF($O73&gt;$O$44,ROUND(COUNTIFS($B$2:$B$249,W$64,INDIRECT(VLOOKUP($O$64,$S$54:$T$61,2,FALSE)&amp;"$2"):INDIRECT(VLOOKUP($O$64,$S$54:$T$61,2,FALSE)&amp;"$249"),$N73)/$O73*100,2),"")</f>
        <v/>
      </c>
      <c r="X73" s="2" t="str">
        <f ca="1">IF($O73&gt;$O$44,ROUND(COUNTIFS($B$2:$B$249,X$64,INDIRECT(VLOOKUP($O$64,$S$54:$T$61,2,FALSE)&amp;"$2"):INDIRECT(VLOOKUP($O$64,$S$54:$T$61,2,FALSE)&amp;"$249"),$N73)/$O73*100,2),"")</f>
        <v/>
      </c>
      <c r="Y73" s="2" t="str">
        <f ca="1">IF($O73&gt;$O$44,ROUND(COUNTIFS($B$2:$B$249,Y$64,INDIRECT(VLOOKUP($O$64,$S$54:$T$61,2,FALSE)&amp;"$2"):INDIRECT(VLOOKUP($O$64,$S$54:$T$61,2,FALSE)&amp;"$249"),$N73)/$O73*100,2),"")</f>
        <v/>
      </c>
      <c r="Z73" s="2" t="str">
        <f ca="1">IF($O73&gt;$O$44,ROUND(COUNTIFS($B$2:$B$249,Z$64,INDIRECT(VLOOKUP($O$64,$S$54:$T$61,2,FALSE)&amp;"$2"):INDIRECT(VLOOKUP($O$64,$S$54:$T$61,2,FALSE)&amp;"$249"),$N73)/$O73*100,2),"")</f>
        <v/>
      </c>
      <c r="AA73" s="2" t="str">
        <f ca="1">IF($O73&gt;$O$44,ROUND(COUNTIFS($B$2:$B$249,AA$64,INDIRECT(VLOOKUP($O$64,$S$54:$T$61,2,FALSE)&amp;"$2"):INDIRECT(VLOOKUP($O$64,$S$54:$T$61,2,FALSE)&amp;"$249"),$N73)/$O73*100,2),"")</f>
        <v/>
      </c>
      <c r="AB73" s="2" t="str">
        <f ca="1">IF($O73&gt;$O$44,ROUND(COUNTIFS($B$2:$B$249,AB$64,INDIRECT(VLOOKUP($O$64,$S$54:$T$61,2,FALSE)&amp;"$2"):INDIRECT(VLOOKUP($O$64,$S$54:$T$61,2,FALSE)&amp;"$249"),$N73)/$O73*100,2),"")</f>
        <v/>
      </c>
      <c r="AC73" s="2" t="str">
        <f t="shared" ca="1" si="18"/>
        <v/>
      </c>
      <c r="AD73" s="2"/>
      <c r="AE73" s="2"/>
      <c r="AF73" s="2"/>
    </row>
    <row r="74" spans="1:32" x14ac:dyDescent="0.25">
      <c r="A74" t="s">
        <v>84</v>
      </c>
      <c r="B74" t="s">
        <v>19</v>
      </c>
      <c r="C74">
        <v>46.783999999999999</v>
      </c>
      <c r="D74">
        <v>-117.0908</v>
      </c>
      <c r="E74">
        <v>8</v>
      </c>
      <c r="F74">
        <v>3</v>
      </c>
      <c r="G74">
        <v>4</v>
      </c>
      <c r="H74">
        <v>5</v>
      </c>
      <c r="I74">
        <v>14</v>
      </c>
      <c r="J74">
        <v>13</v>
      </c>
      <c r="K74">
        <v>3</v>
      </c>
      <c r="L74">
        <v>1</v>
      </c>
      <c r="N74" s="1">
        <v>10</v>
      </c>
      <c r="O74" s="2">
        <f ca="1">COUNTIF(INDIRECT(VLOOKUP($O$64,$S$54:$T$61,2,FALSE)&amp;"$2"):INDIRECT(VLOOKUP($O$64,$S$54:$T$61,2,FALSE)&amp;"$249"),$N74)</f>
        <v>1</v>
      </c>
      <c r="P74" s="2" t="str">
        <f ca="1">IF($O74&gt;$O$44,ROUND(COUNTIFS($B$2:$B$249,P$64,INDIRECT(VLOOKUP($O$64,$S$54:$T$61,2,FALSE)&amp;"$2"):INDIRECT(VLOOKUP($O$64,$S$54:$T$61,2,FALSE)&amp;"$249"),$N74)/$O74*100,2),"")</f>
        <v/>
      </c>
      <c r="Q74" s="2" t="str">
        <f ca="1">IF($O74&gt;$O$44,ROUND(COUNTIFS($B$2:$B$249,Q$64,INDIRECT(VLOOKUP($O$64,$S$54:$T$61,2,FALSE)&amp;"$2"):INDIRECT(VLOOKUP($O$64,$S$54:$T$61,2,FALSE)&amp;"$249"),$N74)/$O74*100,2),"")</f>
        <v/>
      </c>
      <c r="R74" s="2" t="str">
        <f ca="1">IF($O74&gt;$O$44,ROUND(COUNTIFS($B$2:$B$249,R$64,INDIRECT(VLOOKUP($O$64,$S$54:$T$61,2,FALSE)&amp;"$2"):INDIRECT(VLOOKUP($O$64,$S$54:$T$61,2,FALSE)&amp;"$249"),$N74)/$O74*100,2),"")</f>
        <v/>
      </c>
      <c r="S74" s="2" t="str">
        <f ca="1">IF($O74&gt;$O$44,ROUND(COUNTIFS($B$2:$B$249,S$64,INDIRECT(VLOOKUP($O$64,$S$54:$T$61,2,FALSE)&amp;"$2"):INDIRECT(VLOOKUP($O$64,$S$54:$T$61,2,FALSE)&amp;"$249"),$N74)/$O74*100,2),"")</f>
        <v/>
      </c>
      <c r="T74" s="2" t="str">
        <f ca="1">IF($O74&gt;$O$44,ROUND(COUNTIFS($B$2:$B$249,T$64,INDIRECT(VLOOKUP($O$64,$S$54:$T$61,2,FALSE)&amp;"$2"):INDIRECT(VLOOKUP($O$64,$S$54:$T$61,2,FALSE)&amp;"$249"),$N74)/$O74*100,2),"")</f>
        <v/>
      </c>
      <c r="U74" s="2" t="str">
        <f ca="1">IF($O74&gt;$O$44,ROUND(COUNTIFS($B$2:$B$249,U$64,INDIRECT(VLOOKUP($O$64,$S$54:$T$61,2,FALSE)&amp;"$2"):INDIRECT(VLOOKUP($O$64,$S$54:$T$61,2,FALSE)&amp;"$249"),$N74)/$O74*100,2),"")</f>
        <v/>
      </c>
      <c r="V74" s="2" t="str">
        <f ca="1">IF($O74&gt;$O$44,ROUND(COUNTIFS($B$2:$B$249,V$64,INDIRECT(VLOOKUP($O$64,$S$54:$T$61,2,FALSE)&amp;"$2"):INDIRECT(VLOOKUP($O$64,$S$54:$T$61,2,FALSE)&amp;"$249"),$N74)/$O74*100,2),"")</f>
        <v/>
      </c>
      <c r="W74" s="2" t="str">
        <f ca="1">IF($O74&gt;$O$44,ROUND(COUNTIFS($B$2:$B$249,W$64,INDIRECT(VLOOKUP($O$64,$S$54:$T$61,2,FALSE)&amp;"$2"):INDIRECT(VLOOKUP($O$64,$S$54:$T$61,2,FALSE)&amp;"$249"),$N74)/$O74*100,2),"")</f>
        <v/>
      </c>
      <c r="X74" s="2" t="str">
        <f ca="1">IF($O74&gt;$O$44,ROUND(COUNTIFS($B$2:$B$249,X$64,INDIRECT(VLOOKUP($O$64,$S$54:$T$61,2,FALSE)&amp;"$2"):INDIRECT(VLOOKUP($O$64,$S$54:$T$61,2,FALSE)&amp;"$249"),$N74)/$O74*100,2),"")</f>
        <v/>
      </c>
      <c r="Y74" s="2" t="str">
        <f ca="1">IF($O74&gt;$O$44,ROUND(COUNTIFS($B$2:$B$249,Y$64,INDIRECT(VLOOKUP($O$64,$S$54:$T$61,2,FALSE)&amp;"$2"):INDIRECT(VLOOKUP($O$64,$S$54:$T$61,2,FALSE)&amp;"$249"),$N74)/$O74*100,2),"")</f>
        <v/>
      </c>
      <c r="Z74" s="2" t="str">
        <f ca="1">IF($O74&gt;$O$44,ROUND(COUNTIFS($B$2:$B$249,Z$64,INDIRECT(VLOOKUP($O$64,$S$54:$T$61,2,FALSE)&amp;"$2"):INDIRECT(VLOOKUP($O$64,$S$54:$T$61,2,FALSE)&amp;"$249"),$N74)/$O74*100,2),"")</f>
        <v/>
      </c>
      <c r="AA74" s="2" t="str">
        <f ca="1">IF($O74&gt;$O$44,ROUND(COUNTIFS($B$2:$B$249,AA$64,INDIRECT(VLOOKUP($O$64,$S$54:$T$61,2,FALSE)&amp;"$2"):INDIRECT(VLOOKUP($O$64,$S$54:$T$61,2,FALSE)&amp;"$249"),$N74)/$O74*100,2),"")</f>
        <v/>
      </c>
      <c r="AB74" s="2" t="str">
        <f ca="1">IF($O74&gt;$O$44,ROUND(COUNTIFS($B$2:$B$249,AB$64,INDIRECT(VLOOKUP($O$64,$S$54:$T$61,2,FALSE)&amp;"$2"):INDIRECT(VLOOKUP($O$64,$S$54:$T$61,2,FALSE)&amp;"$249"),$N74)/$O74*100,2),"")</f>
        <v/>
      </c>
      <c r="AC74" s="2" t="str">
        <f t="shared" ca="1" si="18"/>
        <v/>
      </c>
      <c r="AD74" s="2"/>
      <c r="AE74" s="2"/>
      <c r="AF74" s="2"/>
    </row>
    <row r="75" spans="1:32" x14ac:dyDescent="0.25">
      <c r="A75" t="s">
        <v>85</v>
      </c>
      <c r="B75" t="s">
        <v>19</v>
      </c>
      <c r="C75">
        <v>46.755099999999999</v>
      </c>
      <c r="D75">
        <v>-117.12609999999999</v>
      </c>
      <c r="E75">
        <v>8</v>
      </c>
      <c r="F75">
        <v>3</v>
      </c>
      <c r="G75">
        <v>4</v>
      </c>
      <c r="H75">
        <v>4</v>
      </c>
      <c r="I75">
        <v>14</v>
      </c>
      <c r="J75">
        <v>13</v>
      </c>
      <c r="K75">
        <v>3</v>
      </c>
      <c r="L75">
        <v>1</v>
      </c>
      <c r="N75" s="1">
        <v>11</v>
      </c>
      <c r="O75" s="2">
        <f ca="1">COUNTIF(INDIRECT(VLOOKUP($O$64,$S$54:$T$61,2,FALSE)&amp;"$2"):INDIRECT(VLOOKUP($O$64,$S$54:$T$61,2,FALSE)&amp;"$249"),$N75)</f>
        <v>1</v>
      </c>
      <c r="P75" s="2" t="str">
        <f ca="1">IF($O75&gt;$O$44,ROUND(COUNTIFS($B$2:$B$249,P$64,INDIRECT(VLOOKUP($O$64,$S$54:$T$61,2,FALSE)&amp;"$2"):INDIRECT(VLOOKUP($O$64,$S$54:$T$61,2,FALSE)&amp;"$249"),$N75)/$O75*100,2),"")</f>
        <v/>
      </c>
      <c r="Q75" s="2" t="str">
        <f ca="1">IF($O75&gt;$O$44,ROUND(COUNTIFS($B$2:$B$249,Q$64,INDIRECT(VLOOKUP($O$64,$S$54:$T$61,2,FALSE)&amp;"$2"):INDIRECT(VLOOKUP($O$64,$S$54:$T$61,2,FALSE)&amp;"$249"),$N75)/$O75*100,2),"")</f>
        <v/>
      </c>
      <c r="R75" s="2" t="str">
        <f ca="1">IF($O75&gt;$O$44,ROUND(COUNTIFS($B$2:$B$249,R$64,INDIRECT(VLOOKUP($O$64,$S$54:$T$61,2,FALSE)&amp;"$2"):INDIRECT(VLOOKUP($O$64,$S$54:$T$61,2,FALSE)&amp;"$249"),$N75)/$O75*100,2),"")</f>
        <v/>
      </c>
      <c r="S75" s="2" t="str">
        <f ca="1">IF($O75&gt;$O$44,ROUND(COUNTIFS($B$2:$B$249,S$64,INDIRECT(VLOOKUP($O$64,$S$54:$T$61,2,FALSE)&amp;"$2"):INDIRECT(VLOOKUP($O$64,$S$54:$T$61,2,FALSE)&amp;"$249"),$N75)/$O75*100,2),"")</f>
        <v/>
      </c>
      <c r="T75" s="2" t="str">
        <f ca="1">IF($O75&gt;$O$44,ROUND(COUNTIFS($B$2:$B$249,T$64,INDIRECT(VLOOKUP($O$64,$S$54:$T$61,2,FALSE)&amp;"$2"):INDIRECT(VLOOKUP($O$64,$S$54:$T$61,2,FALSE)&amp;"$249"),$N75)/$O75*100,2),"")</f>
        <v/>
      </c>
      <c r="U75" s="2" t="str">
        <f ca="1">IF($O75&gt;$O$44,ROUND(COUNTIFS($B$2:$B$249,U$64,INDIRECT(VLOOKUP($O$64,$S$54:$T$61,2,FALSE)&amp;"$2"):INDIRECT(VLOOKUP($O$64,$S$54:$T$61,2,FALSE)&amp;"$249"),$N75)/$O75*100,2),"")</f>
        <v/>
      </c>
      <c r="V75" s="2" t="str">
        <f ca="1">IF($O75&gt;$O$44,ROUND(COUNTIFS($B$2:$B$249,V$64,INDIRECT(VLOOKUP($O$64,$S$54:$T$61,2,FALSE)&amp;"$2"):INDIRECT(VLOOKUP($O$64,$S$54:$T$61,2,FALSE)&amp;"$249"),$N75)/$O75*100,2),"")</f>
        <v/>
      </c>
      <c r="W75" s="2" t="str">
        <f ca="1">IF($O75&gt;$O$44,ROUND(COUNTIFS($B$2:$B$249,W$64,INDIRECT(VLOOKUP($O$64,$S$54:$T$61,2,FALSE)&amp;"$2"):INDIRECT(VLOOKUP($O$64,$S$54:$T$61,2,FALSE)&amp;"$249"),$N75)/$O75*100,2),"")</f>
        <v/>
      </c>
      <c r="X75" s="2" t="str">
        <f ca="1">IF($O75&gt;$O$44,ROUND(COUNTIFS($B$2:$B$249,X$64,INDIRECT(VLOOKUP($O$64,$S$54:$T$61,2,FALSE)&amp;"$2"):INDIRECT(VLOOKUP($O$64,$S$54:$T$61,2,FALSE)&amp;"$249"),$N75)/$O75*100,2),"")</f>
        <v/>
      </c>
      <c r="Y75" s="2" t="str">
        <f ca="1">IF($O75&gt;$O$44,ROUND(COUNTIFS($B$2:$B$249,Y$64,INDIRECT(VLOOKUP($O$64,$S$54:$T$61,2,FALSE)&amp;"$2"):INDIRECT(VLOOKUP($O$64,$S$54:$T$61,2,FALSE)&amp;"$249"),$N75)/$O75*100,2),"")</f>
        <v/>
      </c>
      <c r="Z75" s="2" t="str">
        <f ca="1">IF($O75&gt;$O$44,ROUND(COUNTIFS($B$2:$B$249,Z$64,INDIRECT(VLOOKUP($O$64,$S$54:$T$61,2,FALSE)&amp;"$2"):INDIRECT(VLOOKUP($O$64,$S$54:$T$61,2,FALSE)&amp;"$249"),$N75)/$O75*100,2),"")</f>
        <v/>
      </c>
      <c r="AA75" s="2" t="str">
        <f ca="1">IF($O75&gt;$O$44,ROUND(COUNTIFS($B$2:$B$249,AA$64,INDIRECT(VLOOKUP($O$64,$S$54:$T$61,2,FALSE)&amp;"$2"):INDIRECT(VLOOKUP($O$64,$S$54:$T$61,2,FALSE)&amp;"$249"),$N75)/$O75*100,2),"")</f>
        <v/>
      </c>
      <c r="AB75" s="2" t="str">
        <f ca="1">IF($O75&gt;$O$44,ROUND(COUNTIFS($B$2:$B$249,AB$64,INDIRECT(VLOOKUP($O$64,$S$54:$T$61,2,FALSE)&amp;"$2"):INDIRECT(VLOOKUP($O$64,$S$54:$T$61,2,FALSE)&amp;"$249"),$N75)/$O75*100,2),"")</f>
        <v/>
      </c>
      <c r="AC75" s="2" t="str">
        <f t="shared" ca="1" si="18"/>
        <v/>
      </c>
      <c r="AD75" s="2"/>
      <c r="AE75" s="2"/>
      <c r="AF75" s="2"/>
    </row>
    <row r="76" spans="1:32" x14ac:dyDescent="0.25">
      <c r="A76" t="s">
        <v>86</v>
      </c>
      <c r="B76" t="s">
        <v>19</v>
      </c>
      <c r="C76">
        <v>46.751800000000003</v>
      </c>
      <c r="D76">
        <v>-117.1285</v>
      </c>
      <c r="E76">
        <v>8</v>
      </c>
      <c r="F76">
        <v>3</v>
      </c>
      <c r="G76">
        <v>4</v>
      </c>
      <c r="H76">
        <v>4</v>
      </c>
      <c r="I76">
        <v>14</v>
      </c>
      <c r="J76">
        <v>13</v>
      </c>
      <c r="K76">
        <v>3</v>
      </c>
      <c r="L76">
        <v>1</v>
      </c>
      <c r="N76" s="1">
        <v>12</v>
      </c>
      <c r="O76" s="2">
        <f ca="1">COUNTIF(INDIRECT(VLOOKUP($O$64,$S$54:$T$61,2,FALSE)&amp;"$2"):INDIRECT(VLOOKUP($O$64,$S$54:$T$61,2,FALSE)&amp;"$249"),$N76)</f>
        <v>9</v>
      </c>
      <c r="P76" s="2">
        <f ca="1">IF($O76&gt;$O$44,ROUND(COUNTIFS($B$2:$B$249,P$64,INDIRECT(VLOOKUP($O$64,$S$54:$T$61,2,FALSE)&amp;"$2"):INDIRECT(VLOOKUP($O$64,$S$54:$T$61,2,FALSE)&amp;"$249"),$N76)/$O76*100,2),"")</f>
        <v>11.11</v>
      </c>
      <c r="Q76" s="2">
        <f ca="1">IF($O76&gt;$O$44,ROUND(COUNTIFS($B$2:$B$249,Q$64,INDIRECT(VLOOKUP($O$64,$S$54:$T$61,2,FALSE)&amp;"$2"):INDIRECT(VLOOKUP($O$64,$S$54:$T$61,2,FALSE)&amp;"$249"),$N76)/$O76*100,2),"")</f>
        <v>0</v>
      </c>
      <c r="R76" s="2">
        <f ca="1">IF($O76&gt;$O$44,ROUND(COUNTIFS($B$2:$B$249,R$64,INDIRECT(VLOOKUP($O$64,$S$54:$T$61,2,FALSE)&amp;"$2"):INDIRECT(VLOOKUP($O$64,$S$54:$T$61,2,FALSE)&amp;"$249"),$N76)/$O76*100,2),"")</f>
        <v>11.11</v>
      </c>
      <c r="S76" s="2">
        <f ca="1">IF($O76&gt;$O$44,ROUND(COUNTIFS($B$2:$B$249,S$64,INDIRECT(VLOOKUP($O$64,$S$54:$T$61,2,FALSE)&amp;"$2"):INDIRECT(VLOOKUP($O$64,$S$54:$T$61,2,FALSE)&amp;"$249"),$N76)/$O76*100,2),"")</f>
        <v>33.33</v>
      </c>
      <c r="T76" s="2">
        <f ca="1">IF($O76&gt;$O$44,ROUND(COUNTIFS($B$2:$B$249,T$64,INDIRECT(VLOOKUP($O$64,$S$54:$T$61,2,FALSE)&amp;"$2"):INDIRECT(VLOOKUP($O$64,$S$54:$T$61,2,FALSE)&amp;"$249"),$N76)/$O76*100,2),"")</f>
        <v>0</v>
      </c>
      <c r="U76" s="2">
        <f ca="1">IF($O76&gt;$O$44,ROUND(COUNTIFS($B$2:$B$249,U$64,INDIRECT(VLOOKUP($O$64,$S$54:$T$61,2,FALSE)&amp;"$2"):INDIRECT(VLOOKUP($O$64,$S$54:$T$61,2,FALSE)&amp;"$249"),$N76)/$O76*100,2),"")</f>
        <v>0</v>
      </c>
      <c r="V76" s="2">
        <f ca="1">IF($O76&gt;$O$44,ROUND(COUNTIFS($B$2:$B$249,V$64,INDIRECT(VLOOKUP($O$64,$S$54:$T$61,2,FALSE)&amp;"$2"):INDIRECT(VLOOKUP($O$64,$S$54:$T$61,2,FALSE)&amp;"$249"),$N76)/$O76*100,2),"")</f>
        <v>33.33</v>
      </c>
      <c r="W76" s="2">
        <f ca="1">IF($O76&gt;$O$44,ROUND(COUNTIFS($B$2:$B$249,W$64,INDIRECT(VLOOKUP($O$64,$S$54:$T$61,2,FALSE)&amp;"$2"):INDIRECT(VLOOKUP($O$64,$S$54:$T$61,2,FALSE)&amp;"$249"),$N76)/$O76*100,2),"")</f>
        <v>0</v>
      </c>
      <c r="X76" s="2">
        <f ca="1">IF($O76&gt;$O$44,ROUND(COUNTIFS($B$2:$B$249,X$64,INDIRECT(VLOOKUP($O$64,$S$54:$T$61,2,FALSE)&amp;"$2"):INDIRECT(VLOOKUP($O$64,$S$54:$T$61,2,FALSE)&amp;"$249"),$N76)/$O76*100,2),"")</f>
        <v>0</v>
      </c>
      <c r="Y76" s="2">
        <f ca="1">IF($O76&gt;$O$44,ROUND(COUNTIFS($B$2:$B$249,Y$64,INDIRECT(VLOOKUP($O$64,$S$54:$T$61,2,FALSE)&amp;"$2"):INDIRECT(VLOOKUP($O$64,$S$54:$T$61,2,FALSE)&amp;"$249"),$N76)/$O76*100,2),"")</f>
        <v>11.11</v>
      </c>
      <c r="Z76" s="2">
        <f ca="1">IF($O76&gt;$O$44,ROUND(COUNTIFS($B$2:$B$249,Z$64,INDIRECT(VLOOKUP($O$64,$S$54:$T$61,2,FALSE)&amp;"$2"):INDIRECT(VLOOKUP($O$64,$S$54:$T$61,2,FALSE)&amp;"$249"),$N76)/$O76*100,2),"")</f>
        <v>0</v>
      </c>
      <c r="AA76" s="2">
        <f ca="1">IF($O76&gt;$O$44,ROUND(COUNTIFS($B$2:$B$249,AA$64,INDIRECT(VLOOKUP($O$64,$S$54:$T$61,2,FALSE)&amp;"$2"):INDIRECT(VLOOKUP($O$64,$S$54:$T$61,2,FALSE)&amp;"$249"),$N76)/$O76*100,2),"")</f>
        <v>0</v>
      </c>
      <c r="AB76" s="2">
        <f ca="1">IF($O76&gt;$O$44,ROUND(COUNTIFS($B$2:$B$249,AB$64,INDIRECT(VLOOKUP($O$64,$S$54:$T$61,2,FALSE)&amp;"$2"):INDIRECT(VLOOKUP($O$64,$S$54:$T$61,2,FALSE)&amp;"$249"),$N76)/$O76*100,2),"")</f>
        <v>0</v>
      </c>
      <c r="AC76" s="2">
        <f t="shared" ca="1" si="18"/>
        <v>99.99</v>
      </c>
      <c r="AD76" s="2"/>
      <c r="AE76" s="2"/>
      <c r="AF76" s="2"/>
    </row>
    <row r="77" spans="1:32" x14ac:dyDescent="0.25">
      <c r="A77" t="s">
        <v>87</v>
      </c>
      <c r="B77" t="s">
        <v>16</v>
      </c>
      <c r="C77">
        <v>35.931100000000001</v>
      </c>
      <c r="D77">
        <v>-84.332400000000007</v>
      </c>
      <c r="E77" t="s">
        <v>4</v>
      </c>
      <c r="F77">
        <v>6</v>
      </c>
      <c r="G77">
        <v>6</v>
      </c>
      <c r="H77">
        <v>6</v>
      </c>
      <c r="I77">
        <v>5</v>
      </c>
      <c r="J77">
        <v>1</v>
      </c>
      <c r="K77">
        <v>4</v>
      </c>
      <c r="L77">
        <v>1</v>
      </c>
      <c r="N77" s="1">
        <v>13</v>
      </c>
      <c r="O77" s="2">
        <f ca="1">COUNTIF(INDIRECT(VLOOKUP($O$64,$S$54:$T$61,2,FALSE)&amp;"$2"):INDIRECT(VLOOKUP($O$64,$S$54:$T$61,2,FALSE)&amp;"$249"),$N77)</f>
        <v>1</v>
      </c>
      <c r="P77" s="2" t="str">
        <f ca="1">IF($O77&gt;$O$44,ROUND(COUNTIFS($B$2:$B$249,P$64,INDIRECT(VLOOKUP($O$64,$S$54:$T$61,2,FALSE)&amp;"$2"):INDIRECT(VLOOKUP($O$64,$S$54:$T$61,2,FALSE)&amp;"$249"),$N77)/$O77*100,2),"")</f>
        <v/>
      </c>
      <c r="Q77" s="2" t="str">
        <f ca="1">IF($O77&gt;$O$44,ROUND(COUNTIFS($B$2:$B$249,Q$64,INDIRECT(VLOOKUP($O$64,$S$54:$T$61,2,FALSE)&amp;"$2"):INDIRECT(VLOOKUP($O$64,$S$54:$T$61,2,FALSE)&amp;"$249"),$N77)/$O77*100,2),"")</f>
        <v/>
      </c>
      <c r="R77" s="2" t="str">
        <f ca="1">IF($O77&gt;$O$44,ROUND(COUNTIFS($B$2:$B$249,R$64,INDIRECT(VLOOKUP($O$64,$S$54:$T$61,2,FALSE)&amp;"$2"):INDIRECT(VLOOKUP($O$64,$S$54:$T$61,2,FALSE)&amp;"$249"),$N77)/$O77*100,2),"")</f>
        <v/>
      </c>
      <c r="S77" s="2" t="str">
        <f ca="1">IF($O77&gt;$O$44,ROUND(COUNTIFS($B$2:$B$249,S$64,INDIRECT(VLOOKUP($O$64,$S$54:$T$61,2,FALSE)&amp;"$2"):INDIRECT(VLOOKUP($O$64,$S$54:$T$61,2,FALSE)&amp;"$249"),$N77)/$O77*100,2),"")</f>
        <v/>
      </c>
      <c r="T77" s="2" t="str">
        <f ca="1">IF($O77&gt;$O$44,ROUND(COUNTIFS($B$2:$B$249,T$64,INDIRECT(VLOOKUP($O$64,$S$54:$T$61,2,FALSE)&amp;"$2"):INDIRECT(VLOOKUP($O$64,$S$54:$T$61,2,FALSE)&amp;"$249"),$N77)/$O77*100,2),"")</f>
        <v/>
      </c>
      <c r="U77" s="2" t="str">
        <f ca="1">IF($O77&gt;$O$44,ROUND(COUNTIFS($B$2:$B$249,U$64,INDIRECT(VLOOKUP($O$64,$S$54:$T$61,2,FALSE)&amp;"$2"):INDIRECT(VLOOKUP($O$64,$S$54:$T$61,2,FALSE)&amp;"$249"),$N77)/$O77*100,2),"")</f>
        <v/>
      </c>
      <c r="V77" s="2" t="str">
        <f ca="1">IF($O77&gt;$O$44,ROUND(COUNTIFS($B$2:$B$249,V$64,INDIRECT(VLOOKUP($O$64,$S$54:$T$61,2,FALSE)&amp;"$2"):INDIRECT(VLOOKUP($O$64,$S$54:$T$61,2,FALSE)&amp;"$249"),$N77)/$O77*100,2),"")</f>
        <v/>
      </c>
      <c r="W77" s="2" t="str">
        <f ca="1">IF($O77&gt;$O$44,ROUND(COUNTIFS($B$2:$B$249,W$64,INDIRECT(VLOOKUP($O$64,$S$54:$T$61,2,FALSE)&amp;"$2"):INDIRECT(VLOOKUP($O$64,$S$54:$T$61,2,FALSE)&amp;"$249"),$N77)/$O77*100,2),"")</f>
        <v/>
      </c>
      <c r="X77" s="2" t="str">
        <f ca="1">IF($O77&gt;$O$44,ROUND(COUNTIFS($B$2:$B$249,X$64,INDIRECT(VLOOKUP($O$64,$S$54:$T$61,2,FALSE)&amp;"$2"):INDIRECT(VLOOKUP($O$64,$S$54:$T$61,2,FALSE)&amp;"$249"),$N77)/$O77*100,2),"")</f>
        <v/>
      </c>
      <c r="Y77" s="2" t="str">
        <f ca="1">IF($O77&gt;$O$44,ROUND(COUNTIFS($B$2:$B$249,Y$64,INDIRECT(VLOOKUP($O$64,$S$54:$T$61,2,FALSE)&amp;"$2"):INDIRECT(VLOOKUP($O$64,$S$54:$T$61,2,FALSE)&amp;"$249"),$N77)/$O77*100,2),"")</f>
        <v/>
      </c>
      <c r="Z77" s="2" t="str">
        <f ca="1">IF($O77&gt;$O$44,ROUND(COUNTIFS($B$2:$B$249,Z$64,INDIRECT(VLOOKUP($O$64,$S$54:$T$61,2,FALSE)&amp;"$2"):INDIRECT(VLOOKUP($O$64,$S$54:$T$61,2,FALSE)&amp;"$249"),$N77)/$O77*100,2),"")</f>
        <v/>
      </c>
      <c r="AA77" s="2" t="str">
        <f ca="1">IF($O77&gt;$O$44,ROUND(COUNTIFS($B$2:$B$249,AA$64,INDIRECT(VLOOKUP($O$64,$S$54:$T$61,2,FALSE)&amp;"$2"):INDIRECT(VLOOKUP($O$64,$S$54:$T$61,2,FALSE)&amp;"$249"),$N77)/$O77*100,2),"")</f>
        <v/>
      </c>
      <c r="AB77" s="2" t="str">
        <f ca="1">IF($O77&gt;$O$44,ROUND(COUNTIFS($B$2:$B$249,AB$64,INDIRECT(VLOOKUP($O$64,$S$54:$T$61,2,FALSE)&amp;"$2"):INDIRECT(VLOOKUP($O$64,$S$54:$T$61,2,FALSE)&amp;"$249"),$N77)/$O77*100,2),"")</f>
        <v/>
      </c>
      <c r="AC77" s="2" t="str">
        <f t="shared" ca="1" si="18"/>
        <v/>
      </c>
      <c r="AD77" s="2"/>
      <c r="AE77" s="2"/>
      <c r="AF77" s="2"/>
    </row>
    <row r="78" spans="1:32" x14ac:dyDescent="0.25">
      <c r="A78" t="s">
        <v>236</v>
      </c>
      <c r="B78" t="s">
        <v>16</v>
      </c>
      <c r="C78">
        <v>31.663699999999999</v>
      </c>
      <c r="D78">
        <v>-110.1777</v>
      </c>
      <c r="E78">
        <v>6</v>
      </c>
      <c r="F78">
        <v>9</v>
      </c>
      <c r="G78">
        <v>9</v>
      </c>
      <c r="H78" t="s">
        <v>4</v>
      </c>
      <c r="I78">
        <v>12</v>
      </c>
      <c r="J78">
        <v>14</v>
      </c>
      <c r="K78">
        <v>4</v>
      </c>
      <c r="L78">
        <v>2</v>
      </c>
      <c r="N78" s="1">
        <v>14</v>
      </c>
      <c r="O78" s="2">
        <f ca="1">COUNTIF(INDIRECT(VLOOKUP($O$64,$S$54:$T$61,2,FALSE)&amp;"$2"):INDIRECT(VLOOKUP($O$64,$S$54:$T$61,2,FALSE)&amp;"$249"),$N78)</f>
        <v>5</v>
      </c>
      <c r="P78" s="2">
        <f ca="1">IF($O78&gt;$O$44,ROUND(COUNTIFS($B$2:$B$249,P$64,INDIRECT(VLOOKUP($O$64,$S$54:$T$61,2,FALSE)&amp;"$2"):INDIRECT(VLOOKUP($O$64,$S$54:$T$61,2,FALSE)&amp;"$249"),$N78)/$O78*100,2),"")</f>
        <v>0</v>
      </c>
      <c r="Q78" s="2">
        <f ca="1">IF($O78&gt;$O$44,ROUND(COUNTIFS($B$2:$B$249,Q$64,INDIRECT(VLOOKUP($O$64,$S$54:$T$61,2,FALSE)&amp;"$2"):INDIRECT(VLOOKUP($O$64,$S$54:$T$61,2,FALSE)&amp;"$249"),$N78)/$O78*100,2),"")</f>
        <v>20</v>
      </c>
      <c r="R78" s="2">
        <f ca="1">IF($O78&gt;$O$44,ROUND(COUNTIFS($B$2:$B$249,R$64,INDIRECT(VLOOKUP($O$64,$S$54:$T$61,2,FALSE)&amp;"$2"):INDIRECT(VLOOKUP($O$64,$S$54:$T$61,2,FALSE)&amp;"$249"),$N78)/$O78*100,2),"")</f>
        <v>0</v>
      </c>
      <c r="S78" s="2">
        <f ca="1">IF($O78&gt;$O$44,ROUND(COUNTIFS($B$2:$B$249,S$64,INDIRECT(VLOOKUP($O$64,$S$54:$T$61,2,FALSE)&amp;"$2"):INDIRECT(VLOOKUP($O$64,$S$54:$T$61,2,FALSE)&amp;"$249"),$N78)/$O78*100,2),"")</f>
        <v>40</v>
      </c>
      <c r="T78" s="2">
        <f ca="1">IF($O78&gt;$O$44,ROUND(COUNTIFS($B$2:$B$249,T$64,INDIRECT(VLOOKUP($O$64,$S$54:$T$61,2,FALSE)&amp;"$2"):INDIRECT(VLOOKUP($O$64,$S$54:$T$61,2,FALSE)&amp;"$249"),$N78)/$O78*100,2),"")</f>
        <v>0</v>
      </c>
      <c r="U78" s="2">
        <f ca="1">IF($O78&gt;$O$44,ROUND(COUNTIFS($B$2:$B$249,U$64,INDIRECT(VLOOKUP($O$64,$S$54:$T$61,2,FALSE)&amp;"$2"):INDIRECT(VLOOKUP($O$64,$S$54:$T$61,2,FALSE)&amp;"$249"),$N78)/$O78*100,2),"")</f>
        <v>0</v>
      </c>
      <c r="V78" s="2">
        <f ca="1">IF($O78&gt;$O$44,ROUND(COUNTIFS($B$2:$B$249,V$64,INDIRECT(VLOOKUP($O$64,$S$54:$T$61,2,FALSE)&amp;"$2"):INDIRECT(VLOOKUP($O$64,$S$54:$T$61,2,FALSE)&amp;"$249"),$N78)/$O78*100,2),"")</f>
        <v>20</v>
      </c>
      <c r="W78" s="2">
        <f ca="1">IF($O78&gt;$O$44,ROUND(COUNTIFS($B$2:$B$249,W$64,INDIRECT(VLOOKUP($O$64,$S$54:$T$61,2,FALSE)&amp;"$2"):INDIRECT(VLOOKUP($O$64,$S$54:$T$61,2,FALSE)&amp;"$249"),$N78)/$O78*100,2),"")</f>
        <v>0</v>
      </c>
      <c r="X78" s="2">
        <f ca="1">IF($O78&gt;$O$44,ROUND(COUNTIFS($B$2:$B$249,X$64,INDIRECT(VLOOKUP($O$64,$S$54:$T$61,2,FALSE)&amp;"$2"):INDIRECT(VLOOKUP($O$64,$S$54:$T$61,2,FALSE)&amp;"$249"),$N78)/$O78*100,2),"")</f>
        <v>0</v>
      </c>
      <c r="Y78" s="2">
        <f ca="1">IF($O78&gt;$O$44,ROUND(COUNTIFS($B$2:$B$249,Y$64,INDIRECT(VLOOKUP($O$64,$S$54:$T$61,2,FALSE)&amp;"$2"):INDIRECT(VLOOKUP($O$64,$S$54:$T$61,2,FALSE)&amp;"$249"),$N78)/$O78*100,2),"")</f>
        <v>20</v>
      </c>
      <c r="Z78" s="2">
        <f ca="1">IF($O78&gt;$O$44,ROUND(COUNTIFS($B$2:$B$249,Z$64,INDIRECT(VLOOKUP($O$64,$S$54:$T$61,2,FALSE)&amp;"$2"):INDIRECT(VLOOKUP($O$64,$S$54:$T$61,2,FALSE)&amp;"$249"),$N78)/$O78*100,2),"")</f>
        <v>0</v>
      </c>
      <c r="AA78" s="2">
        <f ca="1">IF($O78&gt;$O$44,ROUND(COUNTIFS($B$2:$B$249,AA$64,INDIRECT(VLOOKUP($O$64,$S$54:$T$61,2,FALSE)&amp;"$2"):INDIRECT(VLOOKUP($O$64,$S$54:$T$61,2,FALSE)&amp;"$249"),$N78)/$O78*100,2),"")</f>
        <v>0</v>
      </c>
      <c r="AB78" s="2">
        <f ca="1">IF($O78&gt;$O$44,ROUND(COUNTIFS($B$2:$B$249,AB$64,INDIRECT(VLOOKUP($O$64,$S$54:$T$61,2,FALSE)&amp;"$2"):INDIRECT(VLOOKUP($O$64,$S$54:$T$61,2,FALSE)&amp;"$249"),$N78)/$O78*100,2),"")</f>
        <v>0</v>
      </c>
      <c r="AC78" s="2">
        <f t="shared" ca="1" si="18"/>
        <v>100</v>
      </c>
      <c r="AD78" s="2"/>
      <c r="AE78" s="2"/>
      <c r="AF78" s="2"/>
    </row>
    <row r="79" spans="1:32" x14ac:dyDescent="0.25">
      <c r="A79" t="s">
        <v>88</v>
      </c>
      <c r="B79" t="s">
        <v>22</v>
      </c>
      <c r="C79">
        <v>38.090000000000003</v>
      </c>
      <c r="D79">
        <v>-109.39</v>
      </c>
      <c r="E79">
        <v>4</v>
      </c>
      <c r="F79">
        <v>4</v>
      </c>
      <c r="G79">
        <v>6</v>
      </c>
      <c r="H79">
        <v>5</v>
      </c>
      <c r="I79">
        <v>15</v>
      </c>
      <c r="J79">
        <v>3</v>
      </c>
      <c r="K79">
        <v>3</v>
      </c>
      <c r="L79">
        <v>1</v>
      </c>
      <c r="N79" s="1">
        <v>15</v>
      </c>
      <c r="O79" s="2">
        <f ca="1">COUNTIF(INDIRECT(VLOOKUP($O$64,$S$54:$T$61,2,FALSE)&amp;"$2"):INDIRECT(VLOOKUP($O$64,$S$54:$T$61,2,FALSE)&amp;"$249"),$N79)</f>
        <v>3</v>
      </c>
      <c r="P79" s="2" t="str">
        <f ca="1">IF($O79&gt;$O$44,ROUND(COUNTIFS($B$2:$B$249,P$64,INDIRECT(VLOOKUP($O$64,$S$54:$T$61,2,FALSE)&amp;"$2"):INDIRECT(VLOOKUP($O$64,$S$54:$T$61,2,FALSE)&amp;"$249"),$N79)/$O79*100,2),"")</f>
        <v/>
      </c>
      <c r="Q79" s="2" t="str">
        <f ca="1">IF($O79&gt;$O$44,ROUND(COUNTIFS($B$2:$B$249,Q$64,INDIRECT(VLOOKUP($O$64,$S$54:$T$61,2,FALSE)&amp;"$2"):INDIRECT(VLOOKUP($O$64,$S$54:$T$61,2,FALSE)&amp;"$249"),$N79)/$O79*100,2),"")</f>
        <v/>
      </c>
      <c r="R79" s="2" t="str">
        <f ca="1">IF($O79&gt;$O$44,ROUND(COUNTIFS($B$2:$B$249,R$64,INDIRECT(VLOOKUP($O$64,$S$54:$T$61,2,FALSE)&amp;"$2"):INDIRECT(VLOOKUP($O$64,$S$54:$T$61,2,FALSE)&amp;"$249"),$N79)/$O79*100,2),"")</f>
        <v/>
      </c>
      <c r="S79" s="2" t="str">
        <f ca="1">IF($O79&gt;$O$44,ROUND(COUNTIFS($B$2:$B$249,S$64,INDIRECT(VLOOKUP($O$64,$S$54:$T$61,2,FALSE)&amp;"$2"):INDIRECT(VLOOKUP($O$64,$S$54:$T$61,2,FALSE)&amp;"$249"),$N79)/$O79*100,2),"")</f>
        <v/>
      </c>
      <c r="T79" s="2" t="str">
        <f ca="1">IF($O79&gt;$O$44,ROUND(COUNTIFS($B$2:$B$249,T$64,INDIRECT(VLOOKUP($O$64,$S$54:$T$61,2,FALSE)&amp;"$2"):INDIRECT(VLOOKUP($O$64,$S$54:$T$61,2,FALSE)&amp;"$249"),$N79)/$O79*100,2),"")</f>
        <v/>
      </c>
      <c r="U79" s="2" t="str">
        <f ca="1">IF($O79&gt;$O$44,ROUND(COUNTIFS($B$2:$B$249,U$64,INDIRECT(VLOOKUP($O$64,$S$54:$T$61,2,FALSE)&amp;"$2"):INDIRECT(VLOOKUP($O$64,$S$54:$T$61,2,FALSE)&amp;"$249"),$N79)/$O79*100,2),"")</f>
        <v/>
      </c>
      <c r="V79" s="2" t="str">
        <f ca="1">IF($O79&gt;$O$44,ROUND(COUNTIFS($B$2:$B$249,V$64,INDIRECT(VLOOKUP($O$64,$S$54:$T$61,2,FALSE)&amp;"$2"):INDIRECT(VLOOKUP($O$64,$S$54:$T$61,2,FALSE)&amp;"$249"),$N79)/$O79*100,2),"")</f>
        <v/>
      </c>
      <c r="W79" s="2" t="str">
        <f ca="1">IF($O79&gt;$O$44,ROUND(COUNTIFS($B$2:$B$249,W$64,INDIRECT(VLOOKUP($O$64,$S$54:$T$61,2,FALSE)&amp;"$2"):INDIRECT(VLOOKUP($O$64,$S$54:$T$61,2,FALSE)&amp;"$249"),$N79)/$O79*100,2),"")</f>
        <v/>
      </c>
      <c r="X79" s="2" t="str">
        <f ca="1">IF($O79&gt;$O$44,ROUND(COUNTIFS($B$2:$B$249,X$64,INDIRECT(VLOOKUP($O$64,$S$54:$T$61,2,FALSE)&amp;"$2"):INDIRECT(VLOOKUP($O$64,$S$54:$T$61,2,FALSE)&amp;"$249"),$N79)/$O79*100,2),"")</f>
        <v/>
      </c>
      <c r="Y79" s="2" t="str">
        <f ca="1">IF($O79&gt;$O$44,ROUND(COUNTIFS($B$2:$B$249,Y$64,INDIRECT(VLOOKUP($O$64,$S$54:$T$61,2,FALSE)&amp;"$2"):INDIRECT(VLOOKUP($O$64,$S$54:$T$61,2,FALSE)&amp;"$249"),$N79)/$O79*100,2),"")</f>
        <v/>
      </c>
      <c r="Z79" s="2" t="str">
        <f ca="1">IF($O79&gt;$O$44,ROUND(COUNTIFS($B$2:$B$249,Z$64,INDIRECT(VLOOKUP($O$64,$S$54:$T$61,2,FALSE)&amp;"$2"):INDIRECT(VLOOKUP($O$64,$S$54:$T$61,2,FALSE)&amp;"$249"),$N79)/$O79*100,2),"")</f>
        <v/>
      </c>
      <c r="AA79" s="2" t="str">
        <f ca="1">IF($O79&gt;$O$44,ROUND(COUNTIFS($B$2:$B$249,AA$64,INDIRECT(VLOOKUP($O$64,$S$54:$T$61,2,FALSE)&amp;"$2"):INDIRECT(VLOOKUP($O$64,$S$54:$T$61,2,FALSE)&amp;"$249"),$N79)/$O79*100,2),"")</f>
        <v/>
      </c>
      <c r="AB79" s="2" t="str">
        <f ca="1">IF($O79&gt;$O$44,ROUND(COUNTIFS($B$2:$B$249,AB$64,INDIRECT(VLOOKUP($O$64,$S$54:$T$61,2,FALSE)&amp;"$2"):INDIRECT(VLOOKUP($O$64,$S$54:$T$61,2,FALSE)&amp;"$249"),$N79)/$O79*100,2),"")</f>
        <v/>
      </c>
      <c r="AC79" s="2" t="str">
        <f t="shared" ca="1" si="18"/>
        <v/>
      </c>
      <c r="AD79" s="2"/>
      <c r="AE79" s="2"/>
      <c r="AF79" s="2"/>
    </row>
    <row r="80" spans="1:32" x14ac:dyDescent="0.25">
      <c r="A80" t="s">
        <v>89</v>
      </c>
      <c r="B80" t="s">
        <v>13</v>
      </c>
      <c r="C80">
        <v>41.067999999999998</v>
      </c>
      <c r="D80">
        <v>-106.1187</v>
      </c>
      <c r="E80">
        <v>11</v>
      </c>
      <c r="F80">
        <v>10</v>
      </c>
      <c r="G80">
        <v>5</v>
      </c>
      <c r="H80">
        <v>5</v>
      </c>
      <c r="I80">
        <v>4</v>
      </c>
      <c r="J80">
        <v>15</v>
      </c>
      <c r="K80">
        <v>3</v>
      </c>
      <c r="L80">
        <v>5</v>
      </c>
      <c r="N80" s="1">
        <v>16</v>
      </c>
      <c r="O80" s="2">
        <f ca="1">COUNTIF(INDIRECT(VLOOKUP($O$64,$S$54:$T$61,2,FALSE)&amp;"$2"):INDIRECT(VLOOKUP($O$64,$S$54:$T$61,2,FALSE)&amp;"$249"),$N80)</f>
        <v>1</v>
      </c>
      <c r="P80" s="2" t="str">
        <f ca="1">IF($O80&gt;$O$44,ROUND(COUNTIFS($B$2:$B$249,P$64,INDIRECT(VLOOKUP($O$64,$S$54:$T$61,2,FALSE)&amp;"$2"):INDIRECT(VLOOKUP($O$64,$S$54:$T$61,2,FALSE)&amp;"$249"),$N80)/$O80*100,2),"")</f>
        <v/>
      </c>
      <c r="Q80" s="2" t="str">
        <f ca="1">IF($O80&gt;$O$44,ROUND(COUNTIFS($B$2:$B$249,Q$64,INDIRECT(VLOOKUP($O$64,$S$54:$T$61,2,FALSE)&amp;"$2"):INDIRECT(VLOOKUP($O$64,$S$54:$T$61,2,FALSE)&amp;"$249"),$N80)/$O80*100,2),"")</f>
        <v/>
      </c>
      <c r="R80" s="2" t="str">
        <f ca="1">IF($O80&gt;$O$44,ROUND(COUNTIFS($B$2:$B$249,R$64,INDIRECT(VLOOKUP($O$64,$S$54:$T$61,2,FALSE)&amp;"$2"):INDIRECT(VLOOKUP($O$64,$S$54:$T$61,2,FALSE)&amp;"$249"),$N80)/$O80*100,2),"")</f>
        <v/>
      </c>
      <c r="S80" s="2" t="str">
        <f ca="1">IF($O80&gt;$O$44,ROUND(COUNTIFS($B$2:$B$249,S$64,INDIRECT(VLOOKUP($O$64,$S$54:$T$61,2,FALSE)&amp;"$2"):INDIRECT(VLOOKUP($O$64,$S$54:$T$61,2,FALSE)&amp;"$249"),$N80)/$O80*100,2),"")</f>
        <v/>
      </c>
      <c r="T80" s="2" t="str">
        <f ca="1">IF($O80&gt;$O$44,ROUND(COUNTIFS($B$2:$B$249,T$64,INDIRECT(VLOOKUP($O$64,$S$54:$T$61,2,FALSE)&amp;"$2"):INDIRECT(VLOOKUP($O$64,$S$54:$T$61,2,FALSE)&amp;"$249"),$N80)/$O80*100,2),"")</f>
        <v/>
      </c>
      <c r="U80" s="2" t="str">
        <f ca="1">IF($O80&gt;$O$44,ROUND(COUNTIFS($B$2:$B$249,U$64,INDIRECT(VLOOKUP($O$64,$S$54:$T$61,2,FALSE)&amp;"$2"):INDIRECT(VLOOKUP($O$64,$S$54:$T$61,2,FALSE)&amp;"$249"),$N80)/$O80*100,2),"")</f>
        <v/>
      </c>
      <c r="V80" s="2" t="str">
        <f ca="1">IF($O80&gt;$O$44,ROUND(COUNTIFS($B$2:$B$249,V$64,INDIRECT(VLOOKUP($O$64,$S$54:$T$61,2,FALSE)&amp;"$2"):INDIRECT(VLOOKUP($O$64,$S$54:$T$61,2,FALSE)&amp;"$249"),$N80)/$O80*100,2),"")</f>
        <v/>
      </c>
      <c r="W80" s="2" t="str">
        <f ca="1">IF($O80&gt;$O$44,ROUND(COUNTIFS($B$2:$B$249,W$64,INDIRECT(VLOOKUP($O$64,$S$54:$T$61,2,FALSE)&amp;"$2"):INDIRECT(VLOOKUP($O$64,$S$54:$T$61,2,FALSE)&amp;"$249"),$N80)/$O80*100,2),"")</f>
        <v/>
      </c>
      <c r="X80" s="2" t="str">
        <f ca="1">IF($O80&gt;$O$44,ROUND(COUNTIFS($B$2:$B$249,X$64,INDIRECT(VLOOKUP($O$64,$S$54:$T$61,2,FALSE)&amp;"$2"):INDIRECT(VLOOKUP($O$64,$S$54:$T$61,2,FALSE)&amp;"$249"),$N80)/$O80*100,2),"")</f>
        <v/>
      </c>
      <c r="Y80" s="2" t="str">
        <f ca="1">IF($O80&gt;$O$44,ROUND(COUNTIFS($B$2:$B$249,Y$64,INDIRECT(VLOOKUP($O$64,$S$54:$T$61,2,FALSE)&amp;"$2"):INDIRECT(VLOOKUP($O$64,$S$54:$T$61,2,FALSE)&amp;"$249"),$N80)/$O80*100,2),"")</f>
        <v/>
      </c>
      <c r="Z80" s="2" t="str">
        <f ca="1">IF($O80&gt;$O$44,ROUND(COUNTIFS($B$2:$B$249,Z$64,INDIRECT(VLOOKUP($O$64,$S$54:$T$61,2,FALSE)&amp;"$2"):INDIRECT(VLOOKUP($O$64,$S$54:$T$61,2,FALSE)&amp;"$249"),$N80)/$O80*100,2),"")</f>
        <v/>
      </c>
      <c r="AA80" s="2" t="str">
        <f ca="1">IF($O80&gt;$O$44,ROUND(COUNTIFS($B$2:$B$249,AA$64,INDIRECT(VLOOKUP($O$64,$S$54:$T$61,2,FALSE)&amp;"$2"):INDIRECT(VLOOKUP($O$64,$S$54:$T$61,2,FALSE)&amp;"$249"),$N80)/$O80*100,2),"")</f>
        <v/>
      </c>
      <c r="AB80" s="2" t="str">
        <f ca="1">IF($O80&gt;$O$44,ROUND(COUNTIFS($B$2:$B$249,AB$64,INDIRECT(VLOOKUP($O$64,$S$54:$T$61,2,FALSE)&amp;"$2"):INDIRECT(VLOOKUP($O$64,$S$54:$T$61,2,FALSE)&amp;"$249"),$N80)/$O80*100,2),"")</f>
        <v/>
      </c>
      <c r="AC80" s="2" t="str">
        <f t="shared" ca="1" si="18"/>
        <v/>
      </c>
      <c r="AD80" s="2"/>
      <c r="AE80" s="2"/>
      <c r="AF80" s="2"/>
    </row>
    <row r="81" spans="1:32" x14ac:dyDescent="0.25">
      <c r="A81" t="s">
        <v>90</v>
      </c>
      <c r="B81" t="s">
        <v>19</v>
      </c>
      <c r="C81">
        <v>41.628500000000003</v>
      </c>
      <c r="D81">
        <v>-83.347099999999998</v>
      </c>
      <c r="E81">
        <v>8</v>
      </c>
      <c r="F81">
        <v>3</v>
      </c>
      <c r="G81">
        <v>4</v>
      </c>
      <c r="H81">
        <v>15</v>
      </c>
      <c r="I81">
        <v>4</v>
      </c>
      <c r="J81">
        <v>2</v>
      </c>
      <c r="K81">
        <v>4</v>
      </c>
      <c r="L81">
        <v>1</v>
      </c>
      <c r="N81" s="1">
        <v>17</v>
      </c>
      <c r="O81" s="2">
        <f ca="1">COUNTIF(INDIRECT(VLOOKUP($O$64,$S$54:$T$61,2,FALSE)&amp;"$2"):INDIRECT(VLOOKUP($O$64,$S$54:$T$61,2,FALSE)&amp;"$249"),$N81)</f>
        <v>1</v>
      </c>
      <c r="P81" s="2" t="str">
        <f ca="1">IF($O81&gt;$O$44,ROUND(COUNTIFS($B$2:$B$249,P$64,INDIRECT(VLOOKUP($O$64,$S$54:$T$61,2,FALSE)&amp;"$2"):INDIRECT(VLOOKUP($O$64,$S$54:$T$61,2,FALSE)&amp;"$249"),$N81)/$O81*100,2),"")</f>
        <v/>
      </c>
      <c r="Q81" s="2" t="str">
        <f ca="1">IF($O81&gt;$O$44,ROUND(COUNTIFS($B$2:$B$249,Q$64,INDIRECT(VLOOKUP($O$64,$S$54:$T$61,2,FALSE)&amp;"$2"):INDIRECT(VLOOKUP($O$64,$S$54:$T$61,2,FALSE)&amp;"$249"),$N81)/$O81*100,2),"")</f>
        <v/>
      </c>
      <c r="R81" s="2" t="str">
        <f ca="1">IF($O81&gt;$O$44,ROUND(COUNTIFS($B$2:$B$249,R$64,INDIRECT(VLOOKUP($O$64,$S$54:$T$61,2,FALSE)&amp;"$2"):INDIRECT(VLOOKUP($O$64,$S$54:$T$61,2,FALSE)&amp;"$249"),$N81)/$O81*100,2),"")</f>
        <v/>
      </c>
      <c r="S81" s="2" t="str">
        <f ca="1">IF($O81&gt;$O$44,ROUND(COUNTIFS($B$2:$B$249,S$64,INDIRECT(VLOOKUP($O$64,$S$54:$T$61,2,FALSE)&amp;"$2"):INDIRECT(VLOOKUP($O$64,$S$54:$T$61,2,FALSE)&amp;"$249"),$N81)/$O81*100,2),"")</f>
        <v/>
      </c>
      <c r="T81" s="2" t="str">
        <f ca="1">IF($O81&gt;$O$44,ROUND(COUNTIFS($B$2:$B$249,T$64,INDIRECT(VLOOKUP($O$64,$S$54:$T$61,2,FALSE)&amp;"$2"):INDIRECT(VLOOKUP($O$64,$S$54:$T$61,2,FALSE)&amp;"$249"),$N81)/$O81*100,2),"")</f>
        <v/>
      </c>
      <c r="U81" s="2" t="str">
        <f ca="1">IF($O81&gt;$O$44,ROUND(COUNTIFS($B$2:$B$249,U$64,INDIRECT(VLOOKUP($O$64,$S$54:$T$61,2,FALSE)&amp;"$2"):INDIRECT(VLOOKUP($O$64,$S$54:$T$61,2,FALSE)&amp;"$249"),$N81)/$O81*100,2),"")</f>
        <v/>
      </c>
      <c r="V81" s="2" t="str">
        <f ca="1">IF($O81&gt;$O$44,ROUND(COUNTIFS($B$2:$B$249,V$64,INDIRECT(VLOOKUP($O$64,$S$54:$T$61,2,FALSE)&amp;"$2"):INDIRECT(VLOOKUP($O$64,$S$54:$T$61,2,FALSE)&amp;"$249"),$N81)/$O81*100,2),"")</f>
        <v/>
      </c>
      <c r="W81" s="2" t="str">
        <f ca="1">IF($O81&gt;$O$44,ROUND(COUNTIFS($B$2:$B$249,W$64,INDIRECT(VLOOKUP($O$64,$S$54:$T$61,2,FALSE)&amp;"$2"):INDIRECT(VLOOKUP($O$64,$S$54:$T$61,2,FALSE)&amp;"$249"),$N81)/$O81*100,2),"")</f>
        <v/>
      </c>
      <c r="X81" s="2" t="str">
        <f ca="1">IF($O81&gt;$O$44,ROUND(COUNTIFS($B$2:$B$249,X$64,INDIRECT(VLOOKUP($O$64,$S$54:$T$61,2,FALSE)&amp;"$2"):INDIRECT(VLOOKUP($O$64,$S$54:$T$61,2,FALSE)&amp;"$249"),$N81)/$O81*100,2),"")</f>
        <v/>
      </c>
      <c r="Y81" s="2" t="str">
        <f ca="1">IF($O81&gt;$O$44,ROUND(COUNTIFS($B$2:$B$249,Y$64,INDIRECT(VLOOKUP($O$64,$S$54:$T$61,2,FALSE)&amp;"$2"):INDIRECT(VLOOKUP($O$64,$S$54:$T$61,2,FALSE)&amp;"$249"),$N81)/$O81*100,2),"")</f>
        <v/>
      </c>
      <c r="Z81" s="2" t="str">
        <f ca="1">IF($O81&gt;$O$44,ROUND(COUNTIFS($B$2:$B$249,Z$64,INDIRECT(VLOOKUP($O$64,$S$54:$T$61,2,FALSE)&amp;"$2"):INDIRECT(VLOOKUP($O$64,$S$54:$T$61,2,FALSE)&amp;"$249"),$N81)/$O81*100,2),"")</f>
        <v/>
      </c>
      <c r="AA81" s="2" t="str">
        <f ca="1">IF($O81&gt;$O$44,ROUND(COUNTIFS($B$2:$B$249,AA$64,INDIRECT(VLOOKUP($O$64,$S$54:$T$61,2,FALSE)&amp;"$2"):INDIRECT(VLOOKUP($O$64,$S$54:$T$61,2,FALSE)&amp;"$249"),$N81)/$O81*100,2),"")</f>
        <v/>
      </c>
      <c r="AB81" s="2" t="str">
        <f ca="1">IF($O81&gt;$O$44,ROUND(COUNTIFS($B$2:$B$249,AB$64,INDIRECT(VLOOKUP($O$64,$S$54:$T$61,2,FALSE)&amp;"$2"):INDIRECT(VLOOKUP($O$64,$S$54:$T$61,2,FALSE)&amp;"$249"),$N81)/$O81*100,2),"")</f>
        <v/>
      </c>
      <c r="AC81" s="2" t="str">
        <f t="shared" ca="1" si="18"/>
        <v/>
      </c>
      <c r="AD81" s="2"/>
      <c r="AE81" s="2"/>
      <c r="AF81" s="2"/>
    </row>
    <row r="82" spans="1:32" x14ac:dyDescent="0.25">
      <c r="A82" t="s">
        <v>237</v>
      </c>
      <c r="B82" t="s">
        <v>13</v>
      </c>
      <c r="C82">
        <v>44.146700000000003</v>
      </c>
      <c r="D82">
        <v>-89.500200000000007</v>
      </c>
      <c r="E82">
        <v>7</v>
      </c>
      <c r="F82">
        <v>4</v>
      </c>
      <c r="G82">
        <v>4</v>
      </c>
      <c r="H82" t="s">
        <v>4</v>
      </c>
      <c r="I82">
        <v>4</v>
      </c>
      <c r="J82">
        <v>16</v>
      </c>
      <c r="K82">
        <v>4</v>
      </c>
      <c r="L82">
        <v>4</v>
      </c>
      <c r="N82" s="1">
        <v>18</v>
      </c>
      <c r="O82" s="2">
        <f ca="1">COUNTIF(INDIRECT(VLOOKUP($O$64,$S$54:$T$61,2,FALSE)&amp;"$2"):INDIRECT(VLOOKUP($O$64,$S$54:$T$61,2,FALSE)&amp;"$249"),$N82)</f>
        <v>0</v>
      </c>
      <c r="P82" s="2" t="str">
        <f ca="1">IF($O82&gt;$O$44,ROUND(COUNTIFS($B$2:$B$249,P$64,INDIRECT(VLOOKUP($O$64,$S$54:$T$61,2,FALSE)&amp;"$2"):INDIRECT(VLOOKUP($O$64,$S$54:$T$61,2,FALSE)&amp;"$249"),$N82)/$O82*100,2),"")</f>
        <v/>
      </c>
      <c r="Q82" s="2" t="str">
        <f ca="1">IF($O82&gt;$O$44,ROUND(COUNTIFS($B$2:$B$249,Q$64,INDIRECT(VLOOKUP($O$64,$S$54:$T$61,2,FALSE)&amp;"$2"):INDIRECT(VLOOKUP($O$64,$S$54:$T$61,2,FALSE)&amp;"$249"),$N82)/$O82*100,2),"")</f>
        <v/>
      </c>
      <c r="R82" s="2" t="str">
        <f ca="1">IF($O82&gt;$O$44,ROUND(COUNTIFS($B$2:$B$249,R$64,INDIRECT(VLOOKUP($O$64,$S$54:$T$61,2,FALSE)&amp;"$2"):INDIRECT(VLOOKUP($O$64,$S$54:$T$61,2,FALSE)&amp;"$249"),$N82)/$O82*100,2),"")</f>
        <v/>
      </c>
      <c r="S82" s="2" t="str">
        <f ca="1">IF($O82&gt;$O$44,ROUND(COUNTIFS($B$2:$B$249,S$64,INDIRECT(VLOOKUP($O$64,$S$54:$T$61,2,FALSE)&amp;"$2"):INDIRECT(VLOOKUP($O$64,$S$54:$T$61,2,FALSE)&amp;"$249"),$N82)/$O82*100,2),"")</f>
        <v/>
      </c>
      <c r="T82" s="2" t="str">
        <f ca="1">IF($O82&gt;$O$44,ROUND(COUNTIFS($B$2:$B$249,T$64,INDIRECT(VLOOKUP($O$64,$S$54:$T$61,2,FALSE)&amp;"$2"):INDIRECT(VLOOKUP($O$64,$S$54:$T$61,2,FALSE)&amp;"$249"),$N82)/$O82*100,2),"")</f>
        <v/>
      </c>
      <c r="U82" s="2" t="str">
        <f ca="1">IF($O82&gt;$O$44,ROUND(COUNTIFS($B$2:$B$249,U$64,INDIRECT(VLOOKUP($O$64,$S$54:$T$61,2,FALSE)&amp;"$2"):INDIRECT(VLOOKUP($O$64,$S$54:$T$61,2,FALSE)&amp;"$249"),$N82)/$O82*100,2),"")</f>
        <v/>
      </c>
      <c r="V82" s="2" t="str">
        <f ca="1">IF($O82&gt;$O$44,ROUND(COUNTIFS($B$2:$B$249,V$64,INDIRECT(VLOOKUP($O$64,$S$54:$T$61,2,FALSE)&amp;"$2"):INDIRECT(VLOOKUP($O$64,$S$54:$T$61,2,FALSE)&amp;"$249"),$N82)/$O82*100,2),"")</f>
        <v/>
      </c>
      <c r="W82" s="2" t="str">
        <f ca="1">IF($O82&gt;$O$44,ROUND(COUNTIFS($B$2:$B$249,W$64,INDIRECT(VLOOKUP($O$64,$S$54:$T$61,2,FALSE)&amp;"$2"):INDIRECT(VLOOKUP($O$64,$S$54:$T$61,2,FALSE)&amp;"$249"),$N82)/$O82*100,2),"")</f>
        <v/>
      </c>
      <c r="X82" s="2" t="str">
        <f ca="1">IF($O82&gt;$O$44,ROUND(COUNTIFS($B$2:$B$249,X$64,INDIRECT(VLOOKUP($O$64,$S$54:$T$61,2,FALSE)&amp;"$2"):INDIRECT(VLOOKUP($O$64,$S$54:$T$61,2,FALSE)&amp;"$249"),$N82)/$O82*100,2),"")</f>
        <v/>
      </c>
      <c r="Y82" s="2" t="str">
        <f ca="1">IF($O82&gt;$O$44,ROUND(COUNTIFS($B$2:$B$249,Y$64,INDIRECT(VLOOKUP($O$64,$S$54:$T$61,2,FALSE)&amp;"$2"):INDIRECT(VLOOKUP($O$64,$S$54:$T$61,2,FALSE)&amp;"$249"),$N82)/$O82*100,2),"")</f>
        <v/>
      </c>
      <c r="Z82" s="2" t="str">
        <f ca="1">IF($O82&gt;$O$44,ROUND(COUNTIFS($B$2:$B$249,Z$64,INDIRECT(VLOOKUP($O$64,$S$54:$T$61,2,FALSE)&amp;"$2"):INDIRECT(VLOOKUP($O$64,$S$54:$T$61,2,FALSE)&amp;"$249"),$N82)/$O82*100,2),"")</f>
        <v/>
      </c>
      <c r="AA82" s="2" t="str">
        <f ca="1">IF($O82&gt;$O$44,ROUND(COUNTIFS($B$2:$B$249,AA$64,INDIRECT(VLOOKUP($O$64,$S$54:$T$61,2,FALSE)&amp;"$2"):INDIRECT(VLOOKUP($O$64,$S$54:$T$61,2,FALSE)&amp;"$249"),$N82)/$O82*100,2),"")</f>
        <v/>
      </c>
      <c r="AB82" s="2" t="str">
        <f ca="1">IF($O82&gt;$O$44,ROUND(COUNTIFS($B$2:$B$249,AB$64,INDIRECT(VLOOKUP($O$64,$S$54:$T$61,2,FALSE)&amp;"$2"):INDIRECT(VLOOKUP($O$64,$S$54:$T$61,2,FALSE)&amp;"$249"),$N82)/$O82*100,2),"")</f>
        <v/>
      </c>
      <c r="AC82" s="2" t="str">
        <f t="shared" ca="1" si="18"/>
        <v/>
      </c>
      <c r="AD82" s="2"/>
      <c r="AE82" s="2"/>
      <c r="AF82" s="2"/>
    </row>
    <row r="83" spans="1:32" x14ac:dyDescent="0.25">
      <c r="A83" t="s">
        <v>91</v>
      </c>
      <c r="B83" t="s">
        <v>22</v>
      </c>
      <c r="C83">
        <v>43.95</v>
      </c>
      <c r="D83">
        <v>-101.8466</v>
      </c>
      <c r="E83">
        <v>4</v>
      </c>
      <c r="F83">
        <v>4</v>
      </c>
      <c r="G83">
        <v>4</v>
      </c>
      <c r="H83">
        <v>8</v>
      </c>
      <c r="I83">
        <v>5</v>
      </c>
      <c r="J83">
        <v>3</v>
      </c>
      <c r="K83">
        <v>3</v>
      </c>
      <c r="L83">
        <v>1</v>
      </c>
      <c r="N83" s="1">
        <v>19</v>
      </c>
      <c r="O83" s="2">
        <f ca="1">COUNTIF(INDIRECT(VLOOKUP($O$64,$S$54:$T$61,2,FALSE)&amp;"$2"):INDIRECT(VLOOKUP($O$64,$S$54:$T$61,2,FALSE)&amp;"$249"),$N83)</f>
        <v>0</v>
      </c>
      <c r="P83" s="2" t="str">
        <f ca="1">IF($O83&gt;$O$44,ROUND(COUNTIFS($B$2:$B$249,P$64,INDIRECT(VLOOKUP($O$64,$S$54:$T$61,2,FALSE)&amp;"$2"):INDIRECT(VLOOKUP($O$64,$S$54:$T$61,2,FALSE)&amp;"$249"),$N83)/$O83*100,2),"")</f>
        <v/>
      </c>
      <c r="Q83" s="2" t="str">
        <f ca="1">IF($O83&gt;$O$44,ROUND(COUNTIFS($B$2:$B$249,Q$64,INDIRECT(VLOOKUP($O$64,$S$54:$T$61,2,FALSE)&amp;"$2"):INDIRECT(VLOOKUP($O$64,$S$54:$T$61,2,FALSE)&amp;"$249"),$N83)/$O83*100,2),"")</f>
        <v/>
      </c>
      <c r="R83" s="2" t="str">
        <f ca="1">IF($O83&gt;$O$44,ROUND(COUNTIFS($B$2:$B$249,R$64,INDIRECT(VLOOKUP($O$64,$S$54:$T$61,2,FALSE)&amp;"$2"):INDIRECT(VLOOKUP($O$64,$S$54:$T$61,2,FALSE)&amp;"$249"),$N83)/$O83*100,2),"")</f>
        <v/>
      </c>
      <c r="S83" s="2" t="str">
        <f ca="1">IF($O83&gt;$O$44,ROUND(COUNTIFS($B$2:$B$249,S$64,INDIRECT(VLOOKUP($O$64,$S$54:$T$61,2,FALSE)&amp;"$2"):INDIRECT(VLOOKUP($O$64,$S$54:$T$61,2,FALSE)&amp;"$249"),$N83)/$O83*100,2),"")</f>
        <v/>
      </c>
      <c r="T83" s="2" t="str">
        <f ca="1">IF($O83&gt;$O$44,ROUND(COUNTIFS($B$2:$B$249,T$64,INDIRECT(VLOOKUP($O$64,$S$54:$T$61,2,FALSE)&amp;"$2"):INDIRECT(VLOOKUP($O$64,$S$54:$T$61,2,FALSE)&amp;"$249"),$N83)/$O83*100,2),"")</f>
        <v/>
      </c>
      <c r="U83" s="2" t="str">
        <f ca="1">IF($O83&gt;$O$44,ROUND(COUNTIFS($B$2:$B$249,U$64,INDIRECT(VLOOKUP($O$64,$S$54:$T$61,2,FALSE)&amp;"$2"):INDIRECT(VLOOKUP($O$64,$S$54:$T$61,2,FALSE)&amp;"$249"),$N83)/$O83*100,2),"")</f>
        <v/>
      </c>
      <c r="V83" s="2" t="str">
        <f ca="1">IF($O83&gt;$O$44,ROUND(COUNTIFS($B$2:$B$249,V$64,INDIRECT(VLOOKUP($O$64,$S$54:$T$61,2,FALSE)&amp;"$2"):INDIRECT(VLOOKUP($O$64,$S$54:$T$61,2,FALSE)&amp;"$249"),$N83)/$O83*100,2),"")</f>
        <v/>
      </c>
      <c r="W83" s="2" t="str">
        <f ca="1">IF($O83&gt;$O$44,ROUND(COUNTIFS($B$2:$B$249,W$64,INDIRECT(VLOOKUP($O$64,$S$54:$T$61,2,FALSE)&amp;"$2"):INDIRECT(VLOOKUP($O$64,$S$54:$T$61,2,FALSE)&amp;"$249"),$N83)/$O83*100,2),"")</f>
        <v/>
      </c>
      <c r="X83" s="2" t="str">
        <f ca="1">IF($O83&gt;$O$44,ROUND(COUNTIFS($B$2:$B$249,X$64,INDIRECT(VLOOKUP($O$64,$S$54:$T$61,2,FALSE)&amp;"$2"):INDIRECT(VLOOKUP($O$64,$S$54:$T$61,2,FALSE)&amp;"$249"),$N83)/$O83*100,2),"")</f>
        <v/>
      </c>
      <c r="Y83" s="2" t="str">
        <f ca="1">IF($O83&gt;$O$44,ROUND(COUNTIFS($B$2:$B$249,Y$64,INDIRECT(VLOOKUP($O$64,$S$54:$T$61,2,FALSE)&amp;"$2"):INDIRECT(VLOOKUP($O$64,$S$54:$T$61,2,FALSE)&amp;"$249"),$N83)/$O83*100,2),"")</f>
        <v/>
      </c>
      <c r="Z83" s="2" t="str">
        <f ca="1">IF($O83&gt;$O$44,ROUND(COUNTIFS($B$2:$B$249,Z$64,INDIRECT(VLOOKUP($O$64,$S$54:$T$61,2,FALSE)&amp;"$2"):INDIRECT(VLOOKUP($O$64,$S$54:$T$61,2,FALSE)&amp;"$249"),$N83)/$O83*100,2),"")</f>
        <v/>
      </c>
      <c r="AA83" s="2" t="str">
        <f ca="1">IF($O83&gt;$O$44,ROUND(COUNTIFS($B$2:$B$249,AA$64,INDIRECT(VLOOKUP($O$64,$S$54:$T$61,2,FALSE)&amp;"$2"):INDIRECT(VLOOKUP($O$64,$S$54:$T$61,2,FALSE)&amp;"$249"),$N83)/$O83*100,2),"")</f>
        <v/>
      </c>
      <c r="AB83" s="2" t="str">
        <f ca="1">IF($O83&gt;$O$44,ROUND(COUNTIFS($B$2:$B$249,AB$64,INDIRECT(VLOOKUP($O$64,$S$54:$T$61,2,FALSE)&amp;"$2"):INDIRECT(VLOOKUP($O$64,$S$54:$T$61,2,FALSE)&amp;"$249"),$N83)/$O83*100,2),"")</f>
        <v/>
      </c>
      <c r="AC83" s="2" t="str">
        <f t="shared" ca="1" si="18"/>
        <v/>
      </c>
      <c r="AD83" s="2"/>
      <c r="AE83" s="2"/>
      <c r="AF83" s="2"/>
    </row>
    <row r="84" spans="1:32" x14ac:dyDescent="0.25">
      <c r="A84" t="s">
        <v>238</v>
      </c>
      <c r="B84" t="s">
        <v>19</v>
      </c>
      <c r="C84">
        <v>43.344799999999999</v>
      </c>
      <c r="D84">
        <v>-89.711699999999993</v>
      </c>
      <c r="E84">
        <v>6</v>
      </c>
      <c r="F84">
        <v>3</v>
      </c>
      <c r="G84">
        <v>4</v>
      </c>
      <c r="H84" t="s">
        <v>4</v>
      </c>
      <c r="I84">
        <v>4</v>
      </c>
      <c r="J84">
        <v>2</v>
      </c>
      <c r="K84">
        <v>4</v>
      </c>
      <c r="L84">
        <v>2</v>
      </c>
      <c r="N84" s="1">
        <v>20</v>
      </c>
      <c r="O84" s="2">
        <f ca="1">COUNTIF(INDIRECT(VLOOKUP($O$64,$S$54:$T$61,2,FALSE)&amp;"$2"):INDIRECT(VLOOKUP($O$64,$S$54:$T$61,2,FALSE)&amp;"$249"),$N84)</f>
        <v>0</v>
      </c>
      <c r="P84" s="2" t="str">
        <f ca="1">IF($O84&gt;$O$44,ROUND(COUNTIFS($B$2:$B$249,P$64,INDIRECT(VLOOKUP($O$64,$S$54:$T$61,2,FALSE)&amp;"$2"):INDIRECT(VLOOKUP($O$64,$S$54:$T$61,2,FALSE)&amp;"$249"),$N84)/$O84*100,2),"")</f>
        <v/>
      </c>
      <c r="Q84" s="2" t="str">
        <f ca="1">IF($O84&gt;$O$44,ROUND(COUNTIFS($B$2:$B$249,Q$64,INDIRECT(VLOOKUP($O$64,$S$54:$T$61,2,FALSE)&amp;"$2"):INDIRECT(VLOOKUP($O$64,$S$54:$T$61,2,FALSE)&amp;"$249"),$N84)/$O84*100,2),"")</f>
        <v/>
      </c>
      <c r="R84" s="2" t="str">
        <f ca="1">IF($O84&gt;$O$44,ROUND(COUNTIFS($B$2:$B$249,R$64,INDIRECT(VLOOKUP($O$64,$S$54:$T$61,2,FALSE)&amp;"$2"):INDIRECT(VLOOKUP($O$64,$S$54:$T$61,2,FALSE)&amp;"$249"),$N84)/$O84*100,2),"")</f>
        <v/>
      </c>
      <c r="S84" s="2" t="str">
        <f ca="1">IF($O84&gt;$O$44,ROUND(COUNTIFS($B$2:$B$249,S$64,INDIRECT(VLOOKUP($O$64,$S$54:$T$61,2,FALSE)&amp;"$2"):INDIRECT(VLOOKUP($O$64,$S$54:$T$61,2,FALSE)&amp;"$249"),$N84)/$O84*100,2),"")</f>
        <v/>
      </c>
      <c r="T84" s="2" t="str">
        <f ca="1">IF($O84&gt;$O$44,ROUND(COUNTIFS($B$2:$B$249,T$64,INDIRECT(VLOOKUP($O$64,$S$54:$T$61,2,FALSE)&amp;"$2"):INDIRECT(VLOOKUP($O$64,$S$54:$T$61,2,FALSE)&amp;"$249"),$N84)/$O84*100,2),"")</f>
        <v/>
      </c>
      <c r="U84" s="2" t="str">
        <f ca="1">IF($O84&gt;$O$44,ROUND(COUNTIFS($B$2:$B$249,U$64,INDIRECT(VLOOKUP($O$64,$S$54:$T$61,2,FALSE)&amp;"$2"):INDIRECT(VLOOKUP($O$64,$S$54:$T$61,2,FALSE)&amp;"$249"),$N84)/$O84*100,2),"")</f>
        <v/>
      </c>
      <c r="V84" s="2" t="str">
        <f ca="1">IF($O84&gt;$O$44,ROUND(COUNTIFS($B$2:$B$249,V$64,INDIRECT(VLOOKUP($O$64,$S$54:$T$61,2,FALSE)&amp;"$2"):INDIRECT(VLOOKUP($O$64,$S$54:$T$61,2,FALSE)&amp;"$249"),$N84)/$O84*100,2),"")</f>
        <v/>
      </c>
      <c r="W84" s="2" t="str">
        <f ca="1">IF($O84&gt;$O$44,ROUND(COUNTIFS($B$2:$B$249,W$64,INDIRECT(VLOOKUP($O$64,$S$54:$T$61,2,FALSE)&amp;"$2"):INDIRECT(VLOOKUP($O$64,$S$54:$T$61,2,FALSE)&amp;"$249"),$N84)/$O84*100,2),"")</f>
        <v/>
      </c>
      <c r="X84" s="2" t="str">
        <f ca="1">IF($O84&gt;$O$44,ROUND(COUNTIFS($B$2:$B$249,X$64,INDIRECT(VLOOKUP($O$64,$S$54:$T$61,2,FALSE)&amp;"$2"):INDIRECT(VLOOKUP($O$64,$S$54:$T$61,2,FALSE)&amp;"$249"),$N84)/$O84*100,2),"")</f>
        <v/>
      </c>
      <c r="Y84" s="2" t="str">
        <f ca="1">IF($O84&gt;$O$44,ROUND(COUNTIFS($B$2:$B$249,Y$64,INDIRECT(VLOOKUP($O$64,$S$54:$T$61,2,FALSE)&amp;"$2"):INDIRECT(VLOOKUP($O$64,$S$54:$T$61,2,FALSE)&amp;"$249"),$N84)/$O84*100,2),"")</f>
        <v/>
      </c>
      <c r="Z84" s="2" t="str">
        <f ca="1">IF($O84&gt;$O$44,ROUND(COUNTIFS($B$2:$B$249,Z$64,INDIRECT(VLOOKUP($O$64,$S$54:$T$61,2,FALSE)&amp;"$2"):INDIRECT(VLOOKUP($O$64,$S$54:$T$61,2,FALSE)&amp;"$249"),$N84)/$O84*100,2),"")</f>
        <v/>
      </c>
      <c r="AA84" s="2" t="str">
        <f ca="1">IF($O84&gt;$O$44,ROUND(COUNTIFS($B$2:$B$249,AA$64,INDIRECT(VLOOKUP($O$64,$S$54:$T$61,2,FALSE)&amp;"$2"):INDIRECT(VLOOKUP($O$64,$S$54:$T$61,2,FALSE)&amp;"$249"),$N84)/$O84*100,2),"")</f>
        <v/>
      </c>
      <c r="AB84" s="2" t="str">
        <f ca="1">IF($O84&gt;$O$44,ROUND(COUNTIFS($B$2:$B$249,AB$64,INDIRECT(VLOOKUP($O$64,$S$54:$T$61,2,FALSE)&amp;"$2"):INDIRECT(VLOOKUP($O$64,$S$54:$T$61,2,FALSE)&amp;"$249"),$N84)/$O84*100,2),"")</f>
        <v/>
      </c>
      <c r="AC84" s="2" t="str">
        <f t="shared" ca="1" si="18"/>
        <v/>
      </c>
      <c r="AD84" s="2"/>
      <c r="AE84" s="2"/>
      <c r="AF84" s="2"/>
    </row>
    <row r="85" spans="1:32" x14ac:dyDescent="0.25">
      <c r="A85" t="s">
        <v>92</v>
      </c>
      <c r="B85" t="s">
        <v>22</v>
      </c>
      <c r="C85">
        <v>37.677300000000002</v>
      </c>
      <c r="D85">
        <v>-121.5296</v>
      </c>
      <c r="E85">
        <v>4</v>
      </c>
      <c r="F85">
        <v>7</v>
      </c>
      <c r="G85">
        <v>6</v>
      </c>
      <c r="H85">
        <v>4</v>
      </c>
      <c r="I85">
        <v>16</v>
      </c>
      <c r="J85">
        <v>17</v>
      </c>
      <c r="K85">
        <v>3</v>
      </c>
      <c r="L85">
        <v>6</v>
      </c>
      <c r="N85" s="1">
        <v>21</v>
      </c>
      <c r="O85" s="2">
        <f ca="1">COUNTIF(INDIRECT(VLOOKUP($O$64,$S$54:$T$61,2,FALSE)&amp;"$2"):INDIRECT(VLOOKUP($O$64,$S$54:$T$61,2,FALSE)&amp;"$249"),$N85)</f>
        <v>0</v>
      </c>
      <c r="P85" s="2" t="str">
        <f ca="1">IF($O85&gt;$O$44,ROUND(COUNTIFS($B$2:$B$249,P$64,INDIRECT(VLOOKUP($O$64,$S$54:$T$61,2,FALSE)&amp;"$2"):INDIRECT(VLOOKUP($O$64,$S$54:$T$61,2,FALSE)&amp;"$249"),$N85)/$O85*100,2),"")</f>
        <v/>
      </c>
      <c r="Q85" s="2" t="str">
        <f ca="1">IF($O85&gt;$O$44,ROUND(COUNTIFS($B$2:$B$249,Q$64,INDIRECT(VLOOKUP($O$64,$S$54:$T$61,2,FALSE)&amp;"$2"):INDIRECT(VLOOKUP($O$64,$S$54:$T$61,2,FALSE)&amp;"$249"),$N85)/$O85*100,2),"")</f>
        <v/>
      </c>
      <c r="R85" s="2" t="str">
        <f ca="1">IF($O85&gt;$O$44,ROUND(COUNTIFS($B$2:$B$249,R$64,INDIRECT(VLOOKUP($O$64,$S$54:$T$61,2,FALSE)&amp;"$2"):INDIRECT(VLOOKUP($O$64,$S$54:$T$61,2,FALSE)&amp;"$249"),$N85)/$O85*100,2),"")</f>
        <v/>
      </c>
      <c r="S85" s="2" t="str">
        <f ca="1">IF($O85&gt;$O$44,ROUND(COUNTIFS($B$2:$B$249,S$64,INDIRECT(VLOOKUP($O$64,$S$54:$T$61,2,FALSE)&amp;"$2"):INDIRECT(VLOOKUP($O$64,$S$54:$T$61,2,FALSE)&amp;"$249"),$N85)/$O85*100,2),"")</f>
        <v/>
      </c>
      <c r="T85" s="2" t="str">
        <f ca="1">IF($O85&gt;$O$44,ROUND(COUNTIFS($B$2:$B$249,T$64,INDIRECT(VLOOKUP($O$64,$S$54:$T$61,2,FALSE)&amp;"$2"):INDIRECT(VLOOKUP($O$64,$S$54:$T$61,2,FALSE)&amp;"$249"),$N85)/$O85*100,2),"")</f>
        <v/>
      </c>
      <c r="U85" s="2" t="str">
        <f ca="1">IF($O85&gt;$O$44,ROUND(COUNTIFS($B$2:$B$249,U$64,INDIRECT(VLOOKUP($O$64,$S$54:$T$61,2,FALSE)&amp;"$2"):INDIRECT(VLOOKUP($O$64,$S$54:$T$61,2,FALSE)&amp;"$249"),$N85)/$O85*100,2),"")</f>
        <v/>
      </c>
      <c r="V85" s="2" t="str">
        <f ca="1">IF($O85&gt;$O$44,ROUND(COUNTIFS($B$2:$B$249,V$64,INDIRECT(VLOOKUP($O$64,$S$54:$T$61,2,FALSE)&amp;"$2"):INDIRECT(VLOOKUP($O$64,$S$54:$T$61,2,FALSE)&amp;"$249"),$N85)/$O85*100,2),"")</f>
        <v/>
      </c>
      <c r="W85" s="2" t="str">
        <f ca="1">IF($O85&gt;$O$44,ROUND(COUNTIFS($B$2:$B$249,W$64,INDIRECT(VLOOKUP($O$64,$S$54:$T$61,2,FALSE)&amp;"$2"):INDIRECT(VLOOKUP($O$64,$S$54:$T$61,2,FALSE)&amp;"$249"),$N85)/$O85*100,2),"")</f>
        <v/>
      </c>
      <c r="X85" s="2" t="str">
        <f ca="1">IF($O85&gt;$O$44,ROUND(COUNTIFS($B$2:$B$249,X$64,INDIRECT(VLOOKUP($O$64,$S$54:$T$61,2,FALSE)&amp;"$2"):INDIRECT(VLOOKUP($O$64,$S$54:$T$61,2,FALSE)&amp;"$249"),$N85)/$O85*100,2),"")</f>
        <v/>
      </c>
      <c r="Y85" s="2" t="str">
        <f ca="1">IF($O85&gt;$O$44,ROUND(COUNTIFS($B$2:$B$249,Y$64,INDIRECT(VLOOKUP($O$64,$S$54:$T$61,2,FALSE)&amp;"$2"):INDIRECT(VLOOKUP($O$64,$S$54:$T$61,2,FALSE)&amp;"$249"),$N85)/$O85*100,2),"")</f>
        <v/>
      </c>
      <c r="Z85" s="2" t="str">
        <f ca="1">IF($O85&gt;$O$44,ROUND(COUNTIFS($B$2:$B$249,Z$64,INDIRECT(VLOOKUP($O$64,$S$54:$T$61,2,FALSE)&amp;"$2"):INDIRECT(VLOOKUP($O$64,$S$54:$T$61,2,FALSE)&amp;"$249"),$N85)/$O85*100,2),"")</f>
        <v/>
      </c>
      <c r="AA85" s="2" t="str">
        <f ca="1">IF($O85&gt;$O$44,ROUND(COUNTIFS($B$2:$B$249,AA$64,INDIRECT(VLOOKUP($O$64,$S$54:$T$61,2,FALSE)&amp;"$2"):INDIRECT(VLOOKUP($O$64,$S$54:$T$61,2,FALSE)&amp;"$249"),$N85)/$O85*100,2),"")</f>
        <v/>
      </c>
      <c r="AB85" s="2" t="str">
        <f ca="1">IF($O85&gt;$O$44,ROUND(COUNTIFS($B$2:$B$249,AB$64,INDIRECT(VLOOKUP($O$64,$S$54:$T$61,2,FALSE)&amp;"$2"):INDIRECT(VLOOKUP($O$64,$S$54:$T$61,2,FALSE)&amp;"$249"),$N85)/$O85*100,2),"")</f>
        <v/>
      </c>
      <c r="AC85" s="2" t="str">
        <f t="shared" ca="1" si="18"/>
        <v/>
      </c>
      <c r="AD85" s="2"/>
      <c r="AE85" s="2"/>
      <c r="AF85" s="2"/>
    </row>
    <row r="86" spans="1:32" x14ac:dyDescent="0.25">
      <c r="A86" t="s">
        <v>93</v>
      </c>
      <c r="B86" t="s">
        <v>17</v>
      </c>
      <c r="C86">
        <v>39.971200000000003</v>
      </c>
      <c r="D86">
        <v>-74.434600000000003</v>
      </c>
      <c r="E86">
        <v>4</v>
      </c>
      <c r="F86">
        <v>4</v>
      </c>
      <c r="G86">
        <v>4</v>
      </c>
      <c r="H86" t="s">
        <v>4</v>
      </c>
      <c r="I86">
        <v>5</v>
      </c>
      <c r="J86">
        <v>8</v>
      </c>
      <c r="K86">
        <v>3</v>
      </c>
      <c r="L86">
        <v>4</v>
      </c>
      <c r="N86" s="1">
        <v>22</v>
      </c>
      <c r="O86" s="2">
        <f ca="1">COUNTIF(INDIRECT(VLOOKUP($O$64,$S$54:$T$61,2,FALSE)&amp;"$2"):INDIRECT(VLOOKUP($O$64,$S$54:$T$61,2,FALSE)&amp;"$249"),$N86)</f>
        <v>0</v>
      </c>
      <c r="P86" s="2" t="str">
        <f ca="1">IF($O86&gt;$O$44,ROUND(COUNTIFS($B$2:$B$249,P$64,INDIRECT(VLOOKUP($O$64,$S$54:$T$61,2,FALSE)&amp;"$2"):INDIRECT(VLOOKUP($O$64,$S$54:$T$61,2,FALSE)&amp;"$249"),$N86)/$O86*100,2),"")</f>
        <v/>
      </c>
      <c r="Q86" s="2" t="str">
        <f ca="1">IF($O86&gt;$O$44,ROUND(COUNTIFS($B$2:$B$249,Q$64,INDIRECT(VLOOKUP($O$64,$S$54:$T$61,2,FALSE)&amp;"$2"):INDIRECT(VLOOKUP($O$64,$S$54:$T$61,2,FALSE)&amp;"$249"),$N86)/$O86*100,2),"")</f>
        <v/>
      </c>
      <c r="R86" s="2" t="str">
        <f ca="1">IF($O86&gt;$O$44,ROUND(COUNTIFS($B$2:$B$249,R$64,INDIRECT(VLOOKUP($O$64,$S$54:$T$61,2,FALSE)&amp;"$2"):INDIRECT(VLOOKUP($O$64,$S$54:$T$61,2,FALSE)&amp;"$249"),$N86)/$O86*100,2),"")</f>
        <v/>
      </c>
      <c r="S86" s="2" t="str">
        <f ca="1">IF($O86&gt;$O$44,ROUND(COUNTIFS($B$2:$B$249,S$64,INDIRECT(VLOOKUP($O$64,$S$54:$T$61,2,FALSE)&amp;"$2"):INDIRECT(VLOOKUP($O$64,$S$54:$T$61,2,FALSE)&amp;"$249"),$N86)/$O86*100,2),"")</f>
        <v/>
      </c>
      <c r="T86" s="2" t="str">
        <f ca="1">IF($O86&gt;$O$44,ROUND(COUNTIFS($B$2:$B$249,T$64,INDIRECT(VLOOKUP($O$64,$S$54:$T$61,2,FALSE)&amp;"$2"):INDIRECT(VLOOKUP($O$64,$S$54:$T$61,2,FALSE)&amp;"$249"),$N86)/$O86*100,2),"")</f>
        <v/>
      </c>
      <c r="U86" s="2" t="str">
        <f ca="1">IF($O86&gt;$O$44,ROUND(COUNTIFS($B$2:$B$249,U$64,INDIRECT(VLOOKUP($O$64,$S$54:$T$61,2,FALSE)&amp;"$2"):INDIRECT(VLOOKUP($O$64,$S$54:$T$61,2,FALSE)&amp;"$249"),$N86)/$O86*100,2),"")</f>
        <v/>
      </c>
      <c r="V86" s="2" t="str">
        <f ca="1">IF($O86&gt;$O$44,ROUND(COUNTIFS($B$2:$B$249,V$64,INDIRECT(VLOOKUP($O$64,$S$54:$T$61,2,FALSE)&amp;"$2"):INDIRECT(VLOOKUP($O$64,$S$54:$T$61,2,FALSE)&amp;"$249"),$N86)/$O86*100,2),"")</f>
        <v/>
      </c>
      <c r="W86" s="2" t="str">
        <f ca="1">IF($O86&gt;$O$44,ROUND(COUNTIFS($B$2:$B$249,W$64,INDIRECT(VLOOKUP($O$64,$S$54:$T$61,2,FALSE)&amp;"$2"):INDIRECT(VLOOKUP($O$64,$S$54:$T$61,2,FALSE)&amp;"$249"),$N86)/$O86*100,2),"")</f>
        <v/>
      </c>
      <c r="X86" s="2" t="str">
        <f ca="1">IF($O86&gt;$O$44,ROUND(COUNTIFS($B$2:$B$249,X$64,INDIRECT(VLOOKUP($O$64,$S$54:$T$61,2,FALSE)&amp;"$2"):INDIRECT(VLOOKUP($O$64,$S$54:$T$61,2,FALSE)&amp;"$249"),$N86)/$O86*100,2),"")</f>
        <v/>
      </c>
      <c r="Y86" s="2" t="str">
        <f ca="1">IF($O86&gt;$O$44,ROUND(COUNTIFS($B$2:$B$249,Y$64,INDIRECT(VLOOKUP($O$64,$S$54:$T$61,2,FALSE)&amp;"$2"):INDIRECT(VLOOKUP($O$64,$S$54:$T$61,2,FALSE)&amp;"$249"),$N86)/$O86*100,2),"")</f>
        <v/>
      </c>
      <c r="Z86" s="2" t="str">
        <f ca="1">IF($O86&gt;$O$44,ROUND(COUNTIFS($B$2:$B$249,Z$64,INDIRECT(VLOOKUP($O$64,$S$54:$T$61,2,FALSE)&amp;"$2"):INDIRECT(VLOOKUP($O$64,$S$54:$T$61,2,FALSE)&amp;"$249"),$N86)/$O86*100,2),"")</f>
        <v/>
      </c>
      <c r="AA86" s="2" t="str">
        <f ca="1">IF($O86&gt;$O$44,ROUND(COUNTIFS($B$2:$B$249,AA$64,INDIRECT(VLOOKUP($O$64,$S$54:$T$61,2,FALSE)&amp;"$2"):INDIRECT(VLOOKUP($O$64,$S$54:$T$61,2,FALSE)&amp;"$249"),$N86)/$O86*100,2),"")</f>
        <v/>
      </c>
      <c r="AB86" s="2" t="str">
        <f ca="1">IF($O86&gt;$O$44,ROUND(COUNTIFS($B$2:$B$249,AB$64,INDIRECT(VLOOKUP($O$64,$S$54:$T$61,2,FALSE)&amp;"$2"):INDIRECT(VLOOKUP($O$64,$S$54:$T$61,2,FALSE)&amp;"$249"),$N86)/$O86*100,2),"")</f>
        <v/>
      </c>
      <c r="AC86" s="2" t="str">
        <f t="shared" ca="1" si="18"/>
        <v/>
      </c>
      <c r="AD86" s="2"/>
      <c r="AE86" s="2"/>
      <c r="AF86" s="2"/>
    </row>
    <row r="87" spans="1:32" x14ac:dyDescent="0.25">
      <c r="A87" t="s">
        <v>94</v>
      </c>
      <c r="B87" t="s">
        <v>22</v>
      </c>
      <c r="C87">
        <v>35.971200000000003</v>
      </c>
      <c r="D87">
        <v>-79.093400000000003</v>
      </c>
      <c r="E87">
        <v>12</v>
      </c>
      <c r="F87" t="s">
        <v>4</v>
      </c>
      <c r="G87">
        <v>6</v>
      </c>
      <c r="H87">
        <v>1</v>
      </c>
      <c r="I87">
        <v>5</v>
      </c>
      <c r="J87">
        <v>1</v>
      </c>
      <c r="K87">
        <v>4</v>
      </c>
      <c r="L87">
        <v>3</v>
      </c>
      <c r="N87" s="1">
        <v>23</v>
      </c>
      <c r="O87" s="2">
        <f ca="1">COUNTIF(INDIRECT(VLOOKUP($O$64,$S$54:$T$61,2,FALSE)&amp;"$2"):INDIRECT(VLOOKUP($O$64,$S$54:$T$61,2,FALSE)&amp;"$249"),$N87)</f>
        <v>0</v>
      </c>
      <c r="P87" s="2" t="str">
        <f ca="1">IF($O87&gt;$O$44,ROUND(COUNTIFS($B$2:$B$249,P$64,INDIRECT(VLOOKUP($O$64,$S$54:$T$61,2,FALSE)&amp;"$2"):INDIRECT(VLOOKUP($O$64,$S$54:$T$61,2,FALSE)&amp;"$249"),$N87)/$O87*100,2),"")</f>
        <v/>
      </c>
      <c r="Q87" s="2" t="str">
        <f ca="1">IF($O87&gt;$O$44,ROUND(COUNTIFS($B$2:$B$249,Q$64,INDIRECT(VLOOKUP($O$64,$S$54:$T$61,2,FALSE)&amp;"$2"):INDIRECT(VLOOKUP($O$64,$S$54:$T$61,2,FALSE)&amp;"$249"),$N87)/$O87*100,2),"")</f>
        <v/>
      </c>
      <c r="R87" s="2" t="str">
        <f ca="1">IF($O87&gt;$O$44,ROUND(COUNTIFS($B$2:$B$249,R$64,INDIRECT(VLOOKUP($O$64,$S$54:$T$61,2,FALSE)&amp;"$2"):INDIRECT(VLOOKUP($O$64,$S$54:$T$61,2,FALSE)&amp;"$249"),$N87)/$O87*100,2),"")</f>
        <v/>
      </c>
      <c r="S87" s="2" t="str">
        <f ca="1">IF($O87&gt;$O$44,ROUND(COUNTIFS($B$2:$B$249,S$64,INDIRECT(VLOOKUP($O$64,$S$54:$T$61,2,FALSE)&amp;"$2"):INDIRECT(VLOOKUP($O$64,$S$54:$T$61,2,FALSE)&amp;"$249"),$N87)/$O87*100,2),"")</f>
        <v/>
      </c>
      <c r="T87" s="2" t="str">
        <f ca="1">IF($O87&gt;$O$44,ROUND(COUNTIFS($B$2:$B$249,T$64,INDIRECT(VLOOKUP($O$64,$S$54:$T$61,2,FALSE)&amp;"$2"):INDIRECT(VLOOKUP($O$64,$S$54:$T$61,2,FALSE)&amp;"$249"),$N87)/$O87*100,2),"")</f>
        <v/>
      </c>
      <c r="U87" s="2" t="str">
        <f ca="1">IF($O87&gt;$O$44,ROUND(COUNTIFS($B$2:$B$249,U$64,INDIRECT(VLOOKUP($O$64,$S$54:$T$61,2,FALSE)&amp;"$2"):INDIRECT(VLOOKUP($O$64,$S$54:$T$61,2,FALSE)&amp;"$249"),$N87)/$O87*100,2),"")</f>
        <v/>
      </c>
      <c r="V87" s="2" t="str">
        <f ca="1">IF($O87&gt;$O$44,ROUND(COUNTIFS($B$2:$B$249,V$64,INDIRECT(VLOOKUP($O$64,$S$54:$T$61,2,FALSE)&amp;"$2"):INDIRECT(VLOOKUP($O$64,$S$54:$T$61,2,FALSE)&amp;"$249"),$N87)/$O87*100,2),"")</f>
        <v/>
      </c>
      <c r="W87" s="2" t="str">
        <f ca="1">IF($O87&gt;$O$44,ROUND(COUNTIFS($B$2:$B$249,W$64,INDIRECT(VLOOKUP($O$64,$S$54:$T$61,2,FALSE)&amp;"$2"):INDIRECT(VLOOKUP($O$64,$S$54:$T$61,2,FALSE)&amp;"$249"),$N87)/$O87*100,2),"")</f>
        <v/>
      </c>
      <c r="X87" s="2" t="str">
        <f ca="1">IF($O87&gt;$O$44,ROUND(COUNTIFS($B$2:$B$249,X$64,INDIRECT(VLOOKUP($O$64,$S$54:$T$61,2,FALSE)&amp;"$2"):INDIRECT(VLOOKUP($O$64,$S$54:$T$61,2,FALSE)&amp;"$249"),$N87)/$O87*100,2),"")</f>
        <v/>
      </c>
      <c r="Y87" s="2" t="str">
        <f ca="1">IF($O87&gt;$O$44,ROUND(COUNTIFS($B$2:$B$249,Y$64,INDIRECT(VLOOKUP($O$64,$S$54:$T$61,2,FALSE)&amp;"$2"):INDIRECT(VLOOKUP($O$64,$S$54:$T$61,2,FALSE)&amp;"$249"),$N87)/$O87*100,2),"")</f>
        <v/>
      </c>
      <c r="Z87" s="2" t="str">
        <f ca="1">IF($O87&gt;$O$44,ROUND(COUNTIFS($B$2:$B$249,Z$64,INDIRECT(VLOOKUP($O$64,$S$54:$T$61,2,FALSE)&amp;"$2"):INDIRECT(VLOOKUP($O$64,$S$54:$T$61,2,FALSE)&amp;"$249"),$N87)/$O87*100,2),"")</f>
        <v/>
      </c>
      <c r="AA87" s="2" t="str">
        <f ca="1">IF($O87&gt;$O$44,ROUND(COUNTIFS($B$2:$B$249,AA$64,INDIRECT(VLOOKUP($O$64,$S$54:$T$61,2,FALSE)&amp;"$2"):INDIRECT(VLOOKUP($O$64,$S$54:$T$61,2,FALSE)&amp;"$249"),$N87)/$O87*100,2),"")</f>
        <v/>
      </c>
      <c r="AB87" s="2" t="str">
        <f ca="1">IF($O87&gt;$O$44,ROUND(COUNTIFS($B$2:$B$249,AB$64,INDIRECT(VLOOKUP($O$64,$S$54:$T$61,2,FALSE)&amp;"$2"):INDIRECT(VLOOKUP($O$64,$S$54:$T$61,2,FALSE)&amp;"$249"),$N87)/$O87*100,2),"")</f>
        <v/>
      </c>
      <c r="AC87" s="2" t="str">
        <f t="shared" ca="1" si="18"/>
        <v/>
      </c>
      <c r="AD87" s="2"/>
      <c r="AE87" s="2"/>
      <c r="AF87" s="2"/>
    </row>
    <row r="88" spans="1:32" x14ac:dyDescent="0.25">
      <c r="A88" t="s">
        <v>95</v>
      </c>
      <c r="B88" t="s">
        <v>16</v>
      </c>
      <c r="C88">
        <v>35.973599999999998</v>
      </c>
      <c r="D88">
        <v>-79.100399999999993</v>
      </c>
      <c r="E88">
        <v>6</v>
      </c>
      <c r="F88" t="s">
        <v>4</v>
      </c>
      <c r="G88">
        <v>6</v>
      </c>
      <c r="H88">
        <v>1</v>
      </c>
      <c r="I88">
        <v>5</v>
      </c>
      <c r="J88">
        <v>1</v>
      </c>
      <c r="K88">
        <v>4</v>
      </c>
      <c r="L88">
        <v>2</v>
      </c>
      <c r="N88" s="1">
        <v>24</v>
      </c>
      <c r="O88" s="2">
        <f ca="1">COUNTIF(INDIRECT(VLOOKUP($O$64,$S$54:$T$61,2,FALSE)&amp;"$2"):INDIRECT(VLOOKUP($O$64,$S$54:$T$61,2,FALSE)&amp;"$249"),$N88)</f>
        <v>0</v>
      </c>
      <c r="P88" s="2" t="str">
        <f ca="1">IF($O88&gt;$O$44,ROUND(COUNTIFS($B$2:$B$249,P$64,INDIRECT(VLOOKUP($O$64,$S$54:$T$61,2,FALSE)&amp;"$2"):INDIRECT(VLOOKUP($O$64,$S$54:$T$61,2,FALSE)&amp;"$249"),$N88)/$O88*100,2),"")</f>
        <v/>
      </c>
      <c r="Q88" s="2" t="str">
        <f ca="1">IF($O88&gt;$O$44,ROUND(COUNTIFS($B$2:$B$249,Q$64,INDIRECT(VLOOKUP($O$64,$S$54:$T$61,2,FALSE)&amp;"$2"):INDIRECT(VLOOKUP($O$64,$S$54:$T$61,2,FALSE)&amp;"$249"),$N88)/$O88*100,2),"")</f>
        <v/>
      </c>
      <c r="R88" s="2" t="str">
        <f ca="1">IF($O88&gt;$O$44,ROUND(COUNTIFS($B$2:$B$249,R$64,INDIRECT(VLOOKUP($O$64,$S$54:$T$61,2,FALSE)&amp;"$2"):INDIRECT(VLOOKUP($O$64,$S$54:$T$61,2,FALSE)&amp;"$249"),$N88)/$O88*100,2),"")</f>
        <v/>
      </c>
      <c r="S88" s="2" t="str">
        <f ca="1">IF($O88&gt;$O$44,ROUND(COUNTIFS($B$2:$B$249,S$64,INDIRECT(VLOOKUP($O$64,$S$54:$T$61,2,FALSE)&amp;"$2"):INDIRECT(VLOOKUP($O$64,$S$54:$T$61,2,FALSE)&amp;"$249"),$N88)/$O88*100,2),"")</f>
        <v/>
      </c>
      <c r="T88" s="2" t="str">
        <f ca="1">IF($O88&gt;$O$44,ROUND(COUNTIFS($B$2:$B$249,T$64,INDIRECT(VLOOKUP($O$64,$S$54:$T$61,2,FALSE)&amp;"$2"):INDIRECT(VLOOKUP($O$64,$S$54:$T$61,2,FALSE)&amp;"$249"),$N88)/$O88*100,2),"")</f>
        <v/>
      </c>
      <c r="U88" s="2" t="str">
        <f ca="1">IF($O88&gt;$O$44,ROUND(COUNTIFS($B$2:$B$249,U$64,INDIRECT(VLOOKUP($O$64,$S$54:$T$61,2,FALSE)&amp;"$2"):INDIRECT(VLOOKUP($O$64,$S$54:$T$61,2,FALSE)&amp;"$249"),$N88)/$O88*100,2),"")</f>
        <v/>
      </c>
      <c r="V88" s="2" t="str">
        <f ca="1">IF($O88&gt;$O$44,ROUND(COUNTIFS($B$2:$B$249,V$64,INDIRECT(VLOOKUP($O$64,$S$54:$T$61,2,FALSE)&amp;"$2"):INDIRECT(VLOOKUP($O$64,$S$54:$T$61,2,FALSE)&amp;"$249"),$N88)/$O88*100,2),"")</f>
        <v/>
      </c>
      <c r="W88" s="2" t="str">
        <f ca="1">IF($O88&gt;$O$44,ROUND(COUNTIFS($B$2:$B$249,W$64,INDIRECT(VLOOKUP($O$64,$S$54:$T$61,2,FALSE)&amp;"$2"):INDIRECT(VLOOKUP($O$64,$S$54:$T$61,2,FALSE)&amp;"$249"),$N88)/$O88*100,2),"")</f>
        <v/>
      </c>
      <c r="X88" s="2" t="str">
        <f ca="1">IF($O88&gt;$O$44,ROUND(COUNTIFS($B$2:$B$249,X$64,INDIRECT(VLOOKUP($O$64,$S$54:$T$61,2,FALSE)&amp;"$2"):INDIRECT(VLOOKUP($O$64,$S$54:$T$61,2,FALSE)&amp;"$249"),$N88)/$O88*100,2),"")</f>
        <v/>
      </c>
      <c r="Y88" s="2" t="str">
        <f ca="1">IF($O88&gt;$O$44,ROUND(COUNTIFS($B$2:$B$249,Y$64,INDIRECT(VLOOKUP($O$64,$S$54:$T$61,2,FALSE)&amp;"$2"):INDIRECT(VLOOKUP($O$64,$S$54:$T$61,2,FALSE)&amp;"$249"),$N88)/$O88*100,2),"")</f>
        <v/>
      </c>
      <c r="Z88" s="2" t="str">
        <f ca="1">IF($O88&gt;$O$44,ROUND(COUNTIFS($B$2:$B$249,Z$64,INDIRECT(VLOOKUP($O$64,$S$54:$T$61,2,FALSE)&amp;"$2"):INDIRECT(VLOOKUP($O$64,$S$54:$T$61,2,FALSE)&amp;"$249"),$N88)/$O88*100,2),"")</f>
        <v/>
      </c>
      <c r="AA88" s="2" t="str">
        <f ca="1">IF($O88&gt;$O$44,ROUND(COUNTIFS($B$2:$B$249,AA$64,INDIRECT(VLOOKUP($O$64,$S$54:$T$61,2,FALSE)&amp;"$2"):INDIRECT(VLOOKUP($O$64,$S$54:$T$61,2,FALSE)&amp;"$249"),$N88)/$O88*100,2),"")</f>
        <v/>
      </c>
      <c r="AB88" s="2" t="str">
        <f ca="1">IF($O88&gt;$O$44,ROUND(COUNTIFS($B$2:$B$249,AB$64,INDIRECT(VLOOKUP($O$64,$S$54:$T$61,2,FALSE)&amp;"$2"):INDIRECT(VLOOKUP($O$64,$S$54:$T$61,2,FALSE)&amp;"$249"),$N88)/$O88*100,2),"")</f>
        <v/>
      </c>
      <c r="AC88" s="2" t="str">
        <f t="shared" ca="1" si="18"/>
        <v/>
      </c>
      <c r="AD88" s="2"/>
      <c r="AE88" s="2"/>
      <c r="AF88" s="2"/>
    </row>
    <row r="89" spans="1:32" x14ac:dyDescent="0.25">
      <c r="A89" t="s">
        <v>96</v>
      </c>
      <c r="B89" t="s">
        <v>3</v>
      </c>
      <c r="C89">
        <v>25.5519</v>
      </c>
      <c r="D89">
        <v>-80.782600000000002</v>
      </c>
      <c r="E89">
        <v>4</v>
      </c>
      <c r="F89">
        <v>2</v>
      </c>
      <c r="G89">
        <v>7</v>
      </c>
      <c r="H89">
        <v>16</v>
      </c>
      <c r="I89">
        <v>17</v>
      </c>
      <c r="J89">
        <v>2</v>
      </c>
      <c r="K89">
        <v>7</v>
      </c>
      <c r="L89">
        <v>1</v>
      </c>
      <c r="N89" s="1">
        <v>25</v>
      </c>
      <c r="O89" s="2">
        <f ca="1">COUNTIF(INDIRECT(VLOOKUP($O$64,$S$54:$T$61,2,FALSE)&amp;"$2"):INDIRECT(VLOOKUP($O$64,$S$54:$T$61,2,FALSE)&amp;"$249"),$N89)</f>
        <v>0</v>
      </c>
      <c r="P89" s="2" t="str">
        <f ca="1">IF($O89&gt;$O$44,ROUND(COUNTIFS($B$2:$B$249,P$64,INDIRECT(VLOOKUP($O$64,$S$54:$T$61,2,FALSE)&amp;"$2"):INDIRECT(VLOOKUP($O$64,$S$54:$T$61,2,FALSE)&amp;"$249"),$N89)/$O89*100,2),"")</f>
        <v/>
      </c>
      <c r="Q89" s="2" t="str">
        <f ca="1">IF($O89&gt;$O$44,ROUND(COUNTIFS($B$2:$B$249,Q$64,INDIRECT(VLOOKUP($O$64,$S$54:$T$61,2,FALSE)&amp;"$2"):INDIRECT(VLOOKUP($O$64,$S$54:$T$61,2,FALSE)&amp;"$249"),$N89)/$O89*100,2),"")</f>
        <v/>
      </c>
      <c r="R89" s="2" t="str">
        <f ca="1">IF($O89&gt;$O$44,ROUND(COUNTIFS($B$2:$B$249,R$64,INDIRECT(VLOOKUP($O$64,$S$54:$T$61,2,FALSE)&amp;"$2"):INDIRECT(VLOOKUP($O$64,$S$54:$T$61,2,FALSE)&amp;"$249"),$N89)/$O89*100,2),"")</f>
        <v/>
      </c>
      <c r="S89" s="2" t="str">
        <f ca="1">IF($O89&gt;$O$44,ROUND(COUNTIFS($B$2:$B$249,S$64,INDIRECT(VLOOKUP($O$64,$S$54:$T$61,2,FALSE)&amp;"$2"):INDIRECT(VLOOKUP($O$64,$S$54:$T$61,2,FALSE)&amp;"$249"),$N89)/$O89*100,2),"")</f>
        <v/>
      </c>
      <c r="T89" s="2" t="str">
        <f ca="1">IF($O89&gt;$O$44,ROUND(COUNTIFS($B$2:$B$249,T$64,INDIRECT(VLOOKUP($O$64,$S$54:$T$61,2,FALSE)&amp;"$2"):INDIRECT(VLOOKUP($O$64,$S$54:$T$61,2,FALSE)&amp;"$249"),$N89)/$O89*100,2),"")</f>
        <v/>
      </c>
      <c r="U89" s="2" t="str">
        <f ca="1">IF($O89&gt;$O$44,ROUND(COUNTIFS($B$2:$B$249,U$64,INDIRECT(VLOOKUP($O$64,$S$54:$T$61,2,FALSE)&amp;"$2"):INDIRECT(VLOOKUP($O$64,$S$54:$T$61,2,FALSE)&amp;"$249"),$N89)/$O89*100,2),"")</f>
        <v/>
      </c>
      <c r="V89" s="2" t="str">
        <f ca="1">IF($O89&gt;$O$44,ROUND(COUNTIFS($B$2:$B$249,V$64,INDIRECT(VLOOKUP($O$64,$S$54:$T$61,2,FALSE)&amp;"$2"):INDIRECT(VLOOKUP($O$64,$S$54:$T$61,2,FALSE)&amp;"$249"),$N89)/$O89*100,2),"")</f>
        <v/>
      </c>
      <c r="W89" s="2" t="str">
        <f ca="1">IF($O89&gt;$O$44,ROUND(COUNTIFS($B$2:$B$249,W$64,INDIRECT(VLOOKUP($O$64,$S$54:$T$61,2,FALSE)&amp;"$2"):INDIRECT(VLOOKUP($O$64,$S$54:$T$61,2,FALSE)&amp;"$249"),$N89)/$O89*100,2),"")</f>
        <v/>
      </c>
      <c r="X89" s="2" t="str">
        <f ca="1">IF($O89&gt;$O$44,ROUND(COUNTIFS($B$2:$B$249,X$64,INDIRECT(VLOOKUP($O$64,$S$54:$T$61,2,FALSE)&amp;"$2"):INDIRECT(VLOOKUP($O$64,$S$54:$T$61,2,FALSE)&amp;"$249"),$N89)/$O89*100,2),"")</f>
        <v/>
      </c>
      <c r="Y89" s="2" t="str">
        <f ca="1">IF($O89&gt;$O$44,ROUND(COUNTIFS($B$2:$B$249,Y$64,INDIRECT(VLOOKUP($O$64,$S$54:$T$61,2,FALSE)&amp;"$2"):INDIRECT(VLOOKUP($O$64,$S$54:$T$61,2,FALSE)&amp;"$249"),$N89)/$O89*100,2),"")</f>
        <v/>
      </c>
      <c r="Z89" s="2" t="str">
        <f ca="1">IF($O89&gt;$O$44,ROUND(COUNTIFS($B$2:$B$249,Z$64,INDIRECT(VLOOKUP($O$64,$S$54:$T$61,2,FALSE)&amp;"$2"):INDIRECT(VLOOKUP($O$64,$S$54:$T$61,2,FALSE)&amp;"$249"),$N89)/$O89*100,2),"")</f>
        <v/>
      </c>
      <c r="AA89" s="2" t="str">
        <f ca="1">IF($O89&gt;$O$44,ROUND(COUNTIFS($B$2:$B$249,AA$64,INDIRECT(VLOOKUP($O$64,$S$54:$T$61,2,FALSE)&amp;"$2"):INDIRECT(VLOOKUP($O$64,$S$54:$T$61,2,FALSE)&amp;"$249"),$N89)/$O89*100,2),"")</f>
        <v/>
      </c>
      <c r="AB89" s="2" t="str">
        <f ca="1">IF($O89&gt;$O$44,ROUND(COUNTIFS($B$2:$B$249,AB$64,INDIRECT(VLOOKUP($O$64,$S$54:$T$61,2,FALSE)&amp;"$2"):INDIRECT(VLOOKUP($O$64,$S$54:$T$61,2,FALSE)&amp;"$249"),$N89)/$O89*100,2),"")</f>
        <v/>
      </c>
      <c r="AC89" s="2" t="str">
        <f t="shared" ca="1" si="18"/>
        <v/>
      </c>
      <c r="AD89" s="2"/>
      <c r="AE89" s="2"/>
      <c r="AF89" s="2"/>
    </row>
    <row r="90" spans="1:32" x14ac:dyDescent="0.25">
      <c r="A90" t="s">
        <v>97</v>
      </c>
      <c r="B90" t="s">
        <v>30</v>
      </c>
      <c r="C90">
        <v>63.878399999999999</v>
      </c>
      <c r="D90">
        <v>-149.25360000000001</v>
      </c>
      <c r="E90">
        <v>4</v>
      </c>
      <c r="F90">
        <v>5</v>
      </c>
      <c r="G90">
        <v>3</v>
      </c>
      <c r="H90" t="s">
        <v>4</v>
      </c>
      <c r="I90">
        <v>4</v>
      </c>
      <c r="J90">
        <v>2</v>
      </c>
      <c r="K90">
        <v>3</v>
      </c>
      <c r="L90">
        <v>3</v>
      </c>
      <c r="N90" s="1">
        <v>26</v>
      </c>
      <c r="O90" s="2">
        <f ca="1">COUNTIF(INDIRECT(VLOOKUP($O$64,$S$54:$T$61,2,FALSE)&amp;"$2"):INDIRECT(VLOOKUP($O$64,$S$54:$T$61,2,FALSE)&amp;"$249"),$N90)</f>
        <v>0</v>
      </c>
      <c r="P90" s="2" t="str">
        <f ca="1">IF($O90&gt;$O$44,ROUND(COUNTIFS($B$2:$B$249,P$64,INDIRECT(VLOOKUP($O$64,$S$54:$T$61,2,FALSE)&amp;"$2"):INDIRECT(VLOOKUP($O$64,$S$54:$T$61,2,FALSE)&amp;"$249"),$N90)/$O90*100,2),"")</f>
        <v/>
      </c>
      <c r="Q90" s="2" t="str">
        <f ca="1">IF($O90&gt;$O$44,ROUND(COUNTIFS($B$2:$B$249,Q$64,INDIRECT(VLOOKUP($O$64,$S$54:$T$61,2,FALSE)&amp;"$2"):INDIRECT(VLOOKUP($O$64,$S$54:$T$61,2,FALSE)&amp;"$249"),$N90)/$O90*100,2),"")</f>
        <v/>
      </c>
      <c r="R90" s="2" t="str">
        <f ca="1">IF($O90&gt;$O$44,ROUND(COUNTIFS($B$2:$B$249,R$64,INDIRECT(VLOOKUP($O$64,$S$54:$T$61,2,FALSE)&amp;"$2"):INDIRECT(VLOOKUP($O$64,$S$54:$T$61,2,FALSE)&amp;"$249"),$N90)/$O90*100,2),"")</f>
        <v/>
      </c>
      <c r="S90" s="2" t="str">
        <f ca="1">IF($O90&gt;$O$44,ROUND(COUNTIFS($B$2:$B$249,S$64,INDIRECT(VLOOKUP($O$64,$S$54:$T$61,2,FALSE)&amp;"$2"):INDIRECT(VLOOKUP($O$64,$S$54:$T$61,2,FALSE)&amp;"$249"),$N90)/$O90*100,2),"")</f>
        <v/>
      </c>
      <c r="T90" s="2" t="str">
        <f ca="1">IF($O90&gt;$O$44,ROUND(COUNTIFS($B$2:$B$249,T$64,INDIRECT(VLOOKUP($O$64,$S$54:$T$61,2,FALSE)&amp;"$2"):INDIRECT(VLOOKUP($O$64,$S$54:$T$61,2,FALSE)&amp;"$249"),$N90)/$O90*100,2),"")</f>
        <v/>
      </c>
      <c r="U90" s="2" t="str">
        <f ca="1">IF($O90&gt;$O$44,ROUND(COUNTIFS($B$2:$B$249,U$64,INDIRECT(VLOOKUP($O$64,$S$54:$T$61,2,FALSE)&amp;"$2"):INDIRECT(VLOOKUP($O$64,$S$54:$T$61,2,FALSE)&amp;"$249"),$N90)/$O90*100,2),"")</f>
        <v/>
      </c>
      <c r="V90" s="2" t="str">
        <f ca="1">IF($O90&gt;$O$44,ROUND(COUNTIFS($B$2:$B$249,V$64,INDIRECT(VLOOKUP($O$64,$S$54:$T$61,2,FALSE)&amp;"$2"):INDIRECT(VLOOKUP($O$64,$S$54:$T$61,2,FALSE)&amp;"$249"),$N90)/$O90*100,2),"")</f>
        <v/>
      </c>
      <c r="W90" s="2" t="str">
        <f ca="1">IF($O90&gt;$O$44,ROUND(COUNTIFS($B$2:$B$249,W$64,INDIRECT(VLOOKUP($O$64,$S$54:$T$61,2,FALSE)&amp;"$2"):INDIRECT(VLOOKUP($O$64,$S$54:$T$61,2,FALSE)&amp;"$249"),$N90)/$O90*100,2),"")</f>
        <v/>
      </c>
      <c r="X90" s="2" t="str">
        <f ca="1">IF($O90&gt;$O$44,ROUND(COUNTIFS($B$2:$B$249,X$64,INDIRECT(VLOOKUP($O$64,$S$54:$T$61,2,FALSE)&amp;"$2"):INDIRECT(VLOOKUP($O$64,$S$54:$T$61,2,FALSE)&amp;"$249"),$N90)/$O90*100,2),"")</f>
        <v/>
      </c>
      <c r="Y90" s="2" t="str">
        <f ca="1">IF($O90&gt;$O$44,ROUND(COUNTIFS($B$2:$B$249,Y$64,INDIRECT(VLOOKUP($O$64,$S$54:$T$61,2,FALSE)&amp;"$2"):INDIRECT(VLOOKUP($O$64,$S$54:$T$61,2,FALSE)&amp;"$249"),$N90)/$O90*100,2),"")</f>
        <v/>
      </c>
      <c r="Z90" s="2" t="str">
        <f ca="1">IF($O90&gt;$O$44,ROUND(COUNTIFS($B$2:$B$249,Z$64,INDIRECT(VLOOKUP($O$64,$S$54:$T$61,2,FALSE)&amp;"$2"):INDIRECT(VLOOKUP($O$64,$S$54:$T$61,2,FALSE)&amp;"$249"),$N90)/$O90*100,2),"")</f>
        <v/>
      </c>
      <c r="AA90" s="2" t="str">
        <f ca="1">IF($O90&gt;$O$44,ROUND(COUNTIFS($B$2:$B$249,AA$64,INDIRECT(VLOOKUP($O$64,$S$54:$T$61,2,FALSE)&amp;"$2"):INDIRECT(VLOOKUP($O$64,$S$54:$T$61,2,FALSE)&amp;"$249"),$N90)/$O90*100,2),"")</f>
        <v/>
      </c>
      <c r="AB90" s="2" t="str">
        <f ca="1">IF($O90&gt;$O$44,ROUND(COUNTIFS($B$2:$B$249,AB$64,INDIRECT(VLOOKUP($O$64,$S$54:$T$61,2,FALSE)&amp;"$2"):INDIRECT(VLOOKUP($O$64,$S$54:$T$61,2,FALSE)&amp;"$249"),$N90)/$O90*100,2),"")</f>
        <v/>
      </c>
      <c r="AC90" s="2" t="str">
        <f t="shared" ca="1" si="18"/>
        <v/>
      </c>
      <c r="AD90" s="2"/>
      <c r="AE90" s="2"/>
      <c r="AF90" s="2"/>
    </row>
    <row r="91" spans="1:32" x14ac:dyDescent="0.25">
      <c r="A91" t="s">
        <v>98</v>
      </c>
      <c r="B91" t="s">
        <v>3</v>
      </c>
      <c r="C91">
        <v>25.437899999999999</v>
      </c>
      <c r="D91">
        <v>-80.5946</v>
      </c>
      <c r="E91">
        <v>4</v>
      </c>
      <c r="F91">
        <v>2</v>
      </c>
      <c r="G91">
        <v>7</v>
      </c>
      <c r="H91">
        <v>17</v>
      </c>
      <c r="I91">
        <v>17</v>
      </c>
      <c r="J91">
        <v>3</v>
      </c>
      <c r="K91">
        <v>7</v>
      </c>
      <c r="L91">
        <v>1</v>
      </c>
      <c r="N91" s="1">
        <v>27</v>
      </c>
      <c r="O91" s="2">
        <f ca="1">COUNTIF(INDIRECT(VLOOKUP($O$64,$S$54:$T$61,2,FALSE)&amp;"$2"):INDIRECT(VLOOKUP($O$64,$S$54:$T$61,2,FALSE)&amp;"$249"),$N91)</f>
        <v>0</v>
      </c>
      <c r="P91" s="2" t="str">
        <f ca="1">IF($O91&gt;$O$44,ROUND(COUNTIFS($B$2:$B$249,P$64,INDIRECT(VLOOKUP($O$64,$S$54:$T$61,2,FALSE)&amp;"$2"):INDIRECT(VLOOKUP($O$64,$S$54:$T$61,2,FALSE)&amp;"$249"),$N91)/$O91*100,2),"")</f>
        <v/>
      </c>
      <c r="Q91" s="2" t="str">
        <f ca="1">IF($O91&gt;$O$44,ROUND(COUNTIFS($B$2:$B$249,Q$64,INDIRECT(VLOOKUP($O$64,$S$54:$T$61,2,FALSE)&amp;"$2"):INDIRECT(VLOOKUP($O$64,$S$54:$T$61,2,FALSE)&amp;"$249"),$N91)/$O91*100,2),"")</f>
        <v/>
      </c>
      <c r="R91" s="2" t="str">
        <f ca="1">IF($O91&gt;$O$44,ROUND(COUNTIFS($B$2:$B$249,R$64,INDIRECT(VLOOKUP($O$64,$S$54:$T$61,2,FALSE)&amp;"$2"):INDIRECT(VLOOKUP($O$64,$S$54:$T$61,2,FALSE)&amp;"$249"),$N91)/$O91*100,2),"")</f>
        <v/>
      </c>
      <c r="S91" s="2" t="str">
        <f ca="1">IF($O91&gt;$O$44,ROUND(COUNTIFS($B$2:$B$249,S$64,INDIRECT(VLOOKUP($O$64,$S$54:$T$61,2,FALSE)&amp;"$2"):INDIRECT(VLOOKUP($O$64,$S$54:$T$61,2,FALSE)&amp;"$249"),$N91)/$O91*100,2),"")</f>
        <v/>
      </c>
      <c r="T91" s="2" t="str">
        <f ca="1">IF($O91&gt;$O$44,ROUND(COUNTIFS($B$2:$B$249,T$64,INDIRECT(VLOOKUP($O$64,$S$54:$T$61,2,FALSE)&amp;"$2"):INDIRECT(VLOOKUP($O$64,$S$54:$T$61,2,FALSE)&amp;"$249"),$N91)/$O91*100,2),"")</f>
        <v/>
      </c>
      <c r="U91" s="2" t="str">
        <f ca="1">IF($O91&gt;$O$44,ROUND(COUNTIFS($B$2:$B$249,U$64,INDIRECT(VLOOKUP($O$64,$S$54:$T$61,2,FALSE)&amp;"$2"):INDIRECT(VLOOKUP($O$64,$S$54:$T$61,2,FALSE)&amp;"$249"),$N91)/$O91*100,2),"")</f>
        <v/>
      </c>
      <c r="V91" s="2" t="str">
        <f ca="1">IF($O91&gt;$O$44,ROUND(COUNTIFS($B$2:$B$249,V$64,INDIRECT(VLOOKUP($O$64,$S$54:$T$61,2,FALSE)&amp;"$2"):INDIRECT(VLOOKUP($O$64,$S$54:$T$61,2,FALSE)&amp;"$249"),$N91)/$O91*100,2),"")</f>
        <v/>
      </c>
      <c r="W91" s="2" t="str">
        <f ca="1">IF($O91&gt;$O$44,ROUND(COUNTIFS($B$2:$B$249,W$64,INDIRECT(VLOOKUP($O$64,$S$54:$T$61,2,FALSE)&amp;"$2"):INDIRECT(VLOOKUP($O$64,$S$54:$T$61,2,FALSE)&amp;"$249"),$N91)/$O91*100,2),"")</f>
        <v/>
      </c>
      <c r="X91" s="2" t="str">
        <f ca="1">IF($O91&gt;$O$44,ROUND(COUNTIFS($B$2:$B$249,X$64,INDIRECT(VLOOKUP($O$64,$S$54:$T$61,2,FALSE)&amp;"$2"):INDIRECT(VLOOKUP($O$64,$S$54:$T$61,2,FALSE)&amp;"$249"),$N91)/$O91*100,2),"")</f>
        <v/>
      </c>
      <c r="Y91" s="2" t="str">
        <f ca="1">IF($O91&gt;$O$44,ROUND(COUNTIFS($B$2:$B$249,Y$64,INDIRECT(VLOOKUP($O$64,$S$54:$T$61,2,FALSE)&amp;"$2"):INDIRECT(VLOOKUP($O$64,$S$54:$T$61,2,FALSE)&amp;"$249"),$N91)/$O91*100,2),"")</f>
        <v/>
      </c>
      <c r="Z91" s="2" t="str">
        <f ca="1">IF($O91&gt;$O$44,ROUND(COUNTIFS($B$2:$B$249,Z$64,INDIRECT(VLOOKUP($O$64,$S$54:$T$61,2,FALSE)&amp;"$2"):INDIRECT(VLOOKUP($O$64,$S$54:$T$61,2,FALSE)&amp;"$249"),$N91)/$O91*100,2),"")</f>
        <v/>
      </c>
      <c r="AA91" s="2" t="str">
        <f ca="1">IF($O91&gt;$O$44,ROUND(COUNTIFS($B$2:$B$249,AA$64,INDIRECT(VLOOKUP($O$64,$S$54:$T$61,2,FALSE)&amp;"$2"):INDIRECT(VLOOKUP($O$64,$S$54:$T$61,2,FALSE)&amp;"$249"),$N91)/$O91*100,2),"")</f>
        <v/>
      </c>
      <c r="AB91" s="2" t="str">
        <f ca="1">IF($O91&gt;$O$44,ROUND(COUNTIFS($B$2:$B$249,AB$64,INDIRECT(VLOOKUP($O$64,$S$54:$T$61,2,FALSE)&amp;"$2"):INDIRECT(VLOOKUP($O$64,$S$54:$T$61,2,FALSE)&amp;"$249"),$N91)/$O91*100,2),"")</f>
        <v/>
      </c>
      <c r="AC91" s="2" t="str">
        <f t="shared" ca="1" si="18"/>
        <v/>
      </c>
      <c r="AD91" s="2"/>
      <c r="AE91" s="2"/>
      <c r="AF91" s="2"/>
    </row>
    <row r="92" spans="1:32" x14ac:dyDescent="0.25">
      <c r="A92" t="s">
        <v>99</v>
      </c>
      <c r="B92" t="s">
        <v>30</v>
      </c>
      <c r="C92">
        <v>65.396799999999999</v>
      </c>
      <c r="D92">
        <v>-148.9348</v>
      </c>
      <c r="E92" t="s">
        <v>4</v>
      </c>
      <c r="F92">
        <v>5</v>
      </c>
      <c r="G92">
        <v>3</v>
      </c>
      <c r="H92">
        <v>18</v>
      </c>
      <c r="I92">
        <v>4</v>
      </c>
      <c r="J92">
        <v>2</v>
      </c>
      <c r="K92">
        <v>3</v>
      </c>
      <c r="L92">
        <v>3</v>
      </c>
      <c r="N92" s="1">
        <v>28</v>
      </c>
      <c r="O92" s="2">
        <f ca="1">COUNTIF(INDIRECT(VLOOKUP($O$64,$S$54:$T$61,2,FALSE)&amp;"$2"):INDIRECT(VLOOKUP($O$64,$S$54:$T$61,2,FALSE)&amp;"$249"),$N92)</f>
        <v>0</v>
      </c>
      <c r="P92" s="2" t="str">
        <f ca="1">IF($O92&gt;$O$44,ROUND(COUNTIFS($B$2:$B$249,P$64,INDIRECT(VLOOKUP($O$64,$S$54:$T$61,2,FALSE)&amp;"$2"):INDIRECT(VLOOKUP($O$64,$S$54:$T$61,2,FALSE)&amp;"$249"),$N92)/$O92*100,2),"")</f>
        <v/>
      </c>
      <c r="Q92" s="2" t="str">
        <f ca="1">IF($O92&gt;$O$44,ROUND(COUNTIFS($B$2:$B$249,Q$64,INDIRECT(VLOOKUP($O$64,$S$54:$T$61,2,FALSE)&amp;"$2"):INDIRECT(VLOOKUP($O$64,$S$54:$T$61,2,FALSE)&amp;"$249"),$N92)/$O92*100,2),"")</f>
        <v/>
      </c>
      <c r="R92" s="2" t="str">
        <f ca="1">IF($O92&gt;$O$44,ROUND(COUNTIFS($B$2:$B$249,R$64,INDIRECT(VLOOKUP($O$64,$S$54:$T$61,2,FALSE)&amp;"$2"):INDIRECT(VLOOKUP($O$64,$S$54:$T$61,2,FALSE)&amp;"$249"),$N92)/$O92*100,2),"")</f>
        <v/>
      </c>
      <c r="S92" s="2" t="str">
        <f ca="1">IF($O92&gt;$O$44,ROUND(COUNTIFS($B$2:$B$249,S$64,INDIRECT(VLOOKUP($O$64,$S$54:$T$61,2,FALSE)&amp;"$2"):INDIRECT(VLOOKUP($O$64,$S$54:$T$61,2,FALSE)&amp;"$249"),$N92)/$O92*100,2),"")</f>
        <v/>
      </c>
      <c r="T92" s="2" t="str">
        <f ca="1">IF($O92&gt;$O$44,ROUND(COUNTIFS($B$2:$B$249,T$64,INDIRECT(VLOOKUP($O$64,$S$54:$T$61,2,FALSE)&amp;"$2"):INDIRECT(VLOOKUP($O$64,$S$54:$T$61,2,FALSE)&amp;"$249"),$N92)/$O92*100,2),"")</f>
        <v/>
      </c>
      <c r="U92" s="2" t="str">
        <f ca="1">IF($O92&gt;$O$44,ROUND(COUNTIFS($B$2:$B$249,U$64,INDIRECT(VLOOKUP($O$64,$S$54:$T$61,2,FALSE)&amp;"$2"):INDIRECT(VLOOKUP($O$64,$S$54:$T$61,2,FALSE)&amp;"$249"),$N92)/$O92*100,2),"")</f>
        <v/>
      </c>
      <c r="V92" s="2" t="str">
        <f ca="1">IF($O92&gt;$O$44,ROUND(COUNTIFS($B$2:$B$249,V$64,INDIRECT(VLOOKUP($O$64,$S$54:$T$61,2,FALSE)&amp;"$2"):INDIRECT(VLOOKUP($O$64,$S$54:$T$61,2,FALSE)&amp;"$249"),$N92)/$O92*100,2),"")</f>
        <v/>
      </c>
      <c r="W92" s="2" t="str">
        <f ca="1">IF($O92&gt;$O$44,ROUND(COUNTIFS($B$2:$B$249,W$64,INDIRECT(VLOOKUP($O$64,$S$54:$T$61,2,FALSE)&amp;"$2"):INDIRECT(VLOOKUP($O$64,$S$54:$T$61,2,FALSE)&amp;"$249"),$N92)/$O92*100,2),"")</f>
        <v/>
      </c>
      <c r="X92" s="2" t="str">
        <f ca="1">IF($O92&gt;$O$44,ROUND(COUNTIFS($B$2:$B$249,X$64,INDIRECT(VLOOKUP($O$64,$S$54:$T$61,2,FALSE)&amp;"$2"):INDIRECT(VLOOKUP($O$64,$S$54:$T$61,2,FALSE)&amp;"$249"),$N92)/$O92*100,2),"")</f>
        <v/>
      </c>
      <c r="Y92" s="2" t="str">
        <f ca="1">IF($O92&gt;$O$44,ROUND(COUNTIFS($B$2:$B$249,Y$64,INDIRECT(VLOOKUP($O$64,$S$54:$T$61,2,FALSE)&amp;"$2"):INDIRECT(VLOOKUP($O$64,$S$54:$T$61,2,FALSE)&amp;"$249"),$N92)/$O92*100,2),"")</f>
        <v/>
      </c>
      <c r="Z92" s="2" t="str">
        <f ca="1">IF($O92&gt;$O$44,ROUND(COUNTIFS($B$2:$B$249,Z$64,INDIRECT(VLOOKUP($O$64,$S$54:$T$61,2,FALSE)&amp;"$2"):INDIRECT(VLOOKUP($O$64,$S$54:$T$61,2,FALSE)&amp;"$249"),$N92)/$O92*100,2),"")</f>
        <v/>
      </c>
      <c r="AA92" s="2" t="str">
        <f ca="1">IF($O92&gt;$O$44,ROUND(COUNTIFS($B$2:$B$249,AA$64,INDIRECT(VLOOKUP($O$64,$S$54:$T$61,2,FALSE)&amp;"$2"):INDIRECT(VLOOKUP($O$64,$S$54:$T$61,2,FALSE)&amp;"$249"),$N92)/$O92*100,2),"")</f>
        <v/>
      </c>
      <c r="AB92" s="2" t="str">
        <f ca="1">IF($O92&gt;$O$44,ROUND(COUNTIFS($B$2:$B$249,AB$64,INDIRECT(VLOOKUP($O$64,$S$54:$T$61,2,FALSE)&amp;"$2"):INDIRECT(VLOOKUP($O$64,$S$54:$T$61,2,FALSE)&amp;"$249"),$N92)/$O92*100,2),"")</f>
        <v/>
      </c>
      <c r="AC92" s="2" t="str">
        <f t="shared" ca="1" si="18"/>
        <v/>
      </c>
      <c r="AD92" s="2"/>
      <c r="AE92" s="2"/>
      <c r="AF92" s="2"/>
    </row>
    <row r="93" spans="1:32" x14ac:dyDescent="0.25">
      <c r="A93" t="s">
        <v>100</v>
      </c>
      <c r="B93" t="s">
        <v>13</v>
      </c>
      <c r="C93">
        <v>35.142600000000002</v>
      </c>
      <c r="D93">
        <v>-111.7273</v>
      </c>
      <c r="E93">
        <v>4</v>
      </c>
      <c r="F93">
        <v>9</v>
      </c>
      <c r="G93">
        <v>4</v>
      </c>
      <c r="H93">
        <v>6</v>
      </c>
      <c r="I93">
        <v>13</v>
      </c>
      <c r="J93">
        <v>8</v>
      </c>
      <c r="K93">
        <v>3</v>
      </c>
      <c r="L93">
        <v>7</v>
      </c>
      <c r="N93" s="1">
        <v>29</v>
      </c>
      <c r="O93" s="2">
        <f ca="1">COUNTIF(INDIRECT(VLOOKUP($O$64,$S$54:$T$61,2,FALSE)&amp;"$2"):INDIRECT(VLOOKUP($O$64,$S$54:$T$61,2,FALSE)&amp;"$249"),$N93)</f>
        <v>0</v>
      </c>
      <c r="P93" s="2" t="str">
        <f ca="1">IF($O93&gt;$O$44,ROUND(COUNTIFS($B$2:$B$249,P$64,INDIRECT(VLOOKUP($O$64,$S$54:$T$61,2,FALSE)&amp;"$2"):INDIRECT(VLOOKUP($O$64,$S$54:$T$61,2,FALSE)&amp;"$249"),$N93)/$O93*100,2),"")</f>
        <v/>
      </c>
      <c r="Q93" s="2" t="str">
        <f ca="1">IF($O93&gt;$O$44,ROUND(COUNTIFS($B$2:$B$249,Q$64,INDIRECT(VLOOKUP($O$64,$S$54:$T$61,2,FALSE)&amp;"$2"):INDIRECT(VLOOKUP($O$64,$S$54:$T$61,2,FALSE)&amp;"$249"),$N93)/$O93*100,2),"")</f>
        <v/>
      </c>
      <c r="R93" s="2" t="str">
        <f ca="1">IF($O93&gt;$O$44,ROUND(COUNTIFS($B$2:$B$249,R$64,INDIRECT(VLOOKUP($O$64,$S$54:$T$61,2,FALSE)&amp;"$2"):INDIRECT(VLOOKUP($O$64,$S$54:$T$61,2,FALSE)&amp;"$249"),$N93)/$O93*100,2),"")</f>
        <v/>
      </c>
      <c r="S93" s="2" t="str">
        <f ca="1">IF($O93&gt;$O$44,ROUND(COUNTIFS($B$2:$B$249,S$64,INDIRECT(VLOOKUP($O$64,$S$54:$T$61,2,FALSE)&amp;"$2"):INDIRECT(VLOOKUP($O$64,$S$54:$T$61,2,FALSE)&amp;"$249"),$N93)/$O93*100,2),"")</f>
        <v/>
      </c>
      <c r="T93" s="2" t="str">
        <f ca="1">IF($O93&gt;$O$44,ROUND(COUNTIFS($B$2:$B$249,T$64,INDIRECT(VLOOKUP($O$64,$S$54:$T$61,2,FALSE)&amp;"$2"):INDIRECT(VLOOKUP($O$64,$S$54:$T$61,2,FALSE)&amp;"$249"),$N93)/$O93*100,2),"")</f>
        <v/>
      </c>
      <c r="U93" s="2" t="str">
        <f ca="1">IF($O93&gt;$O$44,ROUND(COUNTIFS($B$2:$B$249,U$64,INDIRECT(VLOOKUP($O$64,$S$54:$T$61,2,FALSE)&amp;"$2"):INDIRECT(VLOOKUP($O$64,$S$54:$T$61,2,FALSE)&amp;"$249"),$N93)/$O93*100,2),"")</f>
        <v/>
      </c>
      <c r="V93" s="2" t="str">
        <f ca="1">IF($O93&gt;$O$44,ROUND(COUNTIFS($B$2:$B$249,V$64,INDIRECT(VLOOKUP($O$64,$S$54:$T$61,2,FALSE)&amp;"$2"):INDIRECT(VLOOKUP($O$64,$S$54:$T$61,2,FALSE)&amp;"$249"),$N93)/$O93*100,2),"")</f>
        <v/>
      </c>
      <c r="W93" s="2" t="str">
        <f ca="1">IF($O93&gt;$O$44,ROUND(COUNTIFS($B$2:$B$249,W$64,INDIRECT(VLOOKUP($O$64,$S$54:$T$61,2,FALSE)&amp;"$2"):INDIRECT(VLOOKUP($O$64,$S$54:$T$61,2,FALSE)&amp;"$249"),$N93)/$O93*100,2),"")</f>
        <v/>
      </c>
      <c r="X93" s="2" t="str">
        <f ca="1">IF($O93&gt;$O$44,ROUND(COUNTIFS($B$2:$B$249,X$64,INDIRECT(VLOOKUP($O$64,$S$54:$T$61,2,FALSE)&amp;"$2"):INDIRECT(VLOOKUP($O$64,$S$54:$T$61,2,FALSE)&amp;"$249"),$N93)/$O93*100,2),"")</f>
        <v/>
      </c>
      <c r="Y93" s="2" t="str">
        <f ca="1">IF($O93&gt;$O$44,ROUND(COUNTIFS($B$2:$B$249,Y$64,INDIRECT(VLOOKUP($O$64,$S$54:$T$61,2,FALSE)&amp;"$2"):INDIRECT(VLOOKUP($O$64,$S$54:$T$61,2,FALSE)&amp;"$249"),$N93)/$O93*100,2),"")</f>
        <v/>
      </c>
      <c r="Z93" s="2" t="str">
        <f ca="1">IF($O93&gt;$O$44,ROUND(COUNTIFS($B$2:$B$249,Z$64,INDIRECT(VLOOKUP($O$64,$S$54:$T$61,2,FALSE)&amp;"$2"):INDIRECT(VLOOKUP($O$64,$S$54:$T$61,2,FALSE)&amp;"$249"),$N93)/$O93*100,2),"")</f>
        <v/>
      </c>
      <c r="AA93" s="2" t="str">
        <f ca="1">IF($O93&gt;$O$44,ROUND(COUNTIFS($B$2:$B$249,AA$64,INDIRECT(VLOOKUP($O$64,$S$54:$T$61,2,FALSE)&amp;"$2"):INDIRECT(VLOOKUP($O$64,$S$54:$T$61,2,FALSE)&amp;"$249"),$N93)/$O93*100,2),"")</f>
        <v/>
      </c>
      <c r="AB93" s="2" t="str">
        <f ca="1">IF($O93&gt;$O$44,ROUND(COUNTIFS($B$2:$B$249,AB$64,INDIRECT(VLOOKUP($O$64,$S$54:$T$61,2,FALSE)&amp;"$2"):INDIRECT(VLOOKUP($O$64,$S$54:$T$61,2,FALSE)&amp;"$249"),$N93)/$O93*100,2),"")</f>
        <v/>
      </c>
      <c r="AC93" s="2" t="str">
        <f t="shared" ca="1" si="18"/>
        <v/>
      </c>
      <c r="AD93" s="2"/>
      <c r="AE93" s="2"/>
      <c r="AF93" s="2"/>
    </row>
    <row r="94" spans="1:32" x14ac:dyDescent="0.25">
      <c r="A94" t="s">
        <v>101</v>
      </c>
      <c r="B94" t="s">
        <v>22</v>
      </c>
      <c r="C94">
        <v>48.307699999999997</v>
      </c>
      <c r="D94">
        <v>-105.1019</v>
      </c>
      <c r="E94">
        <v>4</v>
      </c>
      <c r="F94">
        <v>3</v>
      </c>
      <c r="G94">
        <v>5</v>
      </c>
      <c r="H94">
        <v>8</v>
      </c>
      <c r="I94">
        <v>5</v>
      </c>
      <c r="J94">
        <v>3</v>
      </c>
      <c r="K94">
        <v>3</v>
      </c>
      <c r="L94">
        <v>1</v>
      </c>
      <c r="N94" s="1">
        <v>30</v>
      </c>
      <c r="O94" s="2">
        <f ca="1">COUNTIF(INDIRECT(VLOOKUP($O$64,$S$54:$T$61,2,FALSE)&amp;"$2"):INDIRECT(VLOOKUP($O$64,$S$54:$T$61,2,FALSE)&amp;"$249"),$N94)</f>
        <v>0</v>
      </c>
      <c r="P94" s="2" t="str">
        <f ca="1">IF($O94&gt;$O$44,ROUND(COUNTIFS($B$2:$B$249,P$64,INDIRECT(VLOOKUP($O$64,$S$54:$T$61,2,FALSE)&amp;"$2"):INDIRECT(VLOOKUP($O$64,$S$54:$T$61,2,FALSE)&amp;"$249"),$N94)/$O94*100,2),"")</f>
        <v/>
      </c>
      <c r="Q94" s="2" t="str">
        <f ca="1">IF($O94&gt;$O$44,ROUND(COUNTIFS($B$2:$B$249,Q$64,INDIRECT(VLOOKUP($O$64,$S$54:$T$61,2,FALSE)&amp;"$2"):INDIRECT(VLOOKUP($O$64,$S$54:$T$61,2,FALSE)&amp;"$249"),$N94)/$O94*100,2),"")</f>
        <v/>
      </c>
      <c r="R94" s="2" t="str">
        <f ca="1">IF($O94&gt;$O$44,ROUND(COUNTIFS($B$2:$B$249,R$64,INDIRECT(VLOOKUP($O$64,$S$54:$T$61,2,FALSE)&amp;"$2"):INDIRECT(VLOOKUP($O$64,$S$54:$T$61,2,FALSE)&amp;"$249"),$N94)/$O94*100,2),"")</f>
        <v/>
      </c>
      <c r="S94" s="2" t="str">
        <f ca="1">IF($O94&gt;$O$44,ROUND(COUNTIFS($B$2:$B$249,S$64,INDIRECT(VLOOKUP($O$64,$S$54:$T$61,2,FALSE)&amp;"$2"):INDIRECT(VLOOKUP($O$64,$S$54:$T$61,2,FALSE)&amp;"$249"),$N94)/$O94*100,2),"")</f>
        <v/>
      </c>
      <c r="T94" s="2" t="str">
        <f ca="1">IF($O94&gt;$O$44,ROUND(COUNTIFS($B$2:$B$249,T$64,INDIRECT(VLOOKUP($O$64,$S$54:$T$61,2,FALSE)&amp;"$2"):INDIRECT(VLOOKUP($O$64,$S$54:$T$61,2,FALSE)&amp;"$249"),$N94)/$O94*100,2),"")</f>
        <v/>
      </c>
      <c r="U94" s="2" t="str">
        <f ca="1">IF($O94&gt;$O$44,ROUND(COUNTIFS($B$2:$B$249,U$64,INDIRECT(VLOOKUP($O$64,$S$54:$T$61,2,FALSE)&amp;"$2"):INDIRECT(VLOOKUP($O$64,$S$54:$T$61,2,FALSE)&amp;"$249"),$N94)/$O94*100,2),"")</f>
        <v/>
      </c>
      <c r="V94" s="2" t="str">
        <f ca="1">IF($O94&gt;$O$44,ROUND(COUNTIFS($B$2:$B$249,V$64,INDIRECT(VLOOKUP($O$64,$S$54:$T$61,2,FALSE)&amp;"$2"):INDIRECT(VLOOKUP($O$64,$S$54:$T$61,2,FALSE)&amp;"$249"),$N94)/$O94*100,2),"")</f>
        <v/>
      </c>
      <c r="W94" s="2" t="str">
        <f ca="1">IF($O94&gt;$O$44,ROUND(COUNTIFS($B$2:$B$249,W$64,INDIRECT(VLOOKUP($O$64,$S$54:$T$61,2,FALSE)&amp;"$2"):INDIRECT(VLOOKUP($O$64,$S$54:$T$61,2,FALSE)&amp;"$249"),$N94)/$O94*100,2),"")</f>
        <v/>
      </c>
      <c r="X94" s="2" t="str">
        <f ca="1">IF($O94&gt;$O$44,ROUND(COUNTIFS($B$2:$B$249,X$64,INDIRECT(VLOOKUP($O$64,$S$54:$T$61,2,FALSE)&amp;"$2"):INDIRECT(VLOOKUP($O$64,$S$54:$T$61,2,FALSE)&amp;"$249"),$N94)/$O94*100,2),"")</f>
        <v/>
      </c>
      <c r="Y94" s="2" t="str">
        <f ca="1">IF($O94&gt;$O$44,ROUND(COUNTIFS($B$2:$B$249,Y$64,INDIRECT(VLOOKUP($O$64,$S$54:$T$61,2,FALSE)&amp;"$2"):INDIRECT(VLOOKUP($O$64,$S$54:$T$61,2,FALSE)&amp;"$249"),$N94)/$O94*100,2),"")</f>
        <v/>
      </c>
      <c r="Z94" s="2" t="str">
        <f ca="1">IF($O94&gt;$O$44,ROUND(COUNTIFS($B$2:$B$249,Z$64,INDIRECT(VLOOKUP($O$64,$S$54:$T$61,2,FALSE)&amp;"$2"):INDIRECT(VLOOKUP($O$64,$S$54:$T$61,2,FALSE)&amp;"$249"),$N94)/$O94*100,2),"")</f>
        <v/>
      </c>
      <c r="AA94" s="2" t="str">
        <f ca="1">IF($O94&gt;$O$44,ROUND(COUNTIFS($B$2:$B$249,AA$64,INDIRECT(VLOOKUP($O$64,$S$54:$T$61,2,FALSE)&amp;"$2"):INDIRECT(VLOOKUP($O$64,$S$54:$T$61,2,FALSE)&amp;"$249"),$N94)/$O94*100,2),"")</f>
        <v/>
      </c>
      <c r="AB94" s="2" t="str">
        <f ca="1">IF($O94&gt;$O$44,ROUND(COUNTIFS($B$2:$B$249,AB$64,INDIRECT(VLOOKUP($O$64,$S$54:$T$61,2,FALSE)&amp;"$2"):INDIRECT(VLOOKUP($O$64,$S$54:$T$61,2,FALSE)&amp;"$249"),$N94)/$O94*100,2),"")</f>
        <v/>
      </c>
      <c r="AC94" s="2" t="str">
        <f t="shared" ca="1" si="18"/>
        <v/>
      </c>
      <c r="AD94" s="2"/>
      <c r="AE94" s="2"/>
      <c r="AF94" s="2"/>
    </row>
    <row r="95" spans="1:32" x14ac:dyDescent="0.25">
      <c r="A95" t="s">
        <v>102</v>
      </c>
      <c r="B95" t="s">
        <v>6</v>
      </c>
      <c r="C95">
        <v>29.9495</v>
      </c>
      <c r="D95">
        <v>-97.996200000000002</v>
      </c>
      <c r="E95">
        <v>12</v>
      </c>
      <c r="F95">
        <v>2</v>
      </c>
      <c r="G95">
        <v>6</v>
      </c>
      <c r="H95">
        <v>5</v>
      </c>
      <c r="I95">
        <v>18</v>
      </c>
      <c r="J95">
        <v>4</v>
      </c>
      <c r="K95">
        <v>4</v>
      </c>
      <c r="L95">
        <v>2</v>
      </c>
    </row>
    <row r="96" spans="1:32" x14ac:dyDescent="0.25">
      <c r="A96" t="s">
        <v>103</v>
      </c>
      <c r="B96" t="s">
        <v>54</v>
      </c>
      <c r="C96">
        <v>29.94</v>
      </c>
      <c r="D96">
        <v>-97.99</v>
      </c>
      <c r="E96">
        <v>12</v>
      </c>
      <c r="F96">
        <v>2</v>
      </c>
      <c r="G96">
        <v>6</v>
      </c>
      <c r="H96">
        <v>4</v>
      </c>
      <c r="I96">
        <v>18</v>
      </c>
      <c r="J96">
        <v>18</v>
      </c>
      <c r="K96">
        <v>4</v>
      </c>
      <c r="L96">
        <v>4</v>
      </c>
    </row>
    <row r="97" spans="1:12" x14ac:dyDescent="0.25">
      <c r="A97" t="s">
        <v>104</v>
      </c>
      <c r="B97" t="s">
        <v>13</v>
      </c>
      <c r="C97">
        <v>35.088999999999999</v>
      </c>
      <c r="D97">
        <v>-111.762</v>
      </c>
      <c r="E97">
        <v>4</v>
      </c>
      <c r="F97">
        <v>9</v>
      </c>
      <c r="G97">
        <v>4</v>
      </c>
      <c r="H97">
        <v>6</v>
      </c>
      <c r="I97">
        <v>5</v>
      </c>
      <c r="J97">
        <v>19</v>
      </c>
      <c r="K97">
        <v>3</v>
      </c>
      <c r="L97">
        <v>7</v>
      </c>
    </row>
    <row r="98" spans="1:12" x14ac:dyDescent="0.25">
      <c r="A98" t="s">
        <v>105</v>
      </c>
      <c r="B98" t="s">
        <v>22</v>
      </c>
      <c r="C98">
        <v>35.445399999999999</v>
      </c>
      <c r="D98">
        <v>-111.7718</v>
      </c>
      <c r="E98">
        <v>4</v>
      </c>
      <c r="F98">
        <v>11</v>
      </c>
      <c r="G98">
        <v>4</v>
      </c>
      <c r="H98">
        <v>4</v>
      </c>
      <c r="I98">
        <v>5</v>
      </c>
      <c r="J98">
        <v>20</v>
      </c>
      <c r="K98">
        <v>3</v>
      </c>
      <c r="L98">
        <v>1</v>
      </c>
    </row>
    <row r="99" spans="1:12" x14ac:dyDescent="0.25">
      <c r="A99" t="s">
        <v>106</v>
      </c>
      <c r="B99" t="s">
        <v>13</v>
      </c>
      <c r="C99">
        <v>41.366500000000002</v>
      </c>
      <c r="D99">
        <v>-106.23990000000001</v>
      </c>
      <c r="E99">
        <v>4</v>
      </c>
      <c r="F99">
        <v>6</v>
      </c>
      <c r="G99">
        <v>5</v>
      </c>
      <c r="H99">
        <v>6</v>
      </c>
      <c r="I99">
        <v>4</v>
      </c>
      <c r="J99">
        <v>21</v>
      </c>
      <c r="K99">
        <v>3</v>
      </c>
      <c r="L99">
        <v>8</v>
      </c>
    </row>
    <row r="100" spans="1:12" x14ac:dyDescent="0.25">
      <c r="A100" t="s">
        <v>107</v>
      </c>
      <c r="B100" t="s">
        <v>17</v>
      </c>
      <c r="C100">
        <v>41.966700000000003</v>
      </c>
      <c r="D100">
        <v>-73.2333</v>
      </c>
      <c r="E100">
        <v>13</v>
      </c>
      <c r="F100">
        <v>3</v>
      </c>
      <c r="G100">
        <v>4</v>
      </c>
      <c r="H100" t="s">
        <v>4</v>
      </c>
      <c r="I100">
        <v>4</v>
      </c>
      <c r="J100">
        <v>22</v>
      </c>
      <c r="K100">
        <v>3</v>
      </c>
      <c r="L100">
        <v>9</v>
      </c>
    </row>
    <row r="101" spans="1:12" x14ac:dyDescent="0.25">
      <c r="A101" t="s">
        <v>108</v>
      </c>
      <c r="B101" t="s">
        <v>22</v>
      </c>
      <c r="C101">
        <v>34.2547</v>
      </c>
      <c r="D101">
        <v>-89.873500000000007</v>
      </c>
      <c r="E101">
        <v>6</v>
      </c>
      <c r="F101">
        <v>4</v>
      </c>
      <c r="G101">
        <v>6</v>
      </c>
      <c r="H101" t="s">
        <v>4</v>
      </c>
      <c r="I101">
        <v>5</v>
      </c>
      <c r="J101">
        <v>1</v>
      </c>
      <c r="K101">
        <v>4</v>
      </c>
      <c r="L101">
        <v>1</v>
      </c>
    </row>
    <row r="102" spans="1:12" x14ac:dyDescent="0.25">
      <c r="A102" t="s">
        <v>109</v>
      </c>
      <c r="B102" t="s">
        <v>16</v>
      </c>
      <c r="C102">
        <v>42.537799999999997</v>
      </c>
      <c r="D102">
        <v>-72.171499999999995</v>
      </c>
      <c r="E102">
        <v>6</v>
      </c>
      <c r="F102">
        <v>3</v>
      </c>
      <c r="G102">
        <v>4</v>
      </c>
      <c r="H102" t="s">
        <v>4</v>
      </c>
      <c r="I102">
        <v>4</v>
      </c>
      <c r="J102">
        <v>4</v>
      </c>
      <c r="K102" t="s">
        <v>4</v>
      </c>
      <c r="L102">
        <v>4</v>
      </c>
    </row>
    <row r="103" spans="1:12" x14ac:dyDescent="0.25">
      <c r="A103" t="s">
        <v>110</v>
      </c>
      <c r="B103" t="s">
        <v>13</v>
      </c>
      <c r="C103">
        <v>42.539299999999997</v>
      </c>
      <c r="D103">
        <v>-72.177899999999994</v>
      </c>
      <c r="E103">
        <v>6</v>
      </c>
      <c r="F103">
        <v>4</v>
      </c>
      <c r="G103">
        <v>4</v>
      </c>
      <c r="H103" t="s">
        <v>4</v>
      </c>
      <c r="I103">
        <v>4</v>
      </c>
      <c r="J103">
        <v>4</v>
      </c>
      <c r="K103">
        <v>3</v>
      </c>
      <c r="L103">
        <v>4</v>
      </c>
    </row>
    <row r="104" spans="1:12" x14ac:dyDescent="0.25">
      <c r="A104" t="s">
        <v>239</v>
      </c>
      <c r="B104" t="s">
        <v>16</v>
      </c>
      <c r="C104">
        <v>43.939700000000002</v>
      </c>
      <c r="D104">
        <v>-71.718100000000007</v>
      </c>
      <c r="E104">
        <v>6</v>
      </c>
      <c r="F104">
        <v>3</v>
      </c>
      <c r="G104">
        <v>4</v>
      </c>
      <c r="H104">
        <v>4</v>
      </c>
      <c r="I104">
        <v>4</v>
      </c>
      <c r="J104">
        <v>15</v>
      </c>
      <c r="K104">
        <v>4</v>
      </c>
      <c r="L104">
        <v>4</v>
      </c>
    </row>
    <row r="105" spans="1:12" x14ac:dyDescent="0.25">
      <c r="A105" t="s">
        <v>111</v>
      </c>
      <c r="B105" t="s">
        <v>22</v>
      </c>
      <c r="C105">
        <v>46.688899999999997</v>
      </c>
      <c r="D105">
        <v>-119.4641</v>
      </c>
      <c r="E105">
        <v>4</v>
      </c>
      <c r="F105">
        <v>3</v>
      </c>
      <c r="G105">
        <v>4</v>
      </c>
      <c r="H105">
        <v>11</v>
      </c>
      <c r="I105">
        <v>10</v>
      </c>
      <c r="J105">
        <v>3</v>
      </c>
      <c r="K105">
        <v>3</v>
      </c>
      <c r="L105">
        <v>3</v>
      </c>
    </row>
    <row r="106" spans="1:12" x14ac:dyDescent="0.25">
      <c r="A106" t="s">
        <v>112</v>
      </c>
      <c r="B106" t="s">
        <v>13</v>
      </c>
      <c r="C106">
        <v>45.209099999999999</v>
      </c>
      <c r="D106">
        <v>-68.747</v>
      </c>
      <c r="E106">
        <v>6</v>
      </c>
      <c r="F106">
        <v>3</v>
      </c>
      <c r="G106">
        <v>5</v>
      </c>
      <c r="H106" t="s">
        <v>4</v>
      </c>
      <c r="I106">
        <v>4</v>
      </c>
      <c r="J106">
        <v>4</v>
      </c>
      <c r="K106">
        <v>3</v>
      </c>
      <c r="L106">
        <v>4</v>
      </c>
    </row>
    <row r="107" spans="1:12" x14ac:dyDescent="0.25">
      <c r="A107" t="s">
        <v>113</v>
      </c>
      <c r="B107" t="s">
        <v>13</v>
      </c>
      <c r="C107">
        <v>45.2072</v>
      </c>
      <c r="D107">
        <v>-68.724999999999994</v>
      </c>
      <c r="E107">
        <v>6</v>
      </c>
      <c r="F107">
        <v>3</v>
      </c>
      <c r="G107">
        <v>5</v>
      </c>
      <c r="H107" t="s">
        <v>4</v>
      </c>
      <c r="I107">
        <v>4</v>
      </c>
      <c r="J107">
        <v>4</v>
      </c>
      <c r="K107">
        <v>3</v>
      </c>
      <c r="L107">
        <v>4</v>
      </c>
    </row>
    <row r="108" spans="1:12" x14ac:dyDescent="0.25">
      <c r="A108" t="s">
        <v>114</v>
      </c>
      <c r="B108" t="s">
        <v>19</v>
      </c>
      <c r="C108">
        <v>41.859299999999998</v>
      </c>
      <c r="D108">
        <v>-88.222700000000003</v>
      </c>
      <c r="E108">
        <v>8</v>
      </c>
      <c r="F108">
        <v>3</v>
      </c>
      <c r="G108">
        <v>4</v>
      </c>
      <c r="H108">
        <v>1</v>
      </c>
      <c r="I108">
        <v>4</v>
      </c>
      <c r="J108">
        <v>2</v>
      </c>
      <c r="K108">
        <v>4</v>
      </c>
      <c r="L108">
        <v>1</v>
      </c>
    </row>
    <row r="109" spans="1:12" x14ac:dyDescent="0.25">
      <c r="A109" t="s">
        <v>115</v>
      </c>
      <c r="B109" t="s">
        <v>22</v>
      </c>
      <c r="C109">
        <v>41.840600000000002</v>
      </c>
      <c r="D109">
        <v>-88.241</v>
      </c>
      <c r="E109">
        <v>6</v>
      </c>
      <c r="F109">
        <v>3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</row>
    <row r="110" spans="1:12" x14ac:dyDescent="0.25">
      <c r="A110" t="s">
        <v>116</v>
      </c>
      <c r="B110" t="s">
        <v>30</v>
      </c>
      <c r="C110">
        <v>68.606800000000007</v>
      </c>
      <c r="D110">
        <v>-149.29580000000001</v>
      </c>
      <c r="E110">
        <v>4</v>
      </c>
      <c r="F110">
        <v>5</v>
      </c>
      <c r="G110">
        <v>10</v>
      </c>
      <c r="H110" t="s">
        <v>4</v>
      </c>
      <c r="I110">
        <v>11</v>
      </c>
      <c r="J110">
        <v>2</v>
      </c>
      <c r="K110">
        <v>3</v>
      </c>
      <c r="L110">
        <v>3</v>
      </c>
    </row>
    <row r="111" spans="1:12" x14ac:dyDescent="0.25">
      <c r="A111" t="s">
        <v>117</v>
      </c>
      <c r="B111" t="s">
        <v>3</v>
      </c>
      <c r="C111">
        <v>68.605800000000002</v>
      </c>
      <c r="D111">
        <v>-149.31100000000001</v>
      </c>
      <c r="E111">
        <v>4</v>
      </c>
      <c r="F111">
        <v>5</v>
      </c>
      <c r="G111">
        <v>10</v>
      </c>
      <c r="H111">
        <v>19</v>
      </c>
      <c r="I111">
        <v>11</v>
      </c>
      <c r="J111">
        <v>2</v>
      </c>
      <c r="K111">
        <v>3</v>
      </c>
      <c r="L111">
        <v>3</v>
      </c>
    </row>
    <row r="112" spans="1:12" x14ac:dyDescent="0.25">
      <c r="A112" t="s">
        <v>118</v>
      </c>
      <c r="B112" t="s">
        <v>3</v>
      </c>
      <c r="C112">
        <v>68.486500000000007</v>
      </c>
      <c r="D112">
        <v>-155.75030000000001</v>
      </c>
      <c r="E112" t="s">
        <v>4</v>
      </c>
      <c r="F112">
        <v>5</v>
      </c>
      <c r="G112">
        <v>8</v>
      </c>
      <c r="H112">
        <v>19</v>
      </c>
      <c r="I112">
        <v>11</v>
      </c>
      <c r="J112">
        <v>2</v>
      </c>
      <c r="K112">
        <v>3</v>
      </c>
      <c r="L112">
        <v>3</v>
      </c>
    </row>
    <row r="113" spans="1:12" x14ac:dyDescent="0.25">
      <c r="A113" t="s">
        <v>240</v>
      </c>
      <c r="B113" t="s">
        <v>30</v>
      </c>
      <c r="C113">
        <v>32.582000000000001</v>
      </c>
      <c r="D113">
        <v>-106.63500000000001</v>
      </c>
      <c r="E113">
        <v>4</v>
      </c>
      <c r="F113">
        <v>7</v>
      </c>
      <c r="G113">
        <v>6</v>
      </c>
      <c r="H113">
        <v>11</v>
      </c>
      <c r="I113">
        <v>19</v>
      </c>
      <c r="J113">
        <v>8</v>
      </c>
      <c r="K113">
        <v>3</v>
      </c>
      <c r="L113">
        <v>1</v>
      </c>
    </row>
    <row r="114" spans="1:12" x14ac:dyDescent="0.25">
      <c r="A114" t="s">
        <v>241</v>
      </c>
      <c r="B114" t="s">
        <v>30</v>
      </c>
      <c r="C114">
        <v>32.584899999999998</v>
      </c>
      <c r="D114">
        <v>-106.6032</v>
      </c>
      <c r="E114">
        <v>4</v>
      </c>
      <c r="F114">
        <v>7</v>
      </c>
      <c r="G114">
        <v>6</v>
      </c>
      <c r="H114">
        <v>5</v>
      </c>
      <c r="I114">
        <v>19</v>
      </c>
      <c r="J114">
        <v>8</v>
      </c>
      <c r="K114">
        <v>3</v>
      </c>
      <c r="L114">
        <v>1</v>
      </c>
    </row>
    <row r="115" spans="1:12" x14ac:dyDescent="0.25">
      <c r="A115" t="s">
        <v>119</v>
      </c>
      <c r="B115" t="s">
        <v>22</v>
      </c>
      <c r="C115">
        <v>39.056100000000001</v>
      </c>
      <c r="D115">
        <v>-95.190700000000007</v>
      </c>
      <c r="E115">
        <v>4</v>
      </c>
      <c r="F115">
        <v>4</v>
      </c>
      <c r="G115">
        <v>4</v>
      </c>
      <c r="H115">
        <v>1</v>
      </c>
      <c r="I115">
        <v>5</v>
      </c>
      <c r="J115">
        <v>1</v>
      </c>
      <c r="K115">
        <v>3</v>
      </c>
      <c r="L115">
        <v>1</v>
      </c>
    </row>
    <row r="116" spans="1:12" x14ac:dyDescent="0.25">
      <c r="A116" t="s">
        <v>120</v>
      </c>
      <c r="B116" t="s">
        <v>22</v>
      </c>
      <c r="C116">
        <v>38.774500000000003</v>
      </c>
      <c r="D116">
        <v>-97.568399999999997</v>
      </c>
      <c r="E116">
        <v>4</v>
      </c>
      <c r="F116">
        <v>4</v>
      </c>
      <c r="G116">
        <v>6</v>
      </c>
      <c r="H116">
        <v>1</v>
      </c>
      <c r="I116">
        <v>8</v>
      </c>
      <c r="J116">
        <v>1</v>
      </c>
      <c r="K116">
        <v>4</v>
      </c>
      <c r="L116">
        <v>1</v>
      </c>
    </row>
    <row r="117" spans="1:12" x14ac:dyDescent="0.25">
      <c r="A117" t="s">
        <v>121</v>
      </c>
      <c r="B117" t="s">
        <v>22</v>
      </c>
      <c r="C117">
        <v>39.0824</v>
      </c>
      <c r="D117">
        <v>-96.560299999999998</v>
      </c>
      <c r="E117">
        <v>6</v>
      </c>
      <c r="F117">
        <v>4</v>
      </c>
      <c r="G117">
        <v>4</v>
      </c>
      <c r="H117">
        <v>1</v>
      </c>
      <c r="I117">
        <v>5</v>
      </c>
      <c r="J117">
        <v>1</v>
      </c>
      <c r="K117">
        <v>4</v>
      </c>
      <c r="L117">
        <v>1</v>
      </c>
    </row>
    <row r="118" spans="1:12" x14ac:dyDescent="0.25">
      <c r="A118" t="s">
        <v>122</v>
      </c>
      <c r="B118" t="s">
        <v>54</v>
      </c>
      <c r="C118">
        <v>28.608599999999999</v>
      </c>
      <c r="D118">
        <v>-80.671499999999995</v>
      </c>
      <c r="E118">
        <v>14</v>
      </c>
      <c r="F118">
        <v>2</v>
      </c>
      <c r="G118">
        <v>7</v>
      </c>
      <c r="H118" t="s">
        <v>4</v>
      </c>
      <c r="I118">
        <v>17</v>
      </c>
      <c r="J118">
        <v>4</v>
      </c>
      <c r="K118">
        <v>6</v>
      </c>
      <c r="L118">
        <v>1</v>
      </c>
    </row>
    <row r="119" spans="1:12" x14ac:dyDescent="0.25">
      <c r="A119" t="s">
        <v>242</v>
      </c>
      <c r="B119" t="s">
        <v>3</v>
      </c>
      <c r="C119">
        <v>28.6</v>
      </c>
      <c r="D119">
        <v>-80.720699999999994</v>
      </c>
      <c r="E119">
        <v>12</v>
      </c>
      <c r="F119">
        <v>2</v>
      </c>
      <c r="G119">
        <v>7</v>
      </c>
      <c r="H119" t="s">
        <v>4</v>
      </c>
      <c r="I119">
        <v>17</v>
      </c>
      <c r="J119">
        <v>8</v>
      </c>
      <c r="K119">
        <v>6</v>
      </c>
      <c r="L119">
        <v>1</v>
      </c>
    </row>
    <row r="120" spans="1:12" x14ac:dyDescent="0.25">
      <c r="A120" t="s">
        <v>123</v>
      </c>
      <c r="B120" t="s">
        <v>22</v>
      </c>
      <c r="C120">
        <v>44.994999999999997</v>
      </c>
      <c r="D120">
        <v>-93.186300000000003</v>
      </c>
      <c r="E120">
        <v>12</v>
      </c>
      <c r="F120">
        <v>3</v>
      </c>
      <c r="G120">
        <v>5</v>
      </c>
      <c r="H120">
        <v>8</v>
      </c>
      <c r="I120">
        <v>4</v>
      </c>
      <c r="J120">
        <v>2</v>
      </c>
      <c r="K120">
        <v>4</v>
      </c>
      <c r="L120">
        <v>1</v>
      </c>
    </row>
    <row r="121" spans="1:12" x14ac:dyDescent="0.25">
      <c r="A121" t="s">
        <v>243</v>
      </c>
      <c r="B121" t="s">
        <v>22</v>
      </c>
      <c r="C121">
        <v>31.561499999999999</v>
      </c>
      <c r="D121">
        <v>-110.1403</v>
      </c>
      <c r="E121">
        <v>4</v>
      </c>
      <c r="F121">
        <v>2</v>
      </c>
      <c r="G121">
        <v>9</v>
      </c>
      <c r="H121" t="s">
        <v>4</v>
      </c>
      <c r="I121">
        <v>20</v>
      </c>
      <c r="J121">
        <v>14</v>
      </c>
      <c r="K121">
        <v>3</v>
      </c>
      <c r="L121">
        <v>3</v>
      </c>
    </row>
    <row r="122" spans="1:12" x14ac:dyDescent="0.25">
      <c r="A122" t="s">
        <v>244</v>
      </c>
      <c r="B122" t="s">
        <v>56</v>
      </c>
      <c r="C122">
        <v>31.565899999999999</v>
      </c>
      <c r="D122">
        <v>-110.1344</v>
      </c>
      <c r="E122">
        <v>4</v>
      </c>
      <c r="F122">
        <v>2</v>
      </c>
      <c r="G122">
        <v>9</v>
      </c>
      <c r="H122" t="s">
        <v>4</v>
      </c>
      <c r="I122">
        <v>20</v>
      </c>
      <c r="J122">
        <v>14</v>
      </c>
      <c r="K122">
        <v>4</v>
      </c>
      <c r="L122">
        <v>1</v>
      </c>
    </row>
    <row r="123" spans="1:12" x14ac:dyDescent="0.25">
      <c r="A123" t="s">
        <v>124</v>
      </c>
      <c r="B123" t="s">
        <v>13</v>
      </c>
      <c r="C123">
        <v>44.452300000000001</v>
      </c>
      <c r="D123">
        <v>-121.5574</v>
      </c>
      <c r="E123">
        <v>12</v>
      </c>
      <c r="F123">
        <v>6</v>
      </c>
      <c r="G123">
        <v>4</v>
      </c>
      <c r="H123">
        <v>4</v>
      </c>
      <c r="I123">
        <v>4</v>
      </c>
      <c r="J123">
        <v>12</v>
      </c>
      <c r="K123">
        <v>3</v>
      </c>
      <c r="L123">
        <v>4</v>
      </c>
    </row>
    <row r="124" spans="1:12" x14ac:dyDescent="0.25">
      <c r="A124" t="s">
        <v>125</v>
      </c>
      <c r="B124" t="s">
        <v>13</v>
      </c>
      <c r="C124">
        <v>44.315399999999997</v>
      </c>
      <c r="D124">
        <v>-121.6078</v>
      </c>
      <c r="E124">
        <v>4</v>
      </c>
      <c r="F124">
        <v>3</v>
      </c>
      <c r="G124">
        <v>4</v>
      </c>
      <c r="H124">
        <v>5</v>
      </c>
      <c r="I124">
        <v>5</v>
      </c>
      <c r="J124">
        <v>12</v>
      </c>
      <c r="K124">
        <v>3</v>
      </c>
      <c r="L124">
        <v>2</v>
      </c>
    </row>
    <row r="125" spans="1:12" x14ac:dyDescent="0.25">
      <c r="A125" t="s">
        <v>126</v>
      </c>
      <c r="B125" t="s">
        <v>13</v>
      </c>
      <c r="C125">
        <v>44.499200000000002</v>
      </c>
      <c r="D125">
        <v>-121.6224</v>
      </c>
      <c r="E125">
        <v>12</v>
      </c>
      <c r="F125">
        <v>3</v>
      </c>
      <c r="G125">
        <v>4</v>
      </c>
      <c r="H125">
        <v>4</v>
      </c>
      <c r="I125">
        <v>5</v>
      </c>
      <c r="J125">
        <v>3</v>
      </c>
      <c r="K125">
        <v>3</v>
      </c>
      <c r="L125">
        <v>2</v>
      </c>
    </row>
    <row r="126" spans="1:12" x14ac:dyDescent="0.25">
      <c r="A126" t="s">
        <v>127</v>
      </c>
      <c r="B126" t="s">
        <v>13</v>
      </c>
      <c r="C126">
        <v>44.437199999999997</v>
      </c>
      <c r="D126">
        <v>-121.5668</v>
      </c>
      <c r="E126">
        <v>4</v>
      </c>
      <c r="F126">
        <v>3</v>
      </c>
      <c r="G126">
        <v>4</v>
      </c>
      <c r="H126">
        <v>5</v>
      </c>
      <c r="I126">
        <v>4</v>
      </c>
      <c r="J126">
        <v>12</v>
      </c>
      <c r="K126">
        <v>3</v>
      </c>
      <c r="L126">
        <v>2</v>
      </c>
    </row>
    <row r="127" spans="1:12" x14ac:dyDescent="0.25">
      <c r="A127" t="s">
        <v>128</v>
      </c>
      <c r="B127" t="s">
        <v>13</v>
      </c>
      <c r="C127">
        <v>44.323300000000003</v>
      </c>
      <c r="D127">
        <v>-121.6078</v>
      </c>
      <c r="E127">
        <v>4</v>
      </c>
      <c r="F127">
        <v>4</v>
      </c>
      <c r="G127">
        <v>4</v>
      </c>
      <c r="H127">
        <v>5</v>
      </c>
      <c r="I127">
        <v>5</v>
      </c>
      <c r="J127">
        <v>12</v>
      </c>
      <c r="K127">
        <v>3</v>
      </c>
      <c r="L127">
        <v>2</v>
      </c>
    </row>
    <row r="128" spans="1:12" x14ac:dyDescent="0.25">
      <c r="A128" t="s">
        <v>129</v>
      </c>
      <c r="B128" t="s">
        <v>16</v>
      </c>
      <c r="C128">
        <v>39.3232</v>
      </c>
      <c r="D128">
        <v>-86.4131</v>
      </c>
      <c r="E128">
        <v>6</v>
      </c>
      <c r="F128">
        <v>4</v>
      </c>
      <c r="G128">
        <v>4</v>
      </c>
      <c r="H128" t="s">
        <v>4</v>
      </c>
      <c r="I128">
        <v>4</v>
      </c>
      <c r="J128">
        <v>1</v>
      </c>
      <c r="K128">
        <v>4</v>
      </c>
      <c r="L128">
        <v>4</v>
      </c>
    </row>
    <row r="129" spans="1:12" x14ac:dyDescent="0.25">
      <c r="A129" t="s">
        <v>130</v>
      </c>
      <c r="B129" t="s">
        <v>16</v>
      </c>
      <c r="C129">
        <v>38.744100000000003</v>
      </c>
      <c r="D129">
        <v>-92.2</v>
      </c>
      <c r="E129">
        <v>6</v>
      </c>
      <c r="F129">
        <v>4</v>
      </c>
      <c r="G129">
        <v>4</v>
      </c>
      <c r="H129">
        <v>1</v>
      </c>
      <c r="I129">
        <v>5</v>
      </c>
      <c r="J129">
        <v>1</v>
      </c>
      <c r="K129">
        <v>4</v>
      </c>
      <c r="L129">
        <v>2</v>
      </c>
    </row>
    <row r="130" spans="1:12" x14ac:dyDescent="0.25">
      <c r="A130" t="s">
        <v>131</v>
      </c>
      <c r="B130" t="s">
        <v>30</v>
      </c>
      <c r="C130">
        <v>34.438499999999998</v>
      </c>
      <c r="D130">
        <v>-106.2377</v>
      </c>
      <c r="E130">
        <v>4</v>
      </c>
      <c r="F130">
        <v>10</v>
      </c>
      <c r="G130">
        <v>4</v>
      </c>
      <c r="H130" t="s">
        <v>4</v>
      </c>
      <c r="I130">
        <v>21</v>
      </c>
      <c r="J130">
        <v>23</v>
      </c>
      <c r="K130">
        <v>3</v>
      </c>
      <c r="L130">
        <v>4</v>
      </c>
    </row>
    <row r="131" spans="1:12" x14ac:dyDescent="0.25">
      <c r="A131" t="s">
        <v>132</v>
      </c>
      <c r="B131" t="s">
        <v>13</v>
      </c>
      <c r="C131">
        <v>44.646500000000003</v>
      </c>
      <c r="D131">
        <v>-123.5515</v>
      </c>
      <c r="E131">
        <v>15</v>
      </c>
      <c r="F131">
        <v>3</v>
      </c>
      <c r="G131">
        <v>4</v>
      </c>
      <c r="H131">
        <v>6</v>
      </c>
      <c r="I131">
        <v>4</v>
      </c>
      <c r="J131">
        <v>3</v>
      </c>
      <c r="K131">
        <v>3</v>
      </c>
      <c r="L131">
        <v>2</v>
      </c>
    </row>
    <row r="132" spans="1:12" x14ac:dyDescent="0.25">
      <c r="A132" t="s">
        <v>133</v>
      </c>
      <c r="B132" t="s">
        <v>13</v>
      </c>
      <c r="C132">
        <v>32.415999999999997</v>
      </c>
      <c r="D132">
        <v>-110.7256</v>
      </c>
      <c r="E132">
        <v>4</v>
      </c>
      <c r="F132">
        <v>9</v>
      </c>
      <c r="G132">
        <v>4</v>
      </c>
      <c r="H132">
        <v>5</v>
      </c>
      <c r="I132">
        <v>13</v>
      </c>
      <c r="J132">
        <v>19</v>
      </c>
      <c r="K132">
        <v>4</v>
      </c>
      <c r="L132">
        <v>9</v>
      </c>
    </row>
    <row r="133" spans="1:12" x14ac:dyDescent="0.25">
      <c r="A133" t="s">
        <v>134</v>
      </c>
      <c r="B133" t="s">
        <v>3</v>
      </c>
      <c r="C133">
        <v>38.049900000000001</v>
      </c>
      <c r="D133">
        <v>-121.765</v>
      </c>
      <c r="E133">
        <v>6</v>
      </c>
      <c r="F133">
        <v>6</v>
      </c>
      <c r="G133">
        <v>6</v>
      </c>
      <c r="H133" t="s">
        <v>4</v>
      </c>
      <c r="I133">
        <v>8</v>
      </c>
      <c r="J133">
        <v>9</v>
      </c>
      <c r="K133">
        <v>8</v>
      </c>
      <c r="L133">
        <v>6</v>
      </c>
    </row>
    <row r="134" spans="1:12" x14ac:dyDescent="0.25">
      <c r="A134" t="s">
        <v>135</v>
      </c>
      <c r="B134" t="s">
        <v>30</v>
      </c>
      <c r="C134">
        <v>35.811799999999998</v>
      </c>
      <c r="D134">
        <v>-76.7119</v>
      </c>
      <c r="E134">
        <v>15</v>
      </c>
      <c r="F134">
        <v>4</v>
      </c>
      <c r="G134">
        <v>6</v>
      </c>
      <c r="H134">
        <v>6</v>
      </c>
      <c r="I134">
        <v>5</v>
      </c>
      <c r="J134">
        <v>1</v>
      </c>
      <c r="K134">
        <v>9</v>
      </c>
      <c r="L134">
        <v>1</v>
      </c>
    </row>
    <row r="135" spans="1:12" x14ac:dyDescent="0.25">
      <c r="A135" t="s">
        <v>136</v>
      </c>
      <c r="B135" t="s">
        <v>13</v>
      </c>
      <c r="C135">
        <v>35.802999999999997</v>
      </c>
      <c r="D135">
        <v>-76.668499999999995</v>
      </c>
      <c r="E135">
        <v>15</v>
      </c>
      <c r="F135">
        <v>4</v>
      </c>
      <c r="G135">
        <v>6</v>
      </c>
      <c r="H135">
        <v>6</v>
      </c>
      <c r="I135">
        <v>5</v>
      </c>
      <c r="J135">
        <v>1</v>
      </c>
      <c r="K135">
        <v>6</v>
      </c>
      <c r="L135">
        <v>2</v>
      </c>
    </row>
    <row r="136" spans="1:12" x14ac:dyDescent="0.25">
      <c r="A136" t="s">
        <v>137</v>
      </c>
      <c r="B136" t="s">
        <v>13</v>
      </c>
      <c r="C136">
        <v>35.798999999999999</v>
      </c>
      <c r="D136">
        <v>-76.656000000000006</v>
      </c>
      <c r="E136">
        <v>6</v>
      </c>
      <c r="F136">
        <v>4</v>
      </c>
      <c r="G136">
        <v>6</v>
      </c>
      <c r="H136">
        <v>1</v>
      </c>
      <c r="I136">
        <v>5</v>
      </c>
      <c r="J136">
        <v>1</v>
      </c>
      <c r="K136">
        <v>6</v>
      </c>
      <c r="L136">
        <v>1</v>
      </c>
    </row>
    <row r="137" spans="1:12" x14ac:dyDescent="0.25">
      <c r="A137" t="s">
        <v>138</v>
      </c>
      <c r="B137" t="s">
        <v>3</v>
      </c>
      <c r="C137">
        <v>35.7879</v>
      </c>
      <c r="D137">
        <v>-75.903800000000004</v>
      </c>
      <c r="E137">
        <v>6</v>
      </c>
      <c r="F137">
        <v>4</v>
      </c>
      <c r="G137">
        <v>6</v>
      </c>
      <c r="H137">
        <v>20</v>
      </c>
      <c r="I137">
        <v>5</v>
      </c>
      <c r="J137">
        <v>4</v>
      </c>
      <c r="K137">
        <v>6</v>
      </c>
      <c r="L137">
        <v>4</v>
      </c>
    </row>
    <row r="138" spans="1:12" x14ac:dyDescent="0.25">
      <c r="A138" t="s">
        <v>139</v>
      </c>
      <c r="B138" t="s">
        <v>19</v>
      </c>
      <c r="C138">
        <v>41.165100000000002</v>
      </c>
      <c r="D138">
        <v>-96.476600000000005</v>
      </c>
      <c r="E138">
        <v>8</v>
      </c>
      <c r="F138">
        <v>4</v>
      </c>
      <c r="G138">
        <v>4</v>
      </c>
      <c r="H138" t="s">
        <v>4</v>
      </c>
      <c r="I138">
        <v>5</v>
      </c>
      <c r="J138">
        <v>1</v>
      </c>
      <c r="K138">
        <v>4</v>
      </c>
      <c r="L138">
        <v>1</v>
      </c>
    </row>
    <row r="139" spans="1:12" x14ac:dyDescent="0.25">
      <c r="A139" t="s">
        <v>140</v>
      </c>
      <c r="B139" t="s">
        <v>19</v>
      </c>
      <c r="C139">
        <v>41.164900000000003</v>
      </c>
      <c r="D139">
        <v>-96.470100000000002</v>
      </c>
      <c r="E139">
        <v>8</v>
      </c>
      <c r="F139">
        <v>4</v>
      </c>
      <c r="G139">
        <v>4</v>
      </c>
      <c r="H139" t="s">
        <v>4</v>
      </c>
      <c r="I139">
        <v>5</v>
      </c>
      <c r="J139">
        <v>1</v>
      </c>
      <c r="K139">
        <v>4</v>
      </c>
      <c r="L139">
        <v>1</v>
      </c>
    </row>
    <row r="140" spans="1:12" x14ac:dyDescent="0.25">
      <c r="A140" t="s">
        <v>141</v>
      </c>
      <c r="B140" t="s">
        <v>19</v>
      </c>
      <c r="C140">
        <v>41.179699999999997</v>
      </c>
      <c r="D140">
        <v>-96.439700000000002</v>
      </c>
      <c r="E140">
        <v>8</v>
      </c>
      <c r="F140">
        <v>4</v>
      </c>
      <c r="G140">
        <v>4</v>
      </c>
      <c r="H140" t="s">
        <v>4</v>
      </c>
      <c r="I140">
        <v>5</v>
      </c>
      <c r="J140">
        <v>1</v>
      </c>
      <c r="K140">
        <v>4</v>
      </c>
      <c r="L140">
        <v>1</v>
      </c>
    </row>
    <row r="141" spans="1:12" x14ac:dyDescent="0.25">
      <c r="A141" t="s">
        <v>142</v>
      </c>
      <c r="B141" t="s">
        <v>13</v>
      </c>
      <c r="C141">
        <v>40.032899999999998</v>
      </c>
      <c r="D141">
        <v>-105.54640000000001</v>
      </c>
      <c r="E141">
        <v>4</v>
      </c>
      <c r="F141">
        <v>6</v>
      </c>
      <c r="G141">
        <v>5</v>
      </c>
      <c r="H141" t="s">
        <v>4</v>
      </c>
      <c r="I141">
        <v>4</v>
      </c>
      <c r="J141">
        <v>21</v>
      </c>
      <c r="K141">
        <v>3</v>
      </c>
      <c r="L141">
        <v>10</v>
      </c>
    </row>
    <row r="142" spans="1:12" x14ac:dyDescent="0.25">
      <c r="A142" t="s">
        <v>143</v>
      </c>
      <c r="B142" t="s">
        <v>16</v>
      </c>
      <c r="C142">
        <v>41.554499999999997</v>
      </c>
      <c r="D142">
        <v>-83.843800000000002</v>
      </c>
      <c r="E142">
        <v>6</v>
      </c>
      <c r="F142">
        <v>3</v>
      </c>
      <c r="G142">
        <v>4</v>
      </c>
      <c r="H142">
        <v>4</v>
      </c>
      <c r="I142">
        <v>4</v>
      </c>
      <c r="J142">
        <v>3</v>
      </c>
      <c r="K142">
        <v>4</v>
      </c>
      <c r="L142">
        <v>4</v>
      </c>
    </row>
    <row r="143" spans="1:12" x14ac:dyDescent="0.25">
      <c r="A143" t="s">
        <v>245</v>
      </c>
      <c r="B143" t="s">
        <v>22</v>
      </c>
      <c r="C143">
        <v>27.383600000000001</v>
      </c>
      <c r="D143">
        <v>-81.950900000000004</v>
      </c>
      <c r="E143">
        <v>14</v>
      </c>
      <c r="F143">
        <v>2</v>
      </c>
      <c r="G143">
        <v>7</v>
      </c>
      <c r="H143">
        <v>9</v>
      </c>
      <c r="I143">
        <v>17</v>
      </c>
      <c r="J143">
        <v>1</v>
      </c>
      <c r="K143">
        <v>6</v>
      </c>
      <c r="L143">
        <v>1</v>
      </c>
    </row>
    <row r="144" spans="1:12" x14ac:dyDescent="0.25">
      <c r="A144" t="s">
        <v>144</v>
      </c>
      <c r="B144" t="s">
        <v>3</v>
      </c>
      <c r="C144">
        <v>42.7423</v>
      </c>
      <c r="D144">
        <v>-70.830100000000002</v>
      </c>
      <c r="E144">
        <v>4</v>
      </c>
      <c r="F144">
        <v>4</v>
      </c>
      <c r="G144">
        <v>4</v>
      </c>
      <c r="H144" t="s">
        <v>4</v>
      </c>
      <c r="I144">
        <v>4</v>
      </c>
      <c r="J144">
        <v>2</v>
      </c>
      <c r="K144">
        <v>3</v>
      </c>
      <c r="L144">
        <v>1</v>
      </c>
    </row>
    <row r="145" spans="1:12" x14ac:dyDescent="0.25">
      <c r="A145" t="s">
        <v>145</v>
      </c>
      <c r="B145" t="s">
        <v>19</v>
      </c>
      <c r="C145">
        <v>36.7667</v>
      </c>
      <c r="D145">
        <v>-97.133300000000006</v>
      </c>
      <c r="E145">
        <v>8</v>
      </c>
      <c r="F145">
        <v>4</v>
      </c>
      <c r="G145">
        <v>6</v>
      </c>
      <c r="H145" t="s">
        <v>4</v>
      </c>
      <c r="I145">
        <v>5</v>
      </c>
      <c r="J145">
        <v>3</v>
      </c>
      <c r="K145">
        <v>4</v>
      </c>
      <c r="L145">
        <v>1</v>
      </c>
    </row>
    <row r="146" spans="1:12" x14ac:dyDescent="0.25">
      <c r="A146" t="s">
        <v>146</v>
      </c>
      <c r="B146" t="s">
        <v>13</v>
      </c>
      <c r="C146">
        <v>65.123699999999999</v>
      </c>
      <c r="D146">
        <v>-147.48759999999999</v>
      </c>
      <c r="E146">
        <v>4</v>
      </c>
      <c r="F146" t="s">
        <v>4</v>
      </c>
      <c r="G146">
        <v>3</v>
      </c>
      <c r="H146">
        <v>21</v>
      </c>
      <c r="I146">
        <v>4</v>
      </c>
      <c r="J146">
        <v>2</v>
      </c>
      <c r="K146">
        <v>3</v>
      </c>
      <c r="L146">
        <v>1</v>
      </c>
    </row>
    <row r="147" spans="1:12" x14ac:dyDescent="0.25">
      <c r="A147" t="s">
        <v>147</v>
      </c>
      <c r="B147" t="s">
        <v>19</v>
      </c>
      <c r="C147">
        <v>46.783700000000003</v>
      </c>
      <c r="D147">
        <v>-117.07769999999999</v>
      </c>
      <c r="E147">
        <v>6</v>
      </c>
      <c r="F147">
        <v>3</v>
      </c>
      <c r="G147">
        <v>4</v>
      </c>
      <c r="H147" t="s">
        <v>4</v>
      </c>
      <c r="I147">
        <v>14</v>
      </c>
      <c r="J147">
        <v>13</v>
      </c>
      <c r="K147">
        <v>3</v>
      </c>
      <c r="L147">
        <v>1</v>
      </c>
    </row>
    <row r="148" spans="1:12" x14ac:dyDescent="0.25">
      <c r="A148" t="s">
        <v>148</v>
      </c>
      <c r="B148" t="s">
        <v>19</v>
      </c>
      <c r="C148">
        <v>46.7776</v>
      </c>
      <c r="D148">
        <v>-117.08069999999999</v>
      </c>
      <c r="E148">
        <v>6</v>
      </c>
      <c r="F148">
        <v>3</v>
      </c>
      <c r="G148">
        <v>4</v>
      </c>
      <c r="H148" t="s">
        <v>4</v>
      </c>
      <c r="I148">
        <v>14</v>
      </c>
      <c r="J148">
        <v>13</v>
      </c>
      <c r="K148">
        <v>3</v>
      </c>
      <c r="L148">
        <v>1</v>
      </c>
    </row>
    <row r="149" spans="1:12" x14ac:dyDescent="0.25">
      <c r="A149" t="s">
        <v>149</v>
      </c>
      <c r="B149" t="s">
        <v>19</v>
      </c>
      <c r="C149">
        <v>46.991</v>
      </c>
      <c r="D149">
        <v>-118.598</v>
      </c>
      <c r="E149">
        <v>4</v>
      </c>
      <c r="F149">
        <v>3</v>
      </c>
      <c r="G149">
        <v>4</v>
      </c>
      <c r="H149" t="s">
        <v>4</v>
      </c>
      <c r="I149">
        <v>22</v>
      </c>
      <c r="J149">
        <v>3</v>
      </c>
      <c r="K149">
        <v>3</v>
      </c>
      <c r="L149">
        <v>1</v>
      </c>
    </row>
    <row r="150" spans="1:12" x14ac:dyDescent="0.25">
      <c r="A150" t="s">
        <v>150</v>
      </c>
      <c r="B150" t="s">
        <v>19</v>
      </c>
      <c r="C150">
        <v>46.758000000000003</v>
      </c>
      <c r="D150">
        <v>-116.949</v>
      </c>
      <c r="E150">
        <v>4</v>
      </c>
      <c r="F150">
        <v>3</v>
      </c>
      <c r="G150">
        <v>4</v>
      </c>
      <c r="H150" t="s">
        <v>4</v>
      </c>
      <c r="I150">
        <v>14</v>
      </c>
      <c r="J150">
        <v>2</v>
      </c>
      <c r="K150">
        <v>3</v>
      </c>
      <c r="L150">
        <v>3</v>
      </c>
    </row>
    <row r="151" spans="1:12" x14ac:dyDescent="0.25">
      <c r="A151" t="s">
        <v>151</v>
      </c>
      <c r="B151" t="s">
        <v>19</v>
      </c>
      <c r="C151">
        <v>47.01</v>
      </c>
      <c r="D151">
        <v>-119.248</v>
      </c>
      <c r="E151">
        <v>6</v>
      </c>
      <c r="F151">
        <v>3</v>
      </c>
      <c r="G151">
        <v>4</v>
      </c>
      <c r="H151" t="s">
        <v>4</v>
      </c>
      <c r="I151">
        <v>8</v>
      </c>
      <c r="J151">
        <v>2</v>
      </c>
      <c r="K151">
        <v>4</v>
      </c>
      <c r="L151">
        <v>3</v>
      </c>
    </row>
    <row r="152" spans="1:12" x14ac:dyDescent="0.25">
      <c r="A152" t="s">
        <v>152</v>
      </c>
      <c r="B152" t="s">
        <v>54</v>
      </c>
      <c r="C152">
        <v>43.143900000000002</v>
      </c>
      <c r="D152">
        <v>-116.73560000000001</v>
      </c>
      <c r="E152">
        <v>4</v>
      </c>
      <c r="F152">
        <v>4</v>
      </c>
      <c r="G152">
        <v>4</v>
      </c>
      <c r="H152" t="s">
        <v>4</v>
      </c>
      <c r="I152">
        <v>14</v>
      </c>
      <c r="J152">
        <v>13</v>
      </c>
      <c r="K152">
        <v>3</v>
      </c>
      <c r="L152">
        <v>1</v>
      </c>
    </row>
    <row r="153" spans="1:12" x14ac:dyDescent="0.25">
      <c r="A153" t="s">
        <v>153</v>
      </c>
      <c r="B153" t="s">
        <v>54</v>
      </c>
      <c r="C153">
        <v>43.064500000000002</v>
      </c>
      <c r="D153">
        <v>-116.7486</v>
      </c>
      <c r="E153">
        <v>4</v>
      </c>
      <c r="F153">
        <v>4</v>
      </c>
      <c r="G153">
        <v>4</v>
      </c>
      <c r="H153">
        <v>5</v>
      </c>
      <c r="I153">
        <v>4</v>
      </c>
      <c r="J153">
        <v>13</v>
      </c>
      <c r="K153">
        <v>3</v>
      </c>
      <c r="L153">
        <v>1</v>
      </c>
    </row>
    <row r="154" spans="1:12" x14ac:dyDescent="0.25">
      <c r="A154" t="s">
        <v>154</v>
      </c>
      <c r="B154" t="s">
        <v>19</v>
      </c>
      <c r="C154">
        <v>44.714300000000001</v>
      </c>
      <c r="D154">
        <v>-93.089799999999997</v>
      </c>
      <c r="E154">
        <v>8</v>
      </c>
      <c r="F154">
        <v>3</v>
      </c>
      <c r="G154">
        <v>5</v>
      </c>
      <c r="H154">
        <v>6</v>
      </c>
      <c r="I154">
        <v>4</v>
      </c>
      <c r="J154">
        <v>2</v>
      </c>
      <c r="K154">
        <v>3</v>
      </c>
      <c r="L154">
        <v>1</v>
      </c>
    </row>
    <row r="155" spans="1:12" x14ac:dyDescent="0.25">
      <c r="A155" t="s">
        <v>155</v>
      </c>
      <c r="B155" t="s">
        <v>19</v>
      </c>
      <c r="C155">
        <v>44.7288</v>
      </c>
      <c r="D155">
        <v>-93.088800000000006</v>
      </c>
      <c r="E155">
        <v>6</v>
      </c>
      <c r="F155">
        <v>3</v>
      </c>
      <c r="G155">
        <v>5</v>
      </c>
      <c r="H155" t="s">
        <v>4</v>
      </c>
      <c r="I155">
        <v>4</v>
      </c>
      <c r="J155">
        <v>2</v>
      </c>
      <c r="K155">
        <v>4</v>
      </c>
      <c r="L155">
        <v>1</v>
      </c>
    </row>
    <row r="156" spans="1:12" x14ac:dyDescent="0.25">
      <c r="A156" t="s">
        <v>156</v>
      </c>
      <c r="B156" t="s">
        <v>19</v>
      </c>
      <c r="C156">
        <v>44.721699999999998</v>
      </c>
      <c r="D156">
        <v>-93.089299999999994</v>
      </c>
      <c r="E156">
        <v>8</v>
      </c>
      <c r="F156">
        <v>3</v>
      </c>
      <c r="G156">
        <v>5</v>
      </c>
      <c r="H156" t="s">
        <v>4</v>
      </c>
      <c r="I156">
        <v>4</v>
      </c>
      <c r="J156">
        <v>2</v>
      </c>
      <c r="K156">
        <v>3</v>
      </c>
      <c r="L156">
        <v>1</v>
      </c>
    </row>
    <row r="157" spans="1:12" x14ac:dyDescent="0.25">
      <c r="A157" t="s">
        <v>157</v>
      </c>
      <c r="B157" t="s">
        <v>22</v>
      </c>
      <c r="C157">
        <v>44.678100000000001</v>
      </c>
      <c r="D157">
        <v>-93.072299999999998</v>
      </c>
      <c r="E157">
        <v>8</v>
      </c>
      <c r="F157">
        <v>3</v>
      </c>
      <c r="G157">
        <v>5</v>
      </c>
      <c r="H157">
        <v>6</v>
      </c>
      <c r="I157">
        <v>4</v>
      </c>
      <c r="J157">
        <v>1</v>
      </c>
      <c r="K157">
        <v>3</v>
      </c>
      <c r="L157">
        <v>1</v>
      </c>
    </row>
    <row r="158" spans="1:12" x14ac:dyDescent="0.25">
      <c r="A158" t="s">
        <v>158</v>
      </c>
      <c r="B158" t="s">
        <v>19</v>
      </c>
      <c r="C158">
        <v>44.691000000000003</v>
      </c>
      <c r="D158">
        <v>-93.057599999999994</v>
      </c>
      <c r="E158">
        <v>8</v>
      </c>
      <c r="F158">
        <v>3</v>
      </c>
      <c r="G158">
        <v>5</v>
      </c>
      <c r="H158">
        <v>9</v>
      </c>
      <c r="I158">
        <v>4</v>
      </c>
      <c r="J158">
        <v>2</v>
      </c>
      <c r="K158">
        <v>3</v>
      </c>
      <c r="L158">
        <v>1</v>
      </c>
    </row>
    <row r="159" spans="1:12" x14ac:dyDescent="0.25">
      <c r="A159" t="s">
        <v>159</v>
      </c>
      <c r="B159" t="s">
        <v>19</v>
      </c>
      <c r="C159">
        <v>44.694600000000001</v>
      </c>
      <c r="D159">
        <v>-93.0578</v>
      </c>
      <c r="E159">
        <v>4</v>
      </c>
      <c r="F159">
        <v>3</v>
      </c>
      <c r="G159">
        <v>5</v>
      </c>
      <c r="H159">
        <v>8</v>
      </c>
      <c r="I159">
        <v>4</v>
      </c>
      <c r="J159">
        <v>2</v>
      </c>
      <c r="K159">
        <v>3</v>
      </c>
      <c r="L159">
        <v>1</v>
      </c>
    </row>
    <row r="160" spans="1:12" x14ac:dyDescent="0.25">
      <c r="A160" t="s">
        <v>160</v>
      </c>
      <c r="B160" t="s">
        <v>16</v>
      </c>
      <c r="C160">
        <v>65.119799999999998</v>
      </c>
      <c r="D160">
        <v>-147.429</v>
      </c>
      <c r="E160">
        <v>4</v>
      </c>
      <c r="F160">
        <v>5</v>
      </c>
      <c r="G160">
        <v>3</v>
      </c>
      <c r="H160">
        <v>8</v>
      </c>
      <c r="I160">
        <v>4</v>
      </c>
      <c r="J160">
        <v>2</v>
      </c>
      <c r="K160">
        <v>3</v>
      </c>
      <c r="L160">
        <v>1</v>
      </c>
    </row>
    <row r="161" spans="1:12" x14ac:dyDescent="0.25">
      <c r="A161" t="s">
        <v>246</v>
      </c>
      <c r="B161" t="s">
        <v>54</v>
      </c>
      <c r="C161">
        <v>43.065300000000001</v>
      </c>
      <c r="D161">
        <v>-116.7591</v>
      </c>
      <c r="E161">
        <v>4</v>
      </c>
      <c r="F161">
        <v>3</v>
      </c>
      <c r="G161">
        <v>4</v>
      </c>
      <c r="H161" t="s">
        <v>4</v>
      </c>
      <c r="I161">
        <v>4</v>
      </c>
      <c r="J161">
        <v>13</v>
      </c>
      <c r="K161">
        <v>3</v>
      </c>
      <c r="L161">
        <v>1</v>
      </c>
    </row>
    <row r="162" spans="1:12" x14ac:dyDescent="0.25">
      <c r="A162" t="s">
        <v>247</v>
      </c>
      <c r="B162" t="s">
        <v>54</v>
      </c>
      <c r="C162">
        <v>43.120699999999999</v>
      </c>
      <c r="D162">
        <v>-116.7231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13</v>
      </c>
      <c r="K162">
        <v>3</v>
      </c>
      <c r="L162">
        <v>1</v>
      </c>
    </row>
    <row r="163" spans="1:12" x14ac:dyDescent="0.25">
      <c r="A163" t="s">
        <v>161</v>
      </c>
      <c r="B163" t="s">
        <v>30</v>
      </c>
      <c r="C163">
        <v>43.167499999999997</v>
      </c>
      <c r="D163">
        <v>-116.7132</v>
      </c>
      <c r="E163">
        <v>4</v>
      </c>
      <c r="F163">
        <v>4</v>
      </c>
      <c r="G163">
        <v>4</v>
      </c>
      <c r="H163" t="s">
        <v>4</v>
      </c>
      <c r="I163">
        <v>14</v>
      </c>
      <c r="J163">
        <v>13</v>
      </c>
      <c r="K163">
        <v>3</v>
      </c>
      <c r="L163">
        <v>1</v>
      </c>
    </row>
    <row r="164" spans="1:12" x14ac:dyDescent="0.25">
      <c r="A164" t="s">
        <v>162</v>
      </c>
      <c r="B164" t="s">
        <v>52</v>
      </c>
      <c r="C164">
        <v>33.651800000000001</v>
      </c>
      <c r="D164">
        <v>-116.3721</v>
      </c>
      <c r="E164">
        <v>4</v>
      </c>
      <c r="F164">
        <v>7</v>
      </c>
      <c r="G164">
        <v>7</v>
      </c>
      <c r="H164">
        <v>11</v>
      </c>
      <c r="I164">
        <v>23</v>
      </c>
      <c r="J164">
        <v>11</v>
      </c>
      <c r="K164">
        <v>3</v>
      </c>
      <c r="L164">
        <v>1</v>
      </c>
    </row>
    <row r="165" spans="1:12" x14ac:dyDescent="0.25">
      <c r="A165" t="s">
        <v>163</v>
      </c>
      <c r="B165" t="s">
        <v>22</v>
      </c>
      <c r="C165">
        <v>33.736499999999999</v>
      </c>
      <c r="D165">
        <v>-117.69459999999999</v>
      </c>
      <c r="E165">
        <v>4</v>
      </c>
      <c r="F165">
        <v>4</v>
      </c>
      <c r="G165">
        <v>6</v>
      </c>
      <c r="H165">
        <v>5</v>
      </c>
      <c r="I165">
        <v>2</v>
      </c>
      <c r="J165">
        <v>5</v>
      </c>
      <c r="K165">
        <v>3</v>
      </c>
      <c r="L165">
        <v>1</v>
      </c>
    </row>
    <row r="166" spans="1:12" x14ac:dyDescent="0.25">
      <c r="A166" t="s">
        <v>164</v>
      </c>
      <c r="B166" t="s">
        <v>30</v>
      </c>
      <c r="C166">
        <v>33.734299999999998</v>
      </c>
      <c r="D166">
        <v>-117.69589999999999</v>
      </c>
      <c r="E166">
        <v>4</v>
      </c>
      <c r="F166">
        <v>2</v>
      </c>
      <c r="G166">
        <v>6</v>
      </c>
      <c r="H166">
        <v>4</v>
      </c>
      <c r="I166">
        <v>2</v>
      </c>
      <c r="J166">
        <v>5</v>
      </c>
      <c r="K166">
        <v>3</v>
      </c>
      <c r="L166">
        <v>1</v>
      </c>
    </row>
    <row r="167" spans="1:12" x14ac:dyDescent="0.25">
      <c r="A167" t="s">
        <v>165</v>
      </c>
      <c r="B167" t="s">
        <v>30</v>
      </c>
      <c r="C167">
        <v>33.604700000000001</v>
      </c>
      <c r="D167">
        <v>-116.45269999999999</v>
      </c>
      <c r="E167">
        <v>4</v>
      </c>
      <c r="F167">
        <v>6</v>
      </c>
      <c r="G167">
        <v>6</v>
      </c>
      <c r="H167">
        <v>5</v>
      </c>
      <c r="I167">
        <v>24</v>
      </c>
      <c r="J167">
        <v>24</v>
      </c>
      <c r="K167">
        <v>3</v>
      </c>
      <c r="L167">
        <v>2</v>
      </c>
    </row>
    <row r="168" spans="1:12" x14ac:dyDescent="0.25">
      <c r="A168" t="s">
        <v>166</v>
      </c>
      <c r="B168" t="s">
        <v>22</v>
      </c>
      <c r="C168">
        <v>42.069299999999998</v>
      </c>
      <c r="D168">
        <v>-101.4072</v>
      </c>
      <c r="E168">
        <v>4</v>
      </c>
      <c r="F168">
        <v>3</v>
      </c>
      <c r="G168">
        <v>4</v>
      </c>
      <c r="H168">
        <v>8</v>
      </c>
      <c r="I168">
        <v>5</v>
      </c>
      <c r="J168">
        <v>1</v>
      </c>
      <c r="K168">
        <v>4</v>
      </c>
      <c r="L168">
        <v>1</v>
      </c>
    </row>
    <row r="169" spans="1:12" x14ac:dyDescent="0.25">
      <c r="A169" t="s">
        <v>167</v>
      </c>
      <c r="B169" t="s">
        <v>22</v>
      </c>
      <c r="C169">
        <v>34.362299999999998</v>
      </c>
      <c r="D169">
        <v>-106.702</v>
      </c>
      <c r="E169">
        <v>4</v>
      </c>
      <c r="F169">
        <v>7</v>
      </c>
      <c r="G169">
        <v>6</v>
      </c>
      <c r="H169" t="s">
        <v>4</v>
      </c>
      <c r="I169">
        <v>25</v>
      </c>
      <c r="J169">
        <v>8</v>
      </c>
      <c r="K169">
        <v>3</v>
      </c>
      <c r="L169">
        <v>1</v>
      </c>
    </row>
    <row r="170" spans="1:12" x14ac:dyDescent="0.25">
      <c r="A170" t="s">
        <v>168</v>
      </c>
      <c r="B170" t="s">
        <v>30</v>
      </c>
      <c r="C170">
        <v>34.334899999999998</v>
      </c>
      <c r="D170">
        <v>-106.74420000000001</v>
      </c>
      <c r="E170">
        <v>4</v>
      </c>
      <c r="F170">
        <v>7</v>
      </c>
      <c r="G170">
        <v>6</v>
      </c>
      <c r="H170" t="s">
        <v>4</v>
      </c>
      <c r="I170">
        <v>25</v>
      </c>
      <c r="J170">
        <v>8</v>
      </c>
      <c r="K170">
        <v>3</v>
      </c>
      <c r="L170">
        <v>1</v>
      </c>
    </row>
    <row r="171" spans="1:12" x14ac:dyDescent="0.25">
      <c r="A171" t="s">
        <v>169</v>
      </c>
      <c r="B171" t="s">
        <v>19</v>
      </c>
      <c r="C171">
        <v>43.2408</v>
      </c>
      <c r="D171">
        <v>-96.902000000000001</v>
      </c>
      <c r="E171">
        <v>8</v>
      </c>
      <c r="F171">
        <v>3</v>
      </c>
      <c r="G171">
        <v>5</v>
      </c>
      <c r="H171">
        <v>8</v>
      </c>
      <c r="I171">
        <v>4</v>
      </c>
      <c r="J171">
        <v>2</v>
      </c>
      <c r="K171">
        <v>4</v>
      </c>
      <c r="L171">
        <v>1</v>
      </c>
    </row>
    <row r="172" spans="1:12" x14ac:dyDescent="0.25">
      <c r="A172" t="s">
        <v>170</v>
      </c>
      <c r="B172" t="s">
        <v>22</v>
      </c>
      <c r="C172">
        <v>36.933300000000003</v>
      </c>
      <c r="D172">
        <v>-96.683300000000003</v>
      </c>
      <c r="E172">
        <v>6</v>
      </c>
      <c r="F172">
        <v>4</v>
      </c>
      <c r="G172">
        <v>6</v>
      </c>
      <c r="H172" t="s">
        <v>4</v>
      </c>
      <c r="I172">
        <v>5</v>
      </c>
      <c r="J172">
        <v>1</v>
      </c>
      <c r="K172">
        <v>4</v>
      </c>
      <c r="L172">
        <v>1</v>
      </c>
    </row>
    <row r="173" spans="1:12" x14ac:dyDescent="0.25">
      <c r="A173" t="s">
        <v>171</v>
      </c>
      <c r="B173" t="s">
        <v>8</v>
      </c>
      <c r="C173">
        <v>25.3629</v>
      </c>
      <c r="D173">
        <v>-81.077600000000004</v>
      </c>
      <c r="E173">
        <v>14</v>
      </c>
      <c r="F173">
        <v>2</v>
      </c>
      <c r="G173">
        <v>7</v>
      </c>
      <c r="H173" t="s">
        <v>4</v>
      </c>
      <c r="I173">
        <v>17</v>
      </c>
      <c r="J173">
        <v>4</v>
      </c>
      <c r="K173">
        <v>10</v>
      </c>
      <c r="L173">
        <v>4</v>
      </c>
    </row>
    <row r="174" spans="1:12" x14ac:dyDescent="0.25">
      <c r="A174" t="s">
        <v>172</v>
      </c>
      <c r="B174" t="s">
        <v>16</v>
      </c>
      <c r="C174">
        <v>39.913800000000002</v>
      </c>
      <c r="D174">
        <v>-74.596000000000004</v>
      </c>
      <c r="E174">
        <v>6</v>
      </c>
      <c r="F174">
        <v>4</v>
      </c>
      <c r="G174">
        <v>4</v>
      </c>
      <c r="H174">
        <v>5</v>
      </c>
      <c r="I174">
        <v>5</v>
      </c>
      <c r="J174">
        <v>4</v>
      </c>
      <c r="K174">
        <v>4</v>
      </c>
      <c r="L174">
        <v>4</v>
      </c>
    </row>
    <row r="175" spans="1:12" x14ac:dyDescent="0.25">
      <c r="A175" t="s">
        <v>173</v>
      </c>
      <c r="B175" t="s">
        <v>22</v>
      </c>
      <c r="C175">
        <v>38.0366</v>
      </c>
      <c r="D175">
        <v>-121.754</v>
      </c>
      <c r="E175">
        <v>12</v>
      </c>
      <c r="F175">
        <v>4</v>
      </c>
      <c r="G175">
        <v>6</v>
      </c>
      <c r="H175">
        <v>1</v>
      </c>
      <c r="I175">
        <v>8</v>
      </c>
      <c r="J175">
        <v>22</v>
      </c>
      <c r="K175">
        <v>4</v>
      </c>
      <c r="L175">
        <v>6</v>
      </c>
    </row>
    <row r="176" spans="1:12" x14ac:dyDescent="0.25">
      <c r="A176" t="s">
        <v>174</v>
      </c>
      <c r="B176" t="s">
        <v>22</v>
      </c>
      <c r="C176">
        <v>38.036900000000003</v>
      </c>
      <c r="D176">
        <v>-121.7547</v>
      </c>
      <c r="E176">
        <v>4</v>
      </c>
      <c r="F176">
        <v>6</v>
      </c>
      <c r="G176">
        <v>6</v>
      </c>
      <c r="H176" t="s">
        <v>4</v>
      </c>
      <c r="I176">
        <v>8</v>
      </c>
      <c r="J176">
        <v>2</v>
      </c>
      <c r="K176">
        <v>8</v>
      </c>
      <c r="L176">
        <v>6</v>
      </c>
    </row>
    <row r="177" spans="1:12" x14ac:dyDescent="0.25">
      <c r="A177" t="s">
        <v>175</v>
      </c>
      <c r="B177" t="s">
        <v>22</v>
      </c>
      <c r="C177">
        <v>38.040199999999999</v>
      </c>
      <c r="D177">
        <v>-121.7272</v>
      </c>
      <c r="E177" t="s">
        <v>4</v>
      </c>
      <c r="F177">
        <v>4</v>
      </c>
      <c r="G177">
        <v>6</v>
      </c>
      <c r="H177">
        <v>1</v>
      </c>
      <c r="I177">
        <v>8</v>
      </c>
      <c r="J177">
        <v>22</v>
      </c>
      <c r="K177">
        <v>4</v>
      </c>
      <c r="L177">
        <v>6</v>
      </c>
    </row>
    <row r="178" spans="1:12" x14ac:dyDescent="0.25">
      <c r="A178" t="s">
        <v>176</v>
      </c>
      <c r="B178" t="s">
        <v>54</v>
      </c>
      <c r="C178">
        <v>33.373800000000003</v>
      </c>
      <c r="D178">
        <v>-116.6228</v>
      </c>
      <c r="E178">
        <v>4</v>
      </c>
      <c r="F178">
        <v>6</v>
      </c>
      <c r="G178">
        <v>6</v>
      </c>
      <c r="H178">
        <v>22</v>
      </c>
      <c r="I178">
        <v>26</v>
      </c>
      <c r="J178">
        <v>25</v>
      </c>
      <c r="K178">
        <v>3</v>
      </c>
      <c r="L178">
        <v>2</v>
      </c>
    </row>
    <row r="179" spans="1:12" x14ac:dyDescent="0.25">
      <c r="A179" t="s">
        <v>177</v>
      </c>
      <c r="B179" t="s">
        <v>54</v>
      </c>
      <c r="C179">
        <v>33.377099999999999</v>
      </c>
      <c r="D179">
        <v>-116.62260000000001</v>
      </c>
      <c r="E179">
        <v>4</v>
      </c>
      <c r="F179">
        <v>6</v>
      </c>
      <c r="G179">
        <v>6</v>
      </c>
      <c r="H179">
        <v>22</v>
      </c>
      <c r="I179">
        <v>26</v>
      </c>
      <c r="J179">
        <v>26</v>
      </c>
      <c r="K179">
        <v>3</v>
      </c>
      <c r="L179">
        <v>1</v>
      </c>
    </row>
    <row r="180" spans="1:12" x14ac:dyDescent="0.25">
      <c r="A180" t="s">
        <v>178</v>
      </c>
      <c r="B180" t="s">
        <v>54</v>
      </c>
      <c r="C180">
        <v>33.384500000000003</v>
      </c>
      <c r="D180">
        <v>-116.64060000000001</v>
      </c>
      <c r="E180">
        <v>4</v>
      </c>
      <c r="F180">
        <v>6</v>
      </c>
      <c r="G180">
        <v>6</v>
      </c>
      <c r="H180">
        <v>22</v>
      </c>
      <c r="I180">
        <v>26</v>
      </c>
      <c r="J180">
        <v>25</v>
      </c>
      <c r="K180">
        <v>3</v>
      </c>
      <c r="L180">
        <v>2</v>
      </c>
    </row>
    <row r="181" spans="1:12" x14ac:dyDescent="0.25">
      <c r="A181" t="s">
        <v>179</v>
      </c>
      <c r="B181" t="s">
        <v>13</v>
      </c>
      <c r="C181">
        <v>29.738099999999999</v>
      </c>
      <c r="D181">
        <v>-82.218800000000002</v>
      </c>
      <c r="E181">
        <v>14</v>
      </c>
      <c r="F181">
        <v>2</v>
      </c>
      <c r="G181">
        <v>6</v>
      </c>
      <c r="H181" t="s">
        <v>4</v>
      </c>
      <c r="I181">
        <v>17</v>
      </c>
      <c r="J181">
        <v>4</v>
      </c>
      <c r="K181">
        <v>4</v>
      </c>
      <c r="L181">
        <v>4</v>
      </c>
    </row>
    <row r="182" spans="1:12" x14ac:dyDescent="0.25">
      <c r="A182" t="s">
        <v>180</v>
      </c>
      <c r="B182" t="s">
        <v>13</v>
      </c>
      <c r="C182">
        <v>29.764800000000001</v>
      </c>
      <c r="D182">
        <v>-82.244799999999998</v>
      </c>
      <c r="E182">
        <v>16</v>
      </c>
      <c r="F182">
        <v>2</v>
      </c>
      <c r="G182">
        <v>6</v>
      </c>
      <c r="H182" t="s">
        <v>4</v>
      </c>
      <c r="I182">
        <v>17</v>
      </c>
      <c r="J182">
        <v>1</v>
      </c>
      <c r="K182">
        <v>6</v>
      </c>
      <c r="L182">
        <v>1</v>
      </c>
    </row>
    <row r="183" spans="1:12" x14ac:dyDescent="0.25">
      <c r="A183" t="s">
        <v>181</v>
      </c>
      <c r="B183" t="s">
        <v>13</v>
      </c>
      <c r="C183">
        <v>29.754799999999999</v>
      </c>
      <c r="D183">
        <v>-82.163300000000007</v>
      </c>
      <c r="E183">
        <v>14</v>
      </c>
      <c r="F183">
        <v>2</v>
      </c>
      <c r="G183">
        <v>6</v>
      </c>
      <c r="H183" t="s">
        <v>4</v>
      </c>
      <c r="I183">
        <v>17</v>
      </c>
      <c r="J183">
        <v>4</v>
      </c>
      <c r="K183">
        <v>6</v>
      </c>
      <c r="L183">
        <v>2</v>
      </c>
    </row>
    <row r="184" spans="1:12" x14ac:dyDescent="0.25">
      <c r="A184" t="s">
        <v>182</v>
      </c>
      <c r="B184" t="s">
        <v>30</v>
      </c>
      <c r="C184">
        <v>31.908300000000001</v>
      </c>
      <c r="D184">
        <v>-110.8395</v>
      </c>
      <c r="E184">
        <v>4</v>
      </c>
      <c r="F184">
        <v>7</v>
      </c>
      <c r="G184">
        <v>6</v>
      </c>
      <c r="H184">
        <v>5</v>
      </c>
      <c r="I184">
        <v>27</v>
      </c>
      <c r="J184">
        <v>8</v>
      </c>
      <c r="K184">
        <v>3</v>
      </c>
      <c r="L184">
        <v>1</v>
      </c>
    </row>
    <row r="185" spans="1:12" x14ac:dyDescent="0.25">
      <c r="A185" t="s">
        <v>183</v>
      </c>
      <c r="B185" t="s">
        <v>22</v>
      </c>
      <c r="C185">
        <v>31.789400000000001</v>
      </c>
      <c r="D185">
        <v>-110.82769999999999</v>
      </c>
      <c r="E185">
        <v>4</v>
      </c>
      <c r="F185">
        <v>7</v>
      </c>
      <c r="G185">
        <v>6</v>
      </c>
      <c r="H185">
        <v>5</v>
      </c>
      <c r="I185">
        <v>19</v>
      </c>
      <c r="J185">
        <v>4</v>
      </c>
      <c r="K185">
        <v>3</v>
      </c>
      <c r="L185">
        <v>1</v>
      </c>
    </row>
    <row r="186" spans="1:12" x14ac:dyDescent="0.25">
      <c r="A186" t="s">
        <v>184</v>
      </c>
      <c r="B186" t="s">
        <v>6</v>
      </c>
      <c r="C186">
        <v>31.821400000000001</v>
      </c>
      <c r="D186">
        <v>-110.8661</v>
      </c>
      <c r="E186">
        <v>4</v>
      </c>
      <c r="F186">
        <v>7</v>
      </c>
      <c r="G186">
        <v>6</v>
      </c>
      <c r="H186">
        <v>11</v>
      </c>
      <c r="I186">
        <v>19</v>
      </c>
      <c r="J186">
        <v>8</v>
      </c>
      <c r="K186">
        <v>3</v>
      </c>
      <c r="L186">
        <v>1</v>
      </c>
    </row>
    <row r="187" spans="1:12" x14ac:dyDescent="0.25">
      <c r="A187" t="s">
        <v>185</v>
      </c>
      <c r="B187" t="s">
        <v>3</v>
      </c>
      <c r="C187">
        <v>38.200600000000001</v>
      </c>
      <c r="D187">
        <v>-122.0264</v>
      </c>
      <c r="E187" t="s">
        <v>4</v>
      </c>
      <c r="F187">
        <v>6</v>
      </c>
      <c r="G187">
        <v>6</v>
      </c>
      <c r="H187" t="s">
        <v>4</v>
      </c>
      <c r="I187">
        <v>8</v>
      </c>
      <c r="J187">
        <v>22</v>
      </c>
      <c r="K187">
        <v>6</v>
      </c>
      <c r="L187">
        <v>6</v>
      </c>
    </row>
    <row r="188" spans="1:12" x14ac:dyDescent="0.25">
      <c r="A188" t="s">
        <v>248</v>
      </c>
      <c r="B188" t="s">
        <v>6</v>
      </c>
      <c r="C188">
        <v>31.817299999999999</v>
      </c>
      <c r="D188">
        <v>-110.85080000000001</v>
      </c>
      <c r="E188">
        <v>4</v>
      </c>
      <c r="F188">
        <v>7</v>
      </c>
      <c r="G188">
        <v>6</v>
      </c>
      <c r="H188">
        <v>5</v>
      </c>
      <c r="I188">
        <v>27</v>
      </c>
      <c r="J188">
        <v>8</v>
      </c>
      <c r="K188">
        <v>3</v>
      </c>
      <c r="L188">
        <v>1</v>
      </c>
    </row>
    <row r="189" spans="1:12" x14ac:dyDescent="0.25">
      <c r="A189" t="s">
        <v>186</v>
      </c>
      <c r="B189" t="s">
        <v>30</v>
      </c>
      <c r="C189">
        <v>41.396599999999999</v>
      </c>
      <c r="D189">
        <v>-106.80240000000001</v>
      </c>
      <c r="E189">
        <v>4</v>
      </c>
      <c r="F189" t="s">
        <v>4</v>
      </c>
      <c r="G189">
        <v>4</v>
      </c>
      <c r="H189">
        <v>8</v>
      </c>
      <c r="I189">
        <v>5</v>
      </c>
      <c r="J189">
        <v>2</v>
      </c>
      <c r="K189">
        <v>3</v>
      </c>
      <c r="L189">
        <v>1</v>
      </c>
    </row>
    <row r="190" spans="1:12" x14ac:dyDescent="0.25">
      <c r="A190" t="s">
        <v>187</v>
      </c>
      <c r="B190" t="s">
        <v>3</v>
      </c>
      <c r="C190">
        <v>39.088200000000001</v>
      </c>
      <c r="D190">
        <v>-75.437200000000004</v>
      </c>
      <c r="E190">
        <v>6</v>
      </c>
      <c r="F190">
        <v>4</v>
      </c>
      <c r="G190">
        <v>6</v>
      </c>
      <c r="H190" t="s">
        <v>4</v>
      </c>
      <c r="I190">
        <v>5</v>
      </c>
      <c r="J190">
        <v>3</v>
      </c>
      <c r="K190">
        <v>3</v>
      </c>
      <c r="L190">
        <v>1</v>
      </c>
    </row>
    <row r="191" spans="1:12" x14ac:dyDescent="0.25">
      <c r="A191" t="s">
        <v>188</v>
      </c>
      <c r="B191" t="s">
        <v>17</v>
      </c>
      <c r="C191">
        <v>46.241999999999997</v>
      </c>
      <c r="D191">
        <v>-89.347700000000003</v>
      </c>
      <c r="E191">
        <v>6</v>
      </c>
      <c r="F191">
        <v>3</v>
      </c>
      <c r="G191">
        <v>5</v>
      </c>
      <c r="H191">
        <v>6</v>
      </c>
      <c r="I191">
        <v>4</v>
      </c>
      <c r="J191">
        <v>3</v>
      </c>
      <c r="K191">
        <v>3</v>
      </c>
      <c r="L191">
        <v>9</v>
      </c>
    </row>
    <row r="192" spans="1:12" x14ac:dyDescent="0.25">
      <c r="A192" t="s">
        <v>189</v>
      </c>
      <c r="B192" t="s">
        <v>6</v>
      </c>
      <c r="C192">
        <v>38.430900000000001</v>
      </c>
      <c r="D192">
        <v>-120.96599999999999</v>
      </c>
      <c r="E192">
        <v>4</v>
      </c>
      <c r="F192">
        <v>4</v>
      </c>
      <c r="G192">
        <v>6</v>
      </c>
      <c r="H192">
        <v>4</v>
      </c>
      <c r="I192">
        <v>22</v>
      </c>
      <c r="J192">
        <v>12</v>
      </c>
      <c r="K192">
        <v>3</v>
      </c>
      <c r="L192">
        <v>1</v>
      </c>
    </row>
    <row r="193" spans="1:12" x14ac:dyDescent="0.25">
      <c r="A193" t="s">
        <v>190</v>
      </c>
      <c r="B193" t="s">
        <v>3</v>
      </c>
      <c r="C193">
        <v>38.107399999999998</v>
      </c>
      <c r="D193">
        <v>-121.6469</v>
      </c>
      <c r="E193">
        <v>6</v>
      </c>
      <c r="F193">
        <v>6</v>
      </c>
      <c r="G193">
        <v>6</v>
      </c>
      <c r="H193" t="s">
        <v>4</v>
      </c>
      <c r="I193">
        <v>8</v>
      </c>
      <c r="J193">
        <v>27</v>
      </c>
      <c r="K193">
        <v>6</v>
      </c>
      <c r="L193">
        <v>6</v>
      </c>
    </row>
    <row r="194" spans="1:12" x14ac:dyDescent="0.25">
      <c r="A194" t="s">
        <v>191</v>
      </c>
      <c r="B194" t="s">
        <v>19</v>
      </c>
      <c r="C194">
        <v>38.115200000000002</v>
      </c>
      <c r="D194">
        <v>-121.6469</v>
      </c>
      <c r="E194">
        <v>17</v>
      </c>
      <c r="F194">
        <v>4</v>
      </c>
      <c r="G194">
        <v>6</v>
      </c>
      <c r="H194">
        <v>4</v>
      </c>
      <c r="I194">
        <v>8</v>
      </c>
      <c r="J194">
        <v>9</v>
      </c>
      <c r="K194">
        <v>6</v>
      </c>
      <c r="L194">
        <v>6</v>
      </c>
    </row>
    <row r="195" spans="1:12" x14ac:dyDescent="0.25">
      <c r="A195" t="s">
        <v>192</v>
      </c>
      <c r="B195" t="s">
        <v>3</v>
      </c>
      <c r="C195">
        <v>38.102699999999999</v>
      </c>
      <c r="D195">
        <v>-121.6413</v>
      </c>
      <c r="E195">
        <v>6</v>
      </c>
      <c r="F195">
        <v>6</v>
      </c>
      <c r="G195">
        <v>6</v>
      </c>
      <c r="H195" t="s">
        <v>4</v>
      </c>
      <c r="I195">
        <v>8</v>
      </c>
      <c r="J195">
        <v>9</v>
      </c>
      <c r="K195">
        <v>6</v>
      </c>
      <c r="L195">
        <v>6</v>
      </c>
    </row>
    <row r="196" spans="1:12" x14ac:dyDescent="0.25">
      <c r="A196" t="s">
        <v>193</v>
      </c>
      <c r="B196" t="s">
        <v>3</v>
      </c>
      <c r="C196">
        <v>38.107199999999999</v>
      </c>
      <c r="D196">
        <v>-121.6426</v>
      </c>
      <c r="E196" t="s">
        <v>4</v>
      </c>
      <c r="F196">
        <v>6</v>
      </c>
      <c r="G196">
        <v>6</v>
      </c>
      <c r="H196" t="s">
        <v>4</v>
      </c>
      <c r="I196">
        <v>8</v>
      </c>
      <c r="J196">
        <v>9</v>
      </c>
      <c r="K196">
        <v>6</v>
      </c>
      <c r="L196">
        <v>6</v>
      </c>
    </row>
    <row r="197" spans="1:12" x14ac:dyDescent="0.25">
      <c r="A197" t="s">
        <v>194</v>
      </c>
      <c r="B197" t="s">
        <v>19</v>
      </c>
      <c r="C197">
        <v>38.108699999999999</v>
      </c>
      <c r="D197">
        <v>-121.65309999999999</v>
      </c>
      <c r="E197">
        <v>8</v>
      </c>
      <c r="F197">
        <v>4</v>
      </c>
      <c r="G197">
        <v>6</v>
      </c>
      <c r="H197" t="s">
        <v>4</v>
      </c>
      <c r="I197">
        <v>8</v>
      </c>
      <c r="J197">
        <v>9</v>
      </c>
      <c r="K197">
        <v>11</v>
      </c>
      <c r="L197">
        <v>6</v>
      </c>
    </row>
    <row r="198" spans="1:12" x14ac:dyDescent="0.25">
      <c r="A198" t="s">
        <v>195</v>
      </c>
      <c r="B198" t="s">
        <v>13</v>
      </c>
      <c r="C198">
        <v>64.866299999999995</v>
      </c>
      <c r="D198">
        <v>-147.85550000000001</v>
      </c>
      <c r="E198">
        <v>4</v>
      </c>
      <c r="F198" t="s">
        <v>4</v>
      </c>
      <c r="G198">
        <v>3</v>
      </c>
      <c r="H198">
        <v>19</v>
      </c>
      <c r="I198">
        <v>4</v>
      </c>
      <c r="J198">
        <v>2</v>
      </c>
      <c r="K198">
        <v>3</v>
      </c>
      <c r="L198">
        <v>1</v>
      </c>
    </row>
    <row r="199" spans="1:12" x14ac:dyDescent="0.25">
      <c r="A199" t="s">
        <v>196</v>
      </c>
      <c r="B199" t="s">
        <v>16</v>
      </c>
      <c r="C199">
        <v>45.559800000000003</v>
      </c>
      <c r="D199">
        <v>-84.713800000000006</v>
      </c>
      <c r="E199">
        <v>6</v>
      </c>
      <c r="F199">
        <v>3</v>
      </c>
      <c r="G199">
        <v>4</v>
      </c>
      <c r="H199">
        <v>5</v>
      </c>
      <c r="I199">
        <v>4</v>
      </c>
      <c r="J199">
        <v>3</v>
      </c>
      <c r="K199">
        <v>3</v>
      </c>
      <c r="L199">
        <v>4</v>
      </c>
    </row>
    <row r="200" spans="1:12" x14ac:dyDescent="0.25">
      <c r="A200" t="s">
        <v>197</v>
      </c>
      <c r="B200" t="s">
        <v>16</v>
      </c>
      <c r="C200">
        <v>45.5625</v>
      </c>
      <c r="D200">
        <v>-84.697500000000005</v>
      </c>
      <c r="E200">
        <v>6</v>
      </c>
      <c r="F200">
        <v>3</v>
      </c>
      <c r="G200">
        <v>4</v>
      </c>
      <c r="H200">
        <v>5</v>
      </c>
      <c r="I200">
        <v>4</v>
      </c>
      <c r="J200">
        <v>3</v>
      </c>
      <c r="K200">
        <v>3</v>
      </c>
      <c r="L200">
        <v>4</v>
      </c>
    </row>
    <row r="201" spans="1:12" x14ac:dyDescent="0.25">
      <c r="A201" t="s">
        <v>198</v>
      </c>
      <c r="B201" t="s">
        <v>22</v>
      </c>
      <c r="C201">
        <v>38.4133</v>
      </c>
      <c r="D201">
        <v>-120.9508</v>
      </c>
      <c r="E201">
        <v>4</v>
      </c>
      <c r="F201">
        <v>4</v>
      </c>
      <c r="G201">
        <v>6</v>
      </c>
      <c r="H201">
        <v>4</v>
      </c>
      <c r="I201">
        <v>22</v>
      </c>
      <c r="J201">
        <v>12</v>
      </c>
      <c r="K201">
        <v>3</v>
      </c>
      <c r="L201">
        <v>3</v>
      </c>
    </row>
    <row r="202" spans="1:12" x14ac:dyDescent="0.25">
      <c r="A202" t="s">
        <v>199</v>
      </c>
      <c r="B202" t="s">
        <v>13</v>
      </c>
      <c r="C202">
        <v>35.888399999999997</v>
      </c>
      <c r="D202">
        <v>-106.5321</v>
      </c>
      <c r="E202">
        <v>4</v>
      </c>
      <c r="F202">
        <v>10</v>
      </c>
      <c r="G202">
        <v>4</v>
      </c>
      <c r="H202" t="s">
        <v>4</v>
      </c>
      <c r="I202">
        <v>13</v>
      </c>
      <c r="J202">
        <v>4</v>
      </c>
      <c r="K202">
        <v>3</v>
      </c>
      <c r="L202">
        <v>9</v>
      </c>
    </row>
    <row r="203" spans="1:12" x14ac:dyDescent="0.25">
      <c r="A203" t="s">
        <v>200</v>
      </c>
      <c r="B203" t="s">
        <v>13</v>
      </c>
      <c r="C203">
        <v>35.864199999999997</v>
      </c>
      <c r="D203">
        <v>-106.5967</v>
      </c>
      <c r="E203">
        <v>4</v>
      </c>
      <c r="F203">
        <v>10</v>
      </c>
      <c r="G203">
        <v>4</v>
      </c>
      <c r="H203" t="s">
        <v>4</v>
      </c>
      <c r="I203">
        <v>5</v>
      </c>
      <c r="J203">
        <v>28</v>
      </c>
      <c r="K203">
        <v>4</v>
      </c>
      <c r="L203">
        <v>4</v>
      </c>
    </row>
    <row r="204" spans="1:12" x14ac:dyDescent="0.25">
      <c r="A204" t="s">
        <v>201</v>
      </c>
      <c r="B204" t="s">
        <v>13</v>
      </c>
      <c r="C204">
        <v>35.9193</v>
      </c>
      <c r="D204">
        <v>-106.6142</v>
      </c>
      <c r="E204">
        <v>4</v>
      </c>
      <c r="F204">
        <v>10</v>
      </c>
      <c r="G204">
        <v>4</v>
      </c>
      <c r="H204" t="s">
        <v>4</v>
      </c>
      <c r="I204">
        <v>13</v>
      </c>
      <c r="J204">
        <v>8</v>
      </c>
      <c r="K204">
        <v>3</v>
      </c>
      <c r="L204">
        <v>4</v>
      </c>
    </row>
    <row r="205" spans="1:12" x14ac:dyDescent="0.25">
      <c r="A205" t="s">
        <v>202</v>
      </c>
      <c r="B205" t="s">
        <v>16</v>
      </c>
      <c r="C205">
        <v>35.958799999999997</v>
      </c>
      <c r="D205">
        <v>-84.287400000000005</v>
      </c>
      <c r="E205">
        <v>6</v>
      </c>
      <c r="F205">
        <v>4</v>
      </c>
      <c r="G205">
        <v>6</v>
      </c>
      <c r="H205">
        <v>4</v>
      </c>
      <c r="I205">
        <v>5</v>
      </c>
      <c r="J205">
        <v>1</v>
      </c>
      <c r="K205">
        <v>4</v>
      </c>
      <c r="L205">
        <v>1</v>
      </c>
    </row>
    <row r="206" spans="1:12" x14ac:dyDescent="0.25">
      <c r="A206" t="s">
        <v>203</v>
      </c>
      <c r="B206" t="s">
        <v>16</v>
      </c>
      <c r="C206">
        <v>45.805900000000001</v>
      </c>
      <c r="D206">
        <v>-90.079899999999995</v>
      </c>
      <c r="E206">
        <v>6</v>
      </c>
      <c r="F206">
        <v>3</v>
      </c>
      <c r="G206">
        <v>5</v>
      </c>
      <c r="H206">
        <v>1</v>
      </c>
      <c r="I206">
        <v>4</v>
      </c>
      <c r="J206">
        <v>3</v>
      </c>
      <c r="K206">
        <v>3</v>
      </c>
      <c r="L206">
        <v>9</v>
      </c>
    </row>
    <row r="207" spans="1:12" x14ac:dyDescent="0.25">
      <c r="A207" t="s">
        <v>204</v>
      </c>
      <c r="B207" t="s">
        <v>30</v>
      </c>
      <c r="C207">
        <v>40.783799999999999</v>
      </c>
      <c r="D207">
        <v>-106.26179999999999</v>
      </c>
      <c r="E207">
        <v>4</v>
      </c>
      <c r="F207">
        <v>4</v>
      </c>
      <c r="G207">
        <v>5</v>
      </c>
      <c r="H207">
        <v>8</v>
      </c>
      <c r="I207">
        <v>5</v>
      </c>
      <c r="J207">
        <v>2</v>
      </c>
      <c r="K207">
        <v>3</v>
      </c>
      <c r="L207">
        <v>1</v>
      </c>
    </row>
    <row r="208" spans="1:12" x14ac:dyDescent="0.25">
      <c r="A208" t="s">
        <v>205</v>
      </c>
      <c r="B208" t="s">
        <v>30</v>
      </c>
      <c r="C208">
        <v>31.7438</v>
      </c>
      <c r="D208">
        <v>-110.0522</v>
      </c>
      <c r="E208">
        <v>4</v>
      </c>
      <c r="F208">
        <v>7</v>
      </c>
      <c r="G208">
        <v>6</v>
      </c>
      <c r="H208" t="s">
        <v>4</v>
      </c>
      <c r="I208">
        <v>19</v>
      </c>
      <c r="J208">
        <v>8</v>
      </c>
      <c r="K208">
        <v>3</v>
      </c>
      <c r="L208">
        <v>1</v>
      </c>
    </row>
    <row r="209" spans="1:12" x14ac:dyDescent="0.25">
      <c r="A209" t="s">
        <v>206</v>
      </c>
      <c r="B209" t="s">
        <v>56</v>
      </c>
      <c r="C209">
        <v>34.4255</v>
      </c>
      <c r="D209">
        <v>-105.86150000000001</v>
      </c>
      <c r="E209">
        <v>4</v>
      </c>
      <c r="F209">
        <v>10</v>
      </c>
      <c r="G209">
        <v>4</v>
      </c>
      <c r="H209" t="s">
        <v>4</v>
      </c>
      <c r="I209">
        <v>21</v>
      </c>
      <c r="J209">
        <v>8</v>
      </c>
      <c r="K209">
        <v>3</v>
      </c>
      <c r="L209">
        <v>4</v>
      </c>
    </row>
    <row r="210" spans="1:12" x14ac:dyDescent="0.25">
      <c r="A210" t="s">
        <v>207</v>
      </c>
      <c r="B210" t="s">
        <v>22</v>
      </c>
      <c r="C210">
        <v>31.736499999999999</v>
      </c>
      <c r="D210">
        <v>-109.9419</v>
      </c>
      <c r="E210">
        <v>4</v>
      </c>
      <c r="F210">
        <v>7</v>
      </c>
      <c r="G210">
        <v>6</v>
      </c>
      <c r="H210" t="s">
        <v>4</v>
      </c>
      <c r="I210">
        <v>19</v>
      </c>
      <c r="J210">
        <v>8</v>
      </c>
      <c r="K210">
        <v>3</v>
      </c>
      <c r="L210">
        <v>1</v>
      </c>
    </row>
    <row r="211" spans="1:12" x14ac:dyDescent="0.25">
      <c r="A211" t="s">
        <v>208</v>
      </c>
      <c r="B211" t="s">
        <v>22</v>
      </c>
      <c r="C211">
        <v>37.520800000000001</v>
      </c>
      <c r="D211">
        <v>-96.855000000000004</v>
      </c>
      <c r="E211">
        <v>4</v>
      </c>
      <c r="F211">
        <v>4</v>
      </c>
      <c r="G211">
        <v>4</v>
      </c>
      <c r="H211">
        <v>14</v>
      </c>
      <c r="I211">
        <v>5</v>
      </c>
      <c r="J211">
        <v>1</v>
      </c>
      <c r="K211">
        <v>4</v>
      </c>
      <c r="L211">
        <v>1</v>
      </c>
    </row>
    <row r="212" spans="1:12" x14ac:dyDescent="0.25">
      <c r="A212" t="s">
        <v>209</v>
      </c>
      <c r="B212" t="s">
        <v>3</v>
      </c>
      <c r="C212">
        <v>41.464599999999997</v>
      </c>
      <c r="D212">
        <v>-82.996200000000002</v>
      </c>
      <c r="E212">
        <v>4</v>
      </c>
      <c r="F212">
        <v>3</v>
      </c>
      <c r="G212">
        <v>4</v>
      </c>
      <c r="H212" t="s">
        <v>4</v>
      </c>
      <c r="I212">
        <v>4</v>
      </c>
      <c r="J212">
        <v>2</v>
      </c>
      <c r="K212">
        <v>4</v>
      </c>
      <c r="L212">
        <v>1</v>
      </c>
    </row>
    <row r="213" spans="1:12" x14ac:dyDescent="0.25">
      <c r="A213" t="s">
        <v>210</v>
      </c>
      <c r="B213" t="s">
        <v>13</v>
      </c>
      <c r="C213">
        <v>45.820500000000003</v>
      </c>
      <c r="D213">
        <v>-121.95189999999999</v>
      </c>
      <c r="E213">
        <v>12</v>
      </c>
      <c r="F213" t="s">
        <v>4</v>
      </c>
      <c r="G213">
        <v>4</v>
      </c>
      <c r="H213">
        <v>6</v>
      </c>
      <c r="I213">
        <v>4</v>
      </c>
      <c r="J213">
        <v>3</v>
      </c>
      <c r="K213">
        <v>3</v>
      </c>
      <c r="L213">
        <v>2</v>
      </c>
    </row>
    <row r="214" spans="1:12" x14ac:dyDescent="0.25">
      <c r="A214" t="s">
        <v>249</v>
      </c>
      <c r="B214" t="s">
        <v>13</v>
      </c>
      <c r="C214">
        <v>45.7624</v>
      </c>
      <c r="D214">
        <v>-122.33029999999999</v>
      </c>
      <c r="E214" t="s">
        <v>4</v>
      </c>
      <c r="F214">
        <v>3</v>
      </c>
      <c r="G214">
        <v>4</v>
      </c>
      <c r="H214">
        <v>6</v>
      </c>
      <c r="I214">
        <v>4</v>
      </c>
      <c r="J214">
        <v>3</v>
      </c>
      <c r="K214">
        <v>3</v>
      </c>
      <c r="L214">
        <v>1</v>
      </c>
    </row>
    <row r="215" spans="1:12" x14ac:dyDescent="0.25">
      <c r="A215" t="s">
        <v>250</v>
      </c>
      <c r="B215" t="s">
        <v>22</v>
      </c>
      <c r="C215">
        <v>35.410600000000002</v>
      </c>
      <c r="D215">
        <v>-99.058800000000005</v>
      </c>
      <c r="E215" t="s">
        <v>4</v>
      </c>
      <c r="F215">
        <v>6</v>
      </c>
      <c r="G215">
        <v>6</v>
      </c>
      <c r="H215" t="s">
        <v>4</v>
      </c>
      <c r="I215">
        <v>8</v>
      </c>
      <c r="J215">
        <v>4</v>
      </c>
      <c r="K215">
        <v>3</v>
      </c>
      <c r="L215">
        <v>1</v>
      </c>
    </row>
    <row r="216" spans="1:12" x14ac:dyDescent="0.25">
      <c r="A216" t="s">
        <v>251</v>
      </c>
      <c r="B216" t="s">
        <v>16</v>
      </c>
      <c r="C216">
        <v>39.060299999999998</v>
      </c>
      <c r="D216">
        <v>-78.071600000000004</v>
      </c>
      <c r="E216" t="s">
        <v>4</v>
      </c>
      <c r="F216">
        <v>4</v>
      </c>
      <c r="G216">
        <v>4</v>
      </c>
      <c r="H216">
        <v>4</v>
      </c>
      <c r="I216">
        <v>5</v>
      </c>
      <c r="J216">
        <v>1</v>
      </c>
      <c r="K216">
        <v>4</v>
      </c>
      <c r="L216">
        <v>1</v>
      </c>
    </row>
    <row r="217" spans="1:12" x14ac:dyDescent="0.25">
      <c r="A217" t="s">
        <v>252</v>
      </c>
      <c r="B217" t="s">
        <v>13</v>
      </c>
      <c r="C217">
        <v>65.153999999999996</v>
      </c>
      <c r="D217">
        <v>-147.5026</v>
      </c>
      <c r="E217" t="s">
        <v>4</v>
      </c>
      <c r="F217">
        <v>5</v>
      </c>
      <c r="G217">
        <v>3</v>
      </c>
      <c r="H217" t="s">
        <v>4</v>
      </c>
      <c r="I217">
        <v>4</v>
      </c>
      <c r="J217">
        <v>2</v>
      </c>
      <c r="K217">
        <v>3</v>
      </c>
      <c r="L217">
        <v>1</v>
      </c>
    </row>
    <row r="218" spans="1:12" x14ac:dyDescent="0.25">
      <c r="A218" t="s">
        <v>211</v>
      </c>
      <c r="B218" t="s">
        <v>16</v>
      </c>
      <c r="C218">
        <v>44.063899999999997</v>
      </c>
      <c r="D218">
        <v>-71.287300000000002</v>
      </c>
      <c r="E218" t="s">
        <v>4</v>
      </c>
      <c r="F218">
        <v>3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2</v>
      </c>
    </row>
    <row r="219" spans="1:12" x14ac:dyDescent="0.25">
      <c r="A219" t="s">
        <v>253</v>
      </c>
      <c r="B219" t="s">
        <v>22</v>
      </c>
      <c r="C219">
        <v>33.401200000000003</v>
      </c>
      <c r="D219">
        <v>-97.57</v>
      </c>
      <c r="E219">
        <v>6</v>
      </c>
      <c r="F219">
        <v>6</v>
      </c>
      <c r="G219">
        <v>6</v>
      </c>
      <c r="H219">
        <v>6</v>
      </c>
      <c r="I219">
        <v>8</v>
      </c>
      <c r="J219">
        <v>1</v>
      </c>
      <c r="K219">
        <v>6</v>
      </c>
      <c r="L219">
        <v>4</v>
      </c>
    </row>
    <row r="220" spans="1:12" x14ac:dyDescent="0.25">
      <c r="A220" t="s">
        <v>212</v>
      </c>
      <c r="B220" t="s">
        <v>22</v>
      </c>
      <c r="C220">
        <v>40.8155</v>
      </c>
      <c r="D220">
        <v>-104.7456</v>
      </c>
      <c r="E220" t="s">
        <v>4</v>
      </c>
      <c r="F220">
        <v>4</v>
      </c>
      <c r="G220">
        <v>4</v>
      </c>
      <c r="H220" t="s">
        <v>4</v>
      </c>
      <c r="I220">
        <v>8</v>
      </c>
      <c r="J220">
        <v>3</v>
      </c>
      <c r="K220">
        <v>3</v>
      </c>
      <c r="L220">
        <v>1</v>
      </c>
    </row>
    <row r="221" spans="1:12" x14ac:dyDescent="0.25">
      <c r="A221" t="s">
        <v>254</v>
      </c>
      <c r="B221" t="s">
        <v>22</v>
      </c>
      <c r="C221">
        <v>47.161700000000003</v>
      </c>
      <c r="D221">
        <v>-99.1066</v>
      </c>
      <c r="E221" t="s">
        <v>4</v>
      </c>
      <c r="F221">
        <v>3</v>
      </c>
      <c r="G221">
        <v>5</v>
      </c>
      <c r="H221">
        <v>6</v>
      </c>
      <c r="I221">
        <v>4</v>
      </c>
      <c r="J221">
        <v>2</v>
      </c>
      <c r="K221">
        <v>3</v>
      </c>
      <c r="L221">
        <v>1</v>
      </c>
    </row>
    <row r="222" spans="1:12" x14ac:dyDescent="0.25">
      <c r="A222" t="s">
        <v>255</v>
      </c>
      <c r="B222" t="s">
        <v>13</v>
      </c>
      <c r="C222">
        <v>63.881100000000004</v>
      </c>
      <c r="D222">
        <v>-145.75139999999999</v>
      </c>
      <c r="E222" t="s">
        <v>4</v>
      </c>
      <c r="F222">
        <v>5</v>
      </c>
      <c r="G222">
        <v>3</v>
      </c>
      <c r="H222" t="s">
        <v>4</v>
      </c>
      <c r="I222">
        <v>4</v>
      </c>
      <c r="J222">
        <v>3</v>
      </c>
      <c r="K222">
        <v>3</v>
      </c>
      <c r="L222">
        <v>1</v>
      </c>
    </row>
    <row r="223" spans="1:12" x14ac:dyDescent="0.25">
      <c r="A223" t="s">
        <v>213</v>
      </c>
      <c r="B223" t="s">
        <v>17</v>
      </c>
      <c r="C223">
        <v>32.541699999999999</v>
      </c>
      <c r="D223">
        <v>-87.803899999999999</v>
      </c>
      <c r="E223" t="s">
        <v>4</v>
      </c>
      <c r="F223">
        <v>2</v>
      </c>
      <c r="G223">
        <v>6</v>
      </c>
      <c r="H223" t="s">
        <v>4</v>
      </c>
      <c r="I223">
        <v>17</v>
      </c>
      <c r="J223">
        <v>1</v>
      </c>
      <c r="K223">
        <v>6</v>
      </c>
      <c r="L223">
        <v>2</v>
      </c>
    </row>
    <row r="224" spans="1:12" x14ac:dyDescent="0.25">
      <c r="A224" t="s">
        <v>256</v>
      </c>
      <c r="B224" t="s">
        <v>257</v>
      </c>
      <c r="C224">
        <v>28.125</v>
      </c>
      <c r="D224">
        <v>-81.436199999999999</v>
      </c>
      <c r="E224" t="s">
        <v>4</v>
      </c>
      <c r="F224">
        <v>2</v>
      </c>
      <c r="G224">
        <v>7</v>
      </c>
      <c r="H224" t="s">
        <v>4</v>
      </c>
      <c r="I224">
        <v>17</v>
      </c>
      <c r="J224">
        <v>1</v>
      </c>
      <c r="K224">
        <v>6</v>
      </c>
      <c r="L224">
        <v>1</v>
      </c>
    </row>
    <row r="225" spans="1:12" x14ac:dyDescent="0.25">
      <c r="A225" t="s">
        <v>258</v>
      </c>
      <c r="B225" t="s">
        <v>16</v>
      </c>
      <c r="C225">
        <v>35.689</v>
      </c>
      <c r="D225">
        <v>-83.501900000000006</v>
      </c>
      <c r="E225" t="s">
        <v>4</v>
      </c>
      <c r="F225">
        <v>4</v>
      </c>
      <c r="G225">
        <v>6</v>
      </c>
      <c r="H225">
        <v>4</v>
      </c>
      <c r="I225">
        <v>5</v>
      </c>
      <c r="J225">
        <v>9</v>
      </c>
      <c r="K225">
        <v>4</v>
      </c>
      <c r="L225">
        <v>1</v>
      </c>
    </row>
    <row r="226" spans="1:12" x14ac:dyDescent="0.25">
      <c r="A226" t="s">
        <v>214</v>
      </c>
      <c r="B226" t="s">
        <v>16</v>
      </c>
      <c r="C226">
        <v>42.536900000000003</v>
      </c>
      <c r="D226">
        <v>-72.172700000000006</v>
      </c>
      <c r="E226" t="s">
        <v>4</v>
      </c>
      <c r="F226">
        <v>4</v>
      </c>
      <c r="G226">
        <v>4</v>
      </c>
      <c r="H226" t="s">
        <v>4</v>
      </c>
      <c r="I226">
        <v>4</v>
      </c>
      <c r="J226">
        <v>4</v>
      </c>
      <c r="K226">
        <v>4</v>
      </c>
      <c r="L226">
        <v>4</v>
      </c>
    </row>
    <row r="227" spans="1:12" x14ac:dyDescent="0.25">
      <c r="A227" t="s">
        <v>259</v>
      </c>
      <c r="B227" t="s">
        <v>13</v>
      </c>
      <c r="C227">
        <v>31.194800000000001</v>
      </c>
      <c r="D227">
        <v>-84.468599999999995</v>
      </c>
      <c r="E227" t="s">
        <v>4</v>
      </c>
      <c r="F227">
        <v>6</v>
      </c>
      <c r="G227">
        <v>6</v>
      </c>
      <c r="H227">
        <v>6</v>
      </c>
      <c r="I227">
        <v>17</v>
      </c>
      <c r="J227">
        <v>1</v>
      </c>
      <c r="K227">
        <v>6</v>
      </c>
      <c r="L227">
        <v>2</v>
      </c>
    </row>
    <row r="228" spans="1:12" x14ac:dyDescent="0.25">
      <c r="A228" t="s">
        <v>260</v>
      </c>
      <c r="B228" t="s">
        <v>30</v>
      </c>
      <c r="C228">
        <v>32.590699999999998</v>
      </c>
      <c r="D228">
        <v>-106.8425</v>
      </c>
      <c r="E228">
        <v>4</v>
      </c>
      <c r="F228">
        <v>7</v>
      </c>
      <c r="G228">
        <v>6</v>
      </c>
      <c r="H228">
        <v>5</v>
      </c>
      <c r="I228">
        <v>28</v>
      </c>
      <c r="J228">
        <v>8</v>
      </c>
      <c r="K228">
        <v>3</v>
      </c>
      <c r="L228">
        <v>1</v>
      </c>
    </row>
    <row r="229" spans="1:12" x14ac:dyDescent="0.25">
      <c r="A229" t="s">
        <v>215</v>
      </c>
      <c r="B229" t="s">
        <v>22</v>
      </c>
      <c r="C229">
        <v>39.110399999999998</v>
      </c>
      <c r="D229">
        <v>-96.612899999999996</v>
      </c>
      <c r="E229" t="s">
        <v>4</v>
      </c>
      <c r="F229">
        <v>4</v>
      </c>
      <c r="G229">
        <v>4</v>
      </c>
      <c r="H229">
        <v>6</v>
      </c>
      <c r="I229">
        <v>5</v>
      </c>
      <c r="J229">
        <v>1</v>
      </c>
      <c r="K229">
        <v>4</v>
      </c>
      <c r="L229">
        <v>1</v>
      </c>
    </row>
    <row r="230" spans="1:12" x14ac:dyDescent="0.25">
      <c r="A230" t="s">
        <v>216</v>
      </c>
      <c r="B230" t="s">
        <v>22</v>
      </c>
      <c r="C230">
        <v>39.1008</v>
      </c>
      <c r="D230">
        <v>-96.563100000000006</v>
      </c>
      <c r="E230" t="s">
        <v>4</v>
      </c>
      <c r="F230">
        <v>4</v>
      </c>
      <c r="G230">
        <v>4</v>
      </c>
      <c r="H230">
        <v>6</v>
      </c>
      <c r="I230">
        <v>5</v>
      </c>
      <c r="J230">
        <v>1</v>
      </c>
      <c r="K230">
        <v>4</v>
      </c>
      <c r="L230">
        <v>1</v>
      </c>
    </row>
    <row r="231" spans="1:12" x14ac:dyDescent="0.25">
      <c r="A231" t="s">
        <v>261</v>
      </c>
      <c r="B231" t="s">
        <v>30</v>
      </c>
      <c r="C231">
        <v>38.2483</v>
      </c>
      <c r="D231">
        <v>-109.3883</v>
      </c>
      <c r="E231" t="s">
        <v>4</v>
      </c>
      <c r="F231">
        <v>4</v>
      </c>
      <c r="G231">
        <v>4</v>
      </c>
      <c r="H231">
        <v>5</v>
      </c>
      <c r="I231">
        <v>15</v>
      </c>
      <c r="J231">
        <v>3</v>
      </c>
      <c r="K231">
        <v>3</v>
      </c>
      <c r="L231">
        <v>1</v>
      </c>
    </row>
    <row r="232" spans="1:12" x14ac:dyDescent="0.25">
      <c r="A232" t="s">
        <v>262</v>
      </c>
      <c r="B232" t="s">
        <v>16</v>
      </c>
      <c r="C232">
        <v>37.378300000000003</v>
      </c>
      <c r="D232">
        <v>-80.524799999999999</v>
      </c>
      <c r="E232" t="s">
        <v>4</v>
      </c>
      <c r="F232">
        <v>4</v>
      </c>
      <c r="G232">
        <v>4</v>
      </c>
      <c r="H232">
        <v>1</v>
      </c>
      <c r="I232">
        <v>4</v>
      </c>
      <c r="J232">
        <v>4</v>
      </c>
      <c r="K232">
        <v>3</v>
      </c>
      <c r="L232">
        <v>9</v>
      </c>
    </row>
    <row r="233" spans="1:12" x14ac:dyDescent="0.25">
      <c r="A233" t="s">
        <v>263</v>
      </c>
      <c r="B233" t="s">
        <v>22</v>
      </c>
      <c r="C233">
        <v>46.7697</v>
      </c>
      <c r="D233">
        <v>-100.91540000000001</v>
      </c>
      <c r="E233">
        <v>4</v>
      </c>
      <c r="F233">
        <v>3</v>
      </c>
      <c r="G233">
        <v>5</v>
      </c>
      <c r="H233">
        <v>4</v>
      </c>
      <c r="I233">
        <v>4</v>
      </c>
      <c r="J233">
        <v>2</v>
      </c>
      <c r="K233">
        <v>3</v>
      </c>
      <c r="L233">
        <v>1</v>
      </c>
    </row>
    <row r="234" spans="1:12" x14ac:dyDescent="0.25">
      <c r="A234" t="s">
        <v>217</v>
      </c>
      <c r="B234" t="s">
        <v>13</v>
      </c>
      <c r="C234">
        <v>40.2759</v>
      </c>
      <c r="D234">
        <v>-105.5459</v>
      </c>
      <c r="E234">
        <v>4</v>
      </c>
      <c r="F234">
        <v>6</v>
      </c>
      <c r="G234">
        <v>4</v>
      </c>
      <c r="H234" t="s">
        <v>4</v>
      </c>
      <c r="I234">
        <v>13</v>
      </c>
      <c r="J234">
        <v>21</v>
      </c>
      <c r="K234">
        <v>3</v>
      </c>
      <c r="L234">
        <v>4</v>
      </c>
    </row>
    <row r="235" spans="1:12" x14ac:dyDescent="0.25">
      <c r="A235" t="s">
        <v>264</v>
      </c>
      <c r="B235" t="s">
        <v>16</v>
      </c>
      <c r="C235">
        <v>35.964100000000002</v>
      </c>
      <c r="D235">
        <v>-84.282600000000002</v>
      </c>
      <c r="E235" t="s">
        <v>4</v>
      </c>
      <c r="F235">
        <v>4</v>
      </c>
      <c r="G235">
        <v>6</v>
      </c>
      <c r="H235">
        <v>4</v>
      </c>
      <c r="I235">
        <v>5</v>
      </c>
      <c r="J235">
        <v>4</v>
      </c>
      <c r="K235">
        <v>6</v>
      </c>
      <c r="L235">
        <v>2</v>
      </c>
    </row>
    <row r="236" spans="1:12" x14ac:dyDescent="0.25">
      <c r="A236" t="s">
        <v>265</v>
      </c>
      <c r="B236" t="s">
        <v>16</v>
      </c>
      <c r="C236">
        <v>38.890099999999997</v>
      </c>
      <c r="D236">
        <v>-76.56</v>
      </c>
      <c r="E236" t="s">
        <v>4</v>
      </c>
      <c r="F236">
        <v>4</v>
      </c>
      <c r="G236">
        <v>6</v>
      </c>
      <c r="H236">
        <v>6</v>
      </c>
      <c r="I236">
        <v>13</v>
      </c>
      <c r="J236">
        <v>1</v>
      </c>
      <c r="K236">
        <v>4</v>
      </c>
      <c r="L236">
        <v>4</v>
      </c>
    </row>
    <row r="237" spans="1:12" x14ac:dyDescent="0.25">
      <c r="A237" t="s">
        <v>266</v>
      </c>
      <c r="B237" t="s">
        <v>56</v>
      </c>
      <c r="C237">
        <v>37.108800000000002</v>
      </c>
      <c r="D237">
        <v>-119.7323</v>
      </c>
      <c r="E237" t="s">
        <v>4</v>
      </c>
      <c r="F237">
        <v>6</v>
      </c>
      <c r="G237">
        <v>6</v>
      </c>
      <c r="H237">
        <v>5</v>
      </c>
      <c r="I237">
        <v>29</v>
      </c>
      <c r="J237">
        <v>12</v>
      </c>
      <c r="K237">
        <v>3</v>
      </c>
      <c r="L237">
        <v>1</v>
      </c>
    </row>
    <row r="238" spans="1:12" x14ac:dyDescent="0.25">
      <c r="A238" t="s">
        <v>267</v>
      </c>
      <c r="B238" t="s">
        <v>13</v>
      </c>
      <c r="C238">
        <v>37.0334</v>
      </c>
      <c r="D238">
        <v>-119.26220000000001</v>
      </c>
      <c r="E238" t="s">
        <v>4</v>
      </c>
      <c r="F238">
        <v>6</v>
      </c>
      <c r="G238">
        <v>6</v>
      </c>
      <c r="H238" t="s">
        <v>4</v>
      </c>
      <c r="I238">
        <v>13</v>
      </c>
      <c r="J238">
        <v>3</v>
      </c>
      <c r="K238">
        <v>3</v>
      </c>
      <c r="L238">
        <v>1</v>
      </c>
    </row>
    <row r="239" spans="1:12" x14ac:dyDescent="0.25">
      <c r="A239" t="s">
        <v>218</v>
      </c>
      <c r="B239" t="s">
        <v>30</v>
      </c>
      <c r="C239">
        <v>31.910699999999999</v>
      </c>
      <c r="D239">
        <v>-110.8355</v>
      </c>
      <c r="E239" t="s">
        <v>4</v>
      </c>
      <c r="F239">
        <v>7</v>
      </c>
      <c r="G239">
        <v>6</v>
      </c>
      <c r="H239">
        <v>11</v>
      </c>
      <c r="I239">
        <v>30</v>
      </c>
      <c r="J239">
        <v>8</v>
      </c>
      <c r="K239">
        <v>3</v>
      </c>
      <c r="L239">
        <v>1</v>
      </c>
    </row>
    <row r="240" spans="1:12" x14ac:dyDescent="0.25">
      <c r="A240" t="s">
        <v>268</v>
      </c>
      <c r="B240" t="s">
        <v>16</v>
      </c>
      <c r="C240">
        <v>45.508899999999997</v>
      </c>
      <c r="D240">
        <v>-89.586399999999998</v>
      </c>
      <c r="E240" t="s">
        <v>4</v>
      </c>
      <c r="F240">
        <v>3</v>
      </c>
      <c r="G240">
        <v>5</v>
      </c>
      <c r="H240">
        <v>6</v>
      </c>
      <c r="I240">
        <v>4</v>
      </c>
      <c r="J240">
        <v>3</v>
      </c>
      <c r="K240">
        <v>3</v>
      </c>
      <c r="L240">
        <v>4</v>
      </c>
    </row>
    <row r="241" spans="1:12" x14ac:dyDescent="0.25">
      <c r="A241" t="s">
        <v>269</v>
      </c>
      <c r="B241" t="s">
        <v>13</v>
      </c>
      <c r="C241">
        <v>32.950499999999998</v>
      </c>
      <c r="D241">
        <v>-87.393299999999996</v>
      </c>
      <c r="E241" t="s">
        <v>4</v>
      </c>
      <c r="F241">
        <v>2</v>
      </c>
      <c r="G241">
        <v>6</v>
      </c>
      <c r="H241">
        <v>4</v>
      </c>
      <c r="I241">
        <v>17</v>
      </c>
      <c r="J241">
        <v>1</v>
      </c>
      <c r="K241">
        <v>6</v>
      </c>
      <c r="L241">
        <v>2</v>
      </c>
    </row>
    <row r="242" spans="1:12" x14ac:dyDescent="0.25">
      <c r="A242" t="s">
        <v>270</v>
      </c>
      <c r="B242" t="s">
        <v>13</v>
      </c>
      <c r="C242">
        <v>37.005800000000001</v>
      </c>
      <c r="D242">
        <v>-119.006</v>
      </c>
      <c r="E242" t="s">
        <v>4</v>
      </c>
      <c r="F242">
        <v>12</v>
      </c>
      <c r="G242">
        <v>4</v>
      </c>
      <c r="H242">
        <v>4</v>
      </c>
      <c r="I242">
        <v>13</v>
      </c>
      <c r="J242">
        <v>12</v>
      </c>
      <c r="K242">
        <v>4</v>
      </c>
      <c r="L242">
        <v>2</v>
      </c>
    </row>
    <row r="243" spans="1:12" x14ac:dyDescent="0.25">
      <c r="A243" t="s">
        <v>271</v>
      </c>
      <c r="B243" t="s">
        <v>3</v>
      </c>
      <c r="C243">
        <v>68.661100000000005</v>
      </c>
      <c r="D243">
        <v>-149.37049999999999</v>
      </c>
      <c r="E243" t="s">
        <v>4</v>
      </c>
      <c r="F243">
        <v>5</v>
      </c>
      <c r="G243">
        <v>10</v>
      </c>
      <c r="H243" t="s">
        <v>4</v>
      </c>
      <c r="I243">
        <v>11</v>
      </c>
      <c r="J243">
        <v>2</v>
      </c>
      <c r="K243">
        <v>3</v>
      </c>
      <c r="L243">
        <v>3</v>
      </c>
    </row>
    <row r="244" spans="1:12" x14ac:dyDescent="0.25">
      <c r="A244" t="s">
        <v>272</v>
      </c>
      <c r="B244" t="s">
        <v>16</v>
      </c>
      <c r="C244">
        <v>45.493699999999997</v>
      </c>
      <c r="D244">
        <v>-89.585700000000003</v>
      </c>
      <c r="E244">
        <v>6</v>
      </c>
      <c r="F244">
        <v>3</v>
      </c>
      <c r="G244">
        <v>5</v>
      </c>
      <c r="H244">
        <v>4</v>
      </c>
      <c r="I244">
        <v>4</v>
      </c>
      <c r="J244">
        <v>3</v>
      </c>
      <c r="K244">
        <v>3</v>
      </c>
      <c r="L244">
        <v>4</v>
      </c>
    </row>
    <row r="245" spans="1:12" x14ac:dyDescent="0.25">
      <c r="A245" t="s">
        <v>273</v>
      </c>
      <c r="B245" t="s">
        <v>16</v>
      </c>
      <c r="C245">
        <v>39.040399999999998</v>
      </c>
      <c r="D245">
        <v>-95.192099999999996</v>
      </c>
      <c r="E245" t="s">
        <v>4</v>
      </c>
      <c r="F245">
        <v>4</v>
      </c>
      <c r="G245">
        <v>4</v>
      </c>
      <c r="H245">
        <v>1</v>
      </c>
      <c r="I245">
        <v>5</v>
      </c>
      <c r="J245">
        <v>1</v>
      </c>
      <c r="K245">
        <v>4</v>
      </c>
      <c r="L245">
        <v>4</v>
      </c>
    </row>
    <row r="246" spans="1:12" x14ac:dyDescent="0.25">
      <c r="A246" t="s">
        <v>274</v>
      </c>
      <c r="B246" t="s">
        <v>17</v>
      </c>
      <c r="C246">
        <v>46.233899999999998</v>
      </c>
      <c r="D246">
        <v>-89.537300000000002</v>
      </c>
      <c r="E246">
        <v>6</v>
      </c>
      <c r="F246">
        <v>3</v>
      </c>
      <c r="G246">
        <v>5</v>
      </c>
      <c r="H246">
        <v>6</v>
      </c>
      <c r="I246">
        <v>4</v>
      </c>
      <c r="J246">
        <v>3</v>
      </c>
      <c r="K246">
        <v>3</v>
      </c>
      <c r="L246">
        <v>4</v>
      </c>
    </row>
    <row r="247" spans="1:12" x14ac:dyDescent="0.25">
      <c r="A247" t="s">
        <v>219</v>
      </c>
      <c r="B247" t="s">
        <v>22</v>
      </c>
      <c r="C247">
        <v>47.1282</v>
      </c>
      <c r="D247">
        <v>-99.241399999999999</v>
      </c>
      <c r="E247">
        <v>4</v>
      </c>
      <c r="F247">
        <v>3</v>
      </c>
      <c r="G247">
        <v>5</v>
      </c>
      <c r="H247" t="s">
        <v>4</v>
      </c>
      <c r="I247">
        <v>4</v>
      </c>
      <c r="J247">
        <v>2</v>
      </c>
      <c r="K247">
        <v>3</v>
      </c>
      <c r="L247">
        <v>1</v>
      </c>
    </row>
    <row r="248" spans="1:12" x14ac:dyDescent="0.25">
      <c r="A248" t="s">
        <v>275</v>
      </c>
      <c r="B248" t="s">
        <v>13</v>
      </c>
      <c r="C248">
        <v>45.820500000000003</v>
      </c>
      <c r="D248">
        <v>-121.95189999999999</v>
      </c>
      <c r="E248" t="s">
        <v>4</v>
      </c>
      <c r="F248">
        <v>3</v>
      </c>
      <c r="G248">
        <v>4</v>
      </c>
      <c r="H248" t="s">
        <v>4</v>
      </c>
      <c r="I248">
        <v>4</v>
      </c>
      <c r="J248">
        <v>3</v>
      </c>
      <c r="K248">
        <v>3</v>
      </c>
      <c r="L248">
        <v>2</v>
      </c>
    </row>
    <row r="249" spans="1:12" x14ac:dyDescent="0.25">
      <c r="A249" t="s">
        <v>276</v>
      </c>
      <c r="B249" t="s">
        <v>13</v>
      </c>
      <c r="C249">
        <v>44.953499999999998</v>
      </c>
      <c r="D249">
        <v>-110.5391</v>
      </c>
      <c r="E249" t="s">
        <v>4</v>
      </c>
      <c r="F249">
        <v>3</v>
      </c>
      <c r="G249">
        <v>5</v>
      </c>
      <c r="H249" t="s">
        <v>4</v>
      </c>
      <c r="I249">
        <v>4</v>
      </c>
      <c r="J249">
        <v>3</v>
      </c>
      <c r="K249">
        <v>3</v>
      </c>
      <c r="L249">
        <v>2</v>
      </c>
    </row>
  </sheetData>
  <mergeCells count="2">
    <mergeCell ref="AB13:AK13"/>
    <mergeCell ref="Y1:AA1"/>
  </mergeCells>
  <conditionalFormatting sqref="O2:V31 O65:O94">
    <cfRule type="expression" dxfId="0" priority="4">
      <formula>O2&gt;$O$44</formula>
    </cfRule>
  </conditionalFormatting>
  <conditionalFormatting sqref="O41:V41">
    <cfRule type="colorScale" priority="3">
      <colorScale>
        <cfvo type="min"/>
        <cfvo type="max"/>
        <color rgb="FFFCFCFF"/>
        <color rgb="FFF8696B"/>
      </colorScale>
    </cfRule>
  </conditionalFormatting>
  <conditionalFormatting sqref="AD65:AF94 P65:AC65 P66:AB94">
    <cfRule type="colorScale" priority="7">
      <colorScale>
        <cfvo type="min"/>
        <cfvo type="max"/>
        <color rgb="FFFCFCFF"/>
        <color rgb="FFF8696B"/>
      </colorScale>
    </cfRule>
  </conditionalFormatting>
  <conditionalFormatting sqref="P48:P6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80B5-46B5-415B-A39C-22F99832422F}">
  <dimension ref="A1:M249"/>
  <sheetViews>
    <sheetView workbookViewId="0"/>
  </sheetViews>
  <sheetFormatPr defaultRowHeight="15" x14ac:dyDescent="0.25"/>
  <cols>
    <col min="1" max="1" width="8.85546875" bestFit="1" customWidth="1"/>
    <col min="2" max="2" width="5.140625" bestFit="1" customWidth="1"/>
    <col min="3" max="3" width="8" bestFit="1" customWidth="1"/>
    <col min="4" max="4" width="9.7109375" bestFit="1" customWidth="1"/>
    <col min="5" max="5" width="4.42578125" bestFit="1" customWidth="1"/>
    <col min="6" max="6" width="8.140625" bestFit="1" customWidth="1"/>
    <col min="7" max="7" width="3.28515625" bestFit="1" customWidth="1"/>
    <col min="8" max="8" width="5" bestFit="1" customWidth="1"/>
    <col min="9" max="9" width="4.7109375" bestFit="1" customWidth="1"/>
    <col min="10" max="10" width="3" bestFit="1" customWidth="1"/>
    <col min="11" max="11" width="4" bestFit="1" customWidth="1"/>
    <col min="12" max="12" width="6.7109375" bestFit="1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279</v>
      </c>
      <c r="D1" t="s">
        <v>280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292</v>
      </c>
    </row>
    <row r="2" spans="1:13" x14ac:dyDescent="0.25">
      <c r="A2" t="s">
        <v>5</v>
      </c>
      <c r="B2" t="s">
        <v>6</v>
      </c>
      <c r="C2">
        <v>-16.498000000000001</v>
      </c>
      <c r="D2">
        <v>-56.411999999999999</v>
      </c>
      <c r="E2">
        <v>1</v>
      </c>
      <c r="F2">
        <v>1</v>
      </c>
      <c r="G2">
        <v>1</v>
      </c>
      <c r="H2">
        <v>999</v>
      </c>
      <c r="I2">
        <v>1</v>
      </c>
      <c r="J2">
        <v>1</v>
      </c>
      <c r="K2">
        <v>1</v>
      </c>
      <c r="L2">
        <v>1</v>
      </c>
      <c r="M2">
        <v>0.35696545790359002</v>
      </c>
    </row>
    <row r="3" spans="1:13" x14ac:dyDescent="0.25">
      <c r="A3" t="s">
        <v>7</v>
      </c>
      <c r="B3" t="s">
        <v>8</v>
      </c>
      <c r="C3">
        <v>-2.8567</v>
      </c>
      <c r="D3">
        <v>-54.9589</v>
      </c>
      <c r="E3">
        <v>2</v>
      </c>
      <c r="F3">
        <v>2</v>
      </c>
      <c r="G3">
        <v>2</v>
      </c>
      <c r="H3">
        <v>999</v>
      </c>
      <c r="I3">
        <v>2</v>
      </c>
      <c r="J3">
        <v>1</v>
      </c>
      <c r="K3">
        <v>2</v>
      </c>
      <c r="L3">
        <v>2</v>
      </c>
      <c r="M3">
        <v>0.33275108435745199</v>
      </c>
    </row>
    <row r="4" spans="1:13" x14ac:dyDescent="0.25">
      <c r="A4" t="s">
        <v>9</v>
      </c>
      <c r="B4" t="s">
        <v>8</v>
      </c>
      <c r="C4">
        <v>-3.0179999999999998</v>
      </c>
      <c r="D4">
        <v>-54.971400000000003</v>
      </c>
      <c r="E4">
        <v>3</v>
      </c>
      <c r="F4">
        <v>2</v>
      </c>
      <c r="G4">
        <v>2</v>
      </c>
      <c r="H4">
        <v>1</v>
      </c>
      <c r="I4">
        <v>3</v>
      </c>
      <c r="J4">
        <v>1</v>
      </c>
      <c r="K4">
        <v>2</v>
      </c>
      <c r="L4">
        <v>2</v>
      </c>
      <c r="M4">
        <v>0.336258423641351</v>
      </c>
    </row>
    <row r="5" spans="1:13" x14ac:dyDescent="0.25">
      <c r="A5" t="s">
        <v>10</v>
      </c>
      <c r="B5" t="s">
        <v>3</v>
      </c>
      <c r="C5">
        <v>52.695</v>
      </c>
      <c r="D5">
        <v>-83.9452</v>
      </c>
      <c r="E5">
        <v>4</v>
      </c>
      <c r="F5">
        <v>999</v>
      </c>
      <c r="G5">
        <v>3</v>
      </c>
      <c r="H5">
        <v>2</v>
      </c>
      <c r="I5">
        <v>4</v>
      </c>
      <c r="J5">
        <v>2</v>
      </c>
      <c r="K5">
        <v>3</v>
      </c>
      <c r="L5">
        <v>1</v>
      </c>
      <c r="M5">
        <v>0.15430945413895</v>
      </c>
    </row>
    <row r="6" spans="1:13" x14ac:dyDescent="0.25">
      <c r="A6" t="s">
        <v>11</v>
      </c>
      <c r="B6" t="s">
        <v>3</v>
      </c>
      <c r="C6">
        <v>52.700800000000001</v>
      </c>
      <c r="D6">
        <v>-83.954999999999998</v>
      </c>
      <c r="E6">
        <v>4</v>
      </c>
      <c r="F6">
        <v>999</v>
      </c>
      <c r="G6">
        <v>3</v>
      </c>
      <c r="H6">
        <v>3</v>
      </c>
      <c r="I6">
        <v>4</v>
      </c>
      <c r="J6">
        <v>2</v>
      </c>
      <c r="K6">
        <v>3</v>
      </c>
      <c r="L6">
        <v>1</v>
      </c>
      <c r="M6">
        <v>0.150442565083582</v>
      </c>
    </row>
    <row r="7" spans="1:13" x14ac:dyDescent="0.25">
      <c r="A7" t="s">
        <v>12</v>
      </c>
      <c r="B7" t="s">
        <v>13</v>
      </c>
      <c r="C7">
        <v>49.8673</v>
      </c>
      <c r="D7">
        <v>-125.3336</v>
      </c>
      <c r="E7">
        <v>5</v>
      </c>
      <c r="F7">
        <v>3</v>
      </c>
      <c r="G7">
        <v>4</v>
      </c>
      <c r="H7">
        <v>4</v>
      </c>
      <c r="I7">
        <v>4</v>
      </c>
      <c r="J7">
        <v>3</v>
      </c>
      <c r="K7">
        <v>3</v>
      </c>
      <c r="L7">
        <v>1</v>
      </c>
      <c r="M7">
        <v>0.171170204669575</v>
      </c>
    </row>
    <row r="8" spans="1:13" x14ac:dyDescent="0.25">
      <c r="A8" t="s">
        <v>14</v>
      </c>
      <c r="B8" t="s">
        <v>13</v>
      </c>
      <c r="C8">
        <v>49.8705</v>
      </c>
      <c r="D8">
        <v>-125.29089999999999</v>
      </c>
      <c r="E8">
        <v>4</v>
      </c>
      <c r="F8">
        <v>3</v>
      </c>
      <c r="G8">
        <v>4</v>
      </c>
      <c r="H8">
        <v>4</v>
      </c>
      <c r="I8">
        <v>4</v>
      </c>
      <c r="J8">
        <v>2</v>
      </c>
      <c r="K8">
        <v>3</v>
      </c>
      <c r="L8">
        <v>3</v>
      </c>
      <c r="M8">
        <v>0.16960677935906501</v>
      </c>
    </row>
    <row r="9" spans="1:13" x14ac:dyDescent="0.25">
      <c r="A9" t="s">
        <v>15</v>
      </c>
      <c r="B9" t="s">
        <v>16</v>
      </c>
      <c r="C9">
        <v>44.316699999999997</v>
      </c>
      <c r="D9">
        <v>-79.933300000000003</v>
      </c>
      <c r="E9">
        <v>6</v>
      </c>
      <c r="F9">
        <v>3</v>
      </c>
      <c r="G9">
        <v>4</v>
      </c>
      <c r="H9">
        <v>5</v>
      </c>
      <c r="I9">
        <v>4</v>
      </c>
      <c r="J9">
        <v>3</v>
      </c>
      <c r="K9">
        <v>3</v>
      </c>
      <c r="L9">
        <v>4</v>
      </c>
      <c r="M9">
        <v>0.15891065641941299</v>
      </c>
    </row>
    <row r="10" spans="1:13" x14ac:dyDescent="0.25">
      <c r="A10" t="s">
        <v>18</v>
      </c>
      <c r="B10" t="s">
        <v>3</v>
      </c>
      <c r="C10">
        <v>49.129300000000001</v>
      </c>
      <c r="D10">
        <v>-122.9849</v>
      </c>
      <c r="E10">
        <v>4</v>
      </c>
      <c r="F10">
        <v>3</v>
      </c>
      <c r="G10">
        <v>4</v>
      </c>
      <c r="H10">
        <v>999</v>
      </c>
      <c r="I10">
        <v>4</v>
      </c>
      <c r="J10">
        <v>2</v>
      </c>
      <c r="K10">
        <v>3</v>
      </c>
      <c r="L10">
        <v>3</v>
      </c>
      <c r="M10">
        <v>0.16889778494018801</v>
      </c>
    </row>
    <row r="11" spans="1:13" x14ac:dyDescent="0.25">
      <c r="A11" t="s">
        <v>20</v>
      </c>
      <c r="B11" t="s">
        <v>17</v>
      </c>
      <c r="C11">
        <v>48.216700000000003</v>
      </c>
      <c r="D11">
        <v>-82.155600000000007</v>
      </c>
      <c r="E11">
        <v>4</v>
      </c>
      <c r="F11">
        <v>3</v>
      </c>
      <c r="G11">
        <v>3</v>
      </c>
      <c r="H11">
        <v>999</v>
      </c>
      <c r="I11">
        <v>4</v>
      </c>
      <c r="J11">
        <v>3</v>
      </c>
      <c r="K11">
        <v>3</v>
      </c>
      <c r="L11">
        <v>4</v>
      </c>
      <c r="M11">
        <v>0.15538885056924301</v>
      </c>
    </row>
    <row r="12" spans="1:13" x14ac:dyDescent="0.25">
      <c r="A12" t="s">
        <v>21</v>
      </c>
      <c r="B12" t="s">
        <v>22</v>
      </c>
      <c r="C12">
        <v>49.709299999999999</v>
      </c>
      <c r="D12">
        <v>-112.9402</v>
      </c>
      <c r="E12">
        <v>4</v>
      </c>
      <c r="F12">
        <v>3</v>
      </c>
      <c r="G12">
        <v>4</v>
      </c>
      <c r="H12">
        <v>6</v>
      </c>
      <c r="I12">
        <v>5</v>
      </c>
      <c r="J12">
        <v>3</v>
      </c>
      <c r="K12">
        <v>3</v>
      </c>
      <c r="L12">
        <v>1</v>
      </c>
      <c r="M12">
        <v>0.14798913964333599</v>
      </c>
    </row>
    <row r="13" spans="1:13" x14ac:dyDescent="0.25">
      <c r="A13" t="s">
        <v>229</v>
      </c>
      <c r="B13" t="s">
        <v>13</v>
      </c>
      <c r="C13">
        <v>55.111899999999999</v>
      </c>
      <c r="D13">
        <v>-122.84139999999999</v>
      </c>
      <c r="E13">
        <v>4</v>
      </c>
      <c r="F13">
        <v>3</v>
      </c>
      <c r="G13">
        <v>5</v>
      </c>
      <c r="H13">
        <v>5</v>
      </c>
      <c r="I13">
        <v>4</v>
      </c>
      <c r="J13">
        <v>3</v>
      </c>
      <c r="K13">
        <v>3</v>
      </c>
      <c r="L13">
        <v>2</v>
      </c>
      <c r="M13">
        <v>0.15493999904269901</v>
      </c>
    </row>
    <row r="14" spans="1:13" x14ac:dyDescent="0.25">
      <c r="A14" t="s">
        <v>230</v>
      </c>
      <c r="B14" t="s">
        <v>19</v>
      </c>
      <c r="C14">
        <v>50.164499999999997</v>
      </c>
      <c r="D14">
        <v>-97.876199999999997</v>
      </c>
      <c r="E14">
        <v>999</v>
      </c>
      <c r="F14">
        <v>999</v>
      </c>
      <c r="G14">
        <v>3</v>
      </c>
      <c r="H14">
        <v>7</v>
      </c>
      <c r="I14">
        <v>4</v>
      </c>
      <c r="J14">
        <v>2</v>
      </c>
      <c r="K14">
        <v>3</v>
      </c>
      <c r="L14">
        <v>1</v>
      </c>
      <c r="M14">
        <v>999</v>
      </c>
    </row>
    <row r="15" spans="1:13" x14ac:dyDescent="0.25">
      <c r="A15" t="s">
        <v>277</v>
      </c>
      <c r="B15" t="s">
        <v>13</v>
      </c>
      <c r="C15">
        <v>46.472200000000001</v>
      </c>
      <c r="D15">
        <v>-67.099999999999994</v>
      </c>
      <c r="E15">
        <v>6</v>
      </c>
      <c r="F15">
        <v>4</v>
      </c>
      <c r="G15">
        <v>3</v>
      </c>
      <c r="H15">
        <v>8</v>
      </c>
      <c r="I15">
        <v>4</v>
      </c>
      <c r="J15">
        <v>3</v>
      </c>
      <c r="K15">
        <v>3</v>
      </c>
      <c r="L15">
        <v>4</v>
      </c>
      <c r="M15">
        <v>0.163311659822898</v>
      </c>
    </row>
    <row r="16" spans="1:13" x14ac:dyDescent="0.25">
      <c r="A16" t="s">
        <v>24</v>
      </c>
      <c r="B16" t="s">
        <v>13</v>
      </c>
      <c r="C16">
        <v>55.879199999999997</v>
      </c>
      <c r="D16">
        <v>-98.483900000000006</v>
      </c>
      <c r="E16">
        <v>4</v>
      </c>
      <c r="F16">
        <v>3</v>
      </c>
      <c r="G16">
        <v>3</v>
      </c>
      <c r="H16">
        <v>9</v>
      </c>
      <c r="I16">
        <v>4</v>
      </c>
      <c r="J16">
        <v>3</v>
      </c>
      <c r="K16">
        <v>3</v>
      </c>
      <c r="L16">
        <v>4</v>
      </c>
      <c r="M16">
        <v>0.16318486390620199</v>
      </c>
    </row>
    <row r="17" spans="1:13" x14ac:dyDescent="0.25">
      <c r="A17" t="s">
        <v>25</v>
      </c>
      <c r="B17" t="s">
        <v>13</v>
      </c>
      <c r="C17">
        <v>55.905799999999999</v>
      </c>
      <c r="D17">
        <v>-98.524699999999996</v>
      </c>
      <c r="E17">
        <v>4</v>
      </c>
      <c r="F17">
        <v>3</v>
      </c>
      <c r="G17">
        <v>3</v>
      </c>
      <c r="H17">
        <v>8</v>
      </c>
      <c r="I17">
        <v>4</v>
      </c>
      <c r="J17">
        <v>3</v>
      </c>
      <c r="K17">
        <v>3</v>
      </c>
      <c r="L17">
        <v>4</v>
      </c>
      <c r="M17">
        <v>0.16653121656792499</v>
      </c>
    </row>
    <row r="18" spans="1:13" x14ac:dyDescent="0.25">
      <c r="A18" t="s">
        <v>26</v>
      </c>
      <c r="B18" t="s">
        <v>13</v>
      </c>
      <c r="C18">
        <v>55.911700000000003</v>
      </c>
      <c r="D18">
        <v>-98.382199999999997</v>
      </c>
      <c r="E18">
        <v>4</v>
      </c>
      <c r="F18">
        <v>3</v>
      </c>
      <c r="G18">
        <v>3</v>
      </c>
      <c r="H18">
        <v>8</v>
      </c>
      <c r="I18">
        <v>4</v>
      </c>
      <c r="J18">
        <v>3</v>
      </c>
      <c r="K18">
        <v>3</v>
      </c>
      <c r="L18">
        <v>2</v>
      </c>
      <c r="M18">
        <v>0.162314775762919</v>
      </c>
    </row>
    <row r="19" spans="1:13" x14ac:dyDescent="0.25">
      <c r="A19" t="s">
        <v>27</v>
      </c>
      <c r="B19" t="s">
        <v>13</v>
      </c>
      <c r="C19">
        <v>55.914400000000001</v>
      </c>
      <c r="D19">
        <v>-98.380600000000001</v>
      </c>
      <c r="E19">
        <v>999</v>
      </c>
      <c r="F19">
        <v>5</v>
      </c>
      <c r="G19">
        <v>3</v>
      </c>
      <c r="H19">
        <v>9</v>
      </c>
      <c r="I19">
        <v>4</v>
      </c>
      <c r="J19">
        <v>3</v>
      </c>
      <c r="K19">
        <v>3</v>
      </c>
      <c r="L19">
        <v>1</v>
      </c>
      <c r="M19">
        <v>0.164894773272731</v>
      </c>
    </row>
    <row r="20" spans="1:13" x14ac:dyDescent="0.25">
      <c r="A20" t="s">
        <v>28</v>
      </c>
      <c r="B20" t="s">
        <v>13</v>
      </c>
      <c r="C20">
        <v>55.863100000000003</v>
      </c>
      <c r="D20">
        <v>-98.484999999999999</v>
      </c>
      <c r="E20">
        <v>4</v>
      </c>
      <c r="F20">
        <v>3</v>
      </c>
      <c r="G20">
        <v>3</v>
      </c>
      <c r="H20">
        <v>999</v>
      </c>
      <c r="I20">
        <v>4</v>
      </c>
      <c r="J20">
        <v>3</v>
      </c>
      <c r="K20">
        <v>3</v>
      </c>
      <c r="L20">
        <v>2</v>
      </c>
      <c r="M20">
        <v>0.167678069047621</v>
      </c>
    </row>
    <row r="21" spans="1:13" x14ac:dyDescent="0.25">
      <c r="A21" t="s">
        <v>29</v>
      </c>
      <c r="B21" t="s">
        <v>30</v>
      </c>
      <c r="C21">
        <v>55.916699999999999</v>
      </c>
      <c r="D21">
        <v>-98.964399999999998</v>
      </c>
      <c r="E21">
        <v>4</v>
      </c>
      <c r="F21">
        <v>5</v>
      </c>
      <c r="G21">
        <v>3</v>
      </c>
      <c r="H21">
        <v>3</v>
      </c>
      <c r="I21">
        <v>4</v>
      </c>
      <c r="J21">
        <v>3</v>
      </c>
      <c r="K21">
        <v>3</v>
      </c>
      <c r="L21">
        <v>2</v>
      </c>
      <c r="M21">
        <v>0.166749778068494</v>
      </c>
    </row>
    <row r="22" spans="1:13" x14ac:dyDescent="0.25">
      <c r="A22" t="s">
        <v>31</v>
      </c>
      <c r="B22" t="s">
        <v>30</v>
      </c>
      <c r="C22">
        <v>56.635800000000003</v>
      </c>
      <c r="D22">
        <v>-99.948300000000003</v>
      </c>
      <c r="E22">
        <v>4</v>
      </c>
      <c r="F22">
        <v>5</v>
      </c>
      <c r="G22">
        <v>3</v>
      </c>
      <c r="H22">
        <v>8</v>
      </c>
      <c r="I22">
        <v>4</v>
      </c>
      <c r="J22">
        <v>3</v>
      </c>
      <c r="K22">
        <v>3</v>
      </c>
      <c r="L22">
        <v>1</v>
      </c>
      <c r="M22">
        <v>0.16976868425007199</v>
      </c>
    </row>
    <row r="23" spans="1:13" x14ac:dyDescent="0.25">
      <c r="A23" t="s">
        <v>32</v>
      </c>
      <c r="B23" t="s">
        <v>16</v>
      </c>
      <c r="C23">
        <v>53.628900000000002</v>
      </c>
      <c r="D23">
        <v>-106.1978</v>
      </c>
      <c r="E23">
        <v>6</v>
      </c>
      <c r="F23">
        <v>3</v>
      </c>
      <c r="G23">
        <v>3</v>
      </c>
      <c r="H23">
        <v>999</v>
      </c>
      <c r="I23">
        <v>4</v>
      </c>
      <c r="J23">
        <v>3</v>
      </c>
      <c r="K23">
        <v>3</v>
      </c>
      <c r="L23">
        <v>4</v>
      </c>
      <c r="M23">
        <v>0.17048855579275499</v>
      </c>
    </row>
    <row r="24" spans="1:13" x14ac:dyDescent="0.25">
      <c r="A24" t="s">
        <v>33</v>
      </c>
      <c r="B24" t="s">
        <v>13</v>
      </c>
      <c r="C24">
        <v>53.987200000000001</v>
      </c>
      <c r="D24">
        <v>-105.1178</v>
      </c>
      <c r="E24">
        <v>4</v>
      </c>
      <c r="F24">
        <v>3</v>
      </c>
      <c r="G24">
        <v>3</v>
      </c>
      <c r="H24">
        <v>999</v>
      </c>
      <c r="I24">
        <v>4</v>
      </c>
      <c r="J24">
        <v>3</v>
      </c>
      <c r="K24">
        <v>3</v>
      </c>
      <c r="L24">
        <v>2</v>
      </c>
      <c r="M24">
        <v>0.158929718195957</v>
      </c>
    </row>
    <row r="25" spans="1:13" x14ac:dyDescent="0.25">
      <c r="A25" t="s">
        <v>34</v>
      </c>
      <c r="B25" t="s">
        <v>13</v>
      </c>
      <c r="C25">
        <v>53.9163</v>
      </c>
      <c r="D25">
        <v>-104.69199999999999</v>
      </c>
      <c r="E25">
        <v>4</v>
      </c>
      <c r="F25">
        <v>3</v>
      </c>
      <c r="G25">
        <v>3</v>
      </c>
      <c r="H25">
        <v>999</v>
      </c>
      <c r="I25">
        <v>4</v>
      </c>
      <c r="J25">
        <v>3</v>
      </c>
      <c r="K25">
        <v>3</v>
      </c>
      <c r="L25">
        <v>4</v>
      </c>
      <c r="M25">
        <v>0.164941136538056</v>
      </c>
    </row>
    <row r="26" spans="1:13" x14ac:dyDescent="0.25">
      <c r="A26" t="s">
        <v>35</v>
      </c>
      <c r="B26" t="s">
        <v>17</v>
      </c>
      <c r="C26">
        <v>49.759799999999998</v>
      </c>
      <c r="D26">
        <v>-74.571100000000001</v>
      </c>
      <c r="E26">
        <v>4</v>
      </c>
      <c r="F26">
        <v>3</v>
      </c>
      <c r="G26">
        <v>3</v>
      </c>
      <c r="H26">
        <v>999</v>
      </c>
      <c r="I26">
        <v>4</v>
      </c>
      <c r="J26">
        <v>3</v>
      </c>
      <c r="K26">
        <v>3</v>
      </c>
      <c r="L26">
        <v>4</v>
      </c>
      <c r="M26">
        <v>0.16987584739647599</v>
      </c>
    </row>
    <row r="27" spans="1:13" x14ac:dyDescent="0.25">
      <c r="A27" t="s">
        <v>37</v>
      </c>
      <c r="B27" t="s">
        <v>13</v>
      </c>
      <c r="C27">
        <v>49.267099999999999</v>
      </c>
      <c r="D27">
        <v>-74.036500000000004</v>
      </c>
      <c r="E27">
        <v>4</v>
      </c>
      <c r="F27">
        <v>5</v>
      </c>
      <c r="G27">
        <v>3</v>
      </c>
      <c r="H27">
        <v>10</v>
      </c>
      <c r="I27">
        <v>4</v>
      </c>
      <c r="J27">
        <v>2</v>
      </c>
      <c r="K27">
        <v>3</v>
      </c>
      <c r="L27">
        <v>1</v>
      </c>
      <c r="M27">
        <v>0.183305497735262</v>
      </c>
    </row>
    <row r="28" spans="1:13" x14ac:dyDescent="0.25">
      <c r="A28" t="s">
        <v>38</v>
      </c>
      <c r="B28" t="s">
        <v>13</v>
      </c>
      <c r="C28">
        <v>49.692500000000003</v>
      </c>
      <c r="D28">
        <v>-74.342100000000002</v>
      </c>
      <c r="E28">
        <v>4</v>
      </c>
      <c r="F28">
        <v>3</v>
      </c>
      <c r="G28">
        <v>3</v>
      </c>
      <c r="H28">
        <v>8</v>
      </c>
      <c r="I28">
        <v>4</v>
      </c>
      <c r="J28">
        <v>3</v>
      </c>
      <c r="K28">
        <v>3</v>
      </c>
      <c r="L28">
        <v>4</v>
      </c>
      <c r="M28">
        <v>0.15369273266845199</v>
      </c>
    </row>
    <row r="29" spans="1:13" x14ac:dyDescent="0.25">
      <c r="A29" t="s">
        <v>41</v>
      </c>
      <c r="B29" t="s">
        <v>13</v>
      </c>
      <c r="C29">
        <v>61.307899999999997</v>
      </c>
      <c r="D29">
        <v>-121.2992</v>
      </c>
      <c r="E29">
        <v>4</v>
      </c>
      <c r="F29">
        <v>999</v>
      </c>
      <c r="G29">
        <v>3</v>
      </c>
      <c r="H29">
        <v>6</v>
      </c>
      <c r="I29">
        <v>4</v>
      </c>
      <c r="J29">
        <v>2</v>
      </c>
      <c r="K29">
        <v>3</v>
      </c>
      <c r="L29">
        <v>1</v>
      </c>
      <c r="M29">
        <v>0.151704786589896</v>
      </c>
    </row>
    <row r="30" spans="1:13" x14ac:dyDescent="0.25">
      <c r="A30" t="s">
        <v>42</v>
      </c>
      <c r="B30" t="s">
        <v>13</v>
      </c>
      <c r="C30">
        <v>54.484999999999999</v>
      </c>
      <c r="D30">
        <v>-105.8176</v>
      </c>
      <c r="E30">
        <v>999</v>
      </c>
      <c r="F30">
        <v>3</v>
      </c>
      <c r="G30">
        <v>3</v>
      </c>
      <c r="H30">
        <v>9</v>
      </c>
      <c r="I30">
        <v>4</v>
      </c>
      <c r="J30">
        <v>3</v>
      </c>
      <c r="K30">
        <v>3</v>
      </c>
      <c r="L30">
        <v>2</v>
      </c>
      <c r="M30">
        <v>0.145343709227887</v>
      </c>
    </row>
    <row r="31" spans="1:13" x14ac:dyDescent="0.25">
      <c r="A31" t="s">
        <v>43</v>
      </c>
      <c r="B31" t="s">
        <v>13</v>
      </c>
      <c r="C31">
        <v>54.253900000000002</v>
      </c>
      <c r="D31">
        <v>-105.8775</v>
      </c>
      <c r="E31">
        <v>999</v>
      </c>
      <c r="F31">
        <v>3</v>
      </c>
      <c r="G31">
        <v>3</v>
      </c>
      <c r="H31">
        <v>8</v>
      </c>
      <c r="I31">
        <v>4</v>
      </c>
      <c r="J31">
        <v>3</v>
      </c>
      <c r="K31">
        <v>3</v>
      </c>
      <c r="L31">
        <v>2</v>
      </c>
      <c r="M31">
        <v>0.14380192937223699</v>
      </c>
    </row>
    <row r="32" spans="1:13" x14ac:dyDescent="0.25">
      <c r="A32" t="s">
        <v>44</v>
      </c>
      <c r="B32" t="s">
        <v>30</v>
      </c>
      <c r="C32">
        <v>54.0916</v>
      </c>
      <c r="D32">
        <v>-106.00530000000001</v>
      </c>
      <c r="E32">
        <v>999</v>
      </c>
      <c r="F32">
        <v>3</v>
      </c>
      <c r="G32">
        <v>3</v>
      </c>
      <c r="H32">
        <v>8</v>
      </c>
      <c r="I32">
        <v>4</v>
      </c>
      <c r="J32">
        <v>3</v>
      </c>
      <c r="K32">
        <v>3</v>
      </c>
      <c r="L32">
        <v>4</v>
      </c>
      <c r="M32">
        <v>0.14488691886905999</v>
      </c>
    </row>
    <row r="33" spans="1:13" x14ac:dyDescent="0.25">
      <c r="A33" t="s">
        <v>45</v>
      </c>
      <c r="B33" t="s">
        <v>13</v>
      </c>
      <c r="C33">
        <v>53.908000000000001</v>
      </c>
      <c r="D33">
        <v>-104.65600000000001</v>
      </c>
      <c r="E33">
        <v>999</v>
      </c>
      <c r="F33">
        <v>3</v>
      </c>
      <c r="G33">
        <v>3</v>
      </c>
      <c r="H33">
        <v>999</v>
      </c>
      <c r="I33">
        <v>4</v>
      </c>
      <c r="J33">
        <v>3</v>
      </c>
      <c r="K33">
        <v>3</v>
      </c>
      <c r="L33">
        <v>3</v>
      </c>
      <c r="M33">
        <v>999</v>
      </c>
    </row>
    <row r="34" spans="1:13" x14ac:dyDescent="0.25">
      <c r="A34" t="s">
        <v>46</v>
      </c>
      <c r="B34" t="s">
        <v>13</v>
      </c>
      <c r="C34">
        <v>53.945</v>
      </c>
      <c r="D34">
        <v>-104.649</v>
      </c>
      <c r="E34">
        <v>4</v>
      </c>
      <c r="F34">
        <v>5</v>
      </c>
      <c r="G34">
        <v>3</v>
      </c>
      <c r="H34">
        <v>999</v>
      </c>
      <c r="I34">
        <v>4</v>
      </c>
      <c r="J34">
        <v>2</v>
      </c>
      <c r="K34">
        <v>3</v>
      </c>
      <c r="L34">
        <v>1</v>
      </c>
      <c r="M34">
        <v>0.19661129375567399</v>
      </c>
    </row>
    <row r="35" spans="1:13" x14ac:dyDescent="0.25">
      <c r="A35" t="s">
        <v>47</v>
      </c>
      <c r="B35" t="s">
        <v>13</v>
      </c>
      <c r="C35">
        <v>53.875799999999998</v>
      </c>
      <c r="D35">
        <v>-104.64530000000001</v>
      </c>
      <c r="E35">
        <v>4</v>
      </c>
      <c r="F35">
        <v>3</v>
      </c>
      <c r="G35">
        <v>3</v>
      </c>
      <c r="H35">
        <v>999</v>
      </c>
      <c r="I35">
        <v>4</v>
      </c>
      <c r="J35">
        <v>3</v>
      </c>
      <c r="K35">
        <v>3</v>
      </c>
      <c r="L35">
        <v>2</v>
      </c>
      <c r="M35">
        <v>0.166285043162161</v>
      </c>
    </row>
    <row r="36" spans="1:13" x14ac:dyDescent="0.25">
      <c r="A36" t="s">
        <v>48</v>
      </c>
      <c r="B36" t="s">
        <v>13</v>
      </c>
      <c r="C36">
        <v>42.660899999999998</v>
      </c>
      <c r="D36">
        <v>-80.5595</v>
      </c>
      <c r="E36">
        <v>4</v>
      </c>
      <c r="F36">
        <v>3</v>
      </c>
      <c r="G36">
        <v>4</v>
      </c>
      <c r="H36">
        <v>5</v>
      </c>
      <c r="I36">
        <v>4</v>
      </c>
      <c r="J36">
        <v>3</v>
      </c>
      <c r="K36">
        <v>3</v>
      </c>
      <c r="L36">
        <v>1</v>
      </c>
      <c r="M36">
        <v>0.14569017460617401</v>
      </c>
    </row>
    <row r="37" spans="1:13" x14ac:dyDescent="0.25">
      <c r="A37" t="s">
        <v>49</v>
      </c>
      <c r="B37" t="s">
        <v>13</v>
      </c>
      <c r="C37">
        <v>42.7744</v>
      </c>
      <c r="D37">
        <v>-80.458799999999997</v>
      </c>
      <c r="E37">
        <v>7</v>
      </c>
      <c r="F37">
        <v>3</v>
      </c>
      <c r="G37">
        <v>4</v>
      </c>
      <c r="H37">
        <v>5</v>
      </c>
      <c r="I37">
        <v>4</v>
      </c>
      <c r="J37">
        <v>3</v>
      </c>
      <c r="K37">
        <v>4</v>
      </c>
      <c r="L37">
        <v>2</v>
      </c>
      <c r="M37">
        <v>0.18548389565814999</v>
      </c>
    </row>
    <row r="38" spans="1:13" x14ac:dyDescent="0.25">
      <c r="A38" t="s">
        <v>50</v>
      </c>
      <c r="B38" t="s">
        <v>13</v>
      </c>
      <c r="C38">
        <v>42.706800000000001</v>
      </c>
      <c r="D38">
        <v>-80.348299999999995</v>
      </c>
      <c r="E38">
        <v>6</v>
      </c>
      <c r="F38">
        <v>3</v>
      </c>
      <c r="G38">
        <v>4</v>
      </c>
      <c r="H38">
        <v>5</v>
      </c>
      <c r="I38">
        <v>4</v>
      </c>
      <c r="J38">
        <v>4</v>
      </c>
      <c r="K38">
        <v>3</v>
      </c>
      <c r="L38">
        <v>4</v>
      </c>
      <c r="M38">
        <v>0.162600185765685</v>
      </c>
    </row>
    <row r="39" spans="1:13" x14ac:dyDescent="0.25">
      <c r="A39" t="s">
        <v>51</v>
      </c>
      <c r="B39" t="s">
        <v>13</v>
      </c>
      <c r="C39">
        <v>42.7102</v>
      </c>
      <c r="D39">
        <v>-80.357399999999998</v>
      </c>
      <c r="E39">
        <v>6</v>
      </c>
      <c r="F39">
        <v>3</v>
      </c>
      <c r="G39">
        <v>4</v>
      </c>
      <c r="H39">
        <v>5</v>
      </c>
      <c r="I39">
        <v>4</v>
      </c>
      <c r="J39">
        <v>4</v>
      </c>
      <c r="K39">
        <v>3</v>
      </c>
      <c r="L39">
        <v>4</v>
      </c>
      <c r="M39">
        <v>0.16433104432211801</v>
      </c>
    </row>
    <row r="40" spans="1:13" x14ac:dyDescent="0.25">
      <c r="A40" t="s">
        <v>53</v>
      </c>
      <c r="B40" t="s">
        <v>16</v>
      </c>
      <c r="C40">
        <v>42.635300000000001</v>
      </c>
      <c r="D40">
        <v>-80.557699999999997</v>
      </c>
      <c r="E40">
        <v>6</v>
      </c>
      <c r="F40">
        <v>3</v>
      </c>
      <c r="G40">
        <v>4</v>
      </c>
      <c r="H40">
        <v>5</v>
      </c>
      <c r="I40">
        <v>4</v>
      </c>
      <c r="J40">
        <v>3</v>
      </c>
      <c r="K40">
        <v>3</v>
      </c>
      <c r="L40">
        <v>4</v>
      </c>
      <c r="M40">
        <v>0.15873631416245501</v>
      </c>
    </row>
    <row r="41" spans="1:13" x14ac:dyDescent="0.25">
      <c r="A41" t="s">
        <v>55</v>
      </c>
      <c r="B41" t="s">
        <v>3</v>
      </c>
      <c r="C41">
        <v>54.953800000000001</v>
      </c>
      <c r="D41">
        <v>-112.467</v>
      </c>
      <c r="E41">
        <v>4</v>
      </c>
      <c r="F41">
        <v>3</v>
      </c>
      <c r="G41">
        <v>3</v>
      </c>
      <c r="H41">
        <v>999</v>
      </c>
      <c r="I41">
        <v>4</v>
      </c>
      <c r="J41">
        <v>2</v>
      </c>
      <c r="K41">
        <v>3</v>
      </c>
      <c r="L41">
        <v>1</v>
      </c>
      <c r="M41">
        <v>0.16186375557434499</v>
      </c>
    </row>
    <row r="42" spans="1:13" x14ac:dyDescent="0.25">
      <c r="A42" t="s">
        <v>231</v>
      </c>
      <c r="B42" t="s">
        <v>54</v>
      </c>
      <c r="C42">
        <v>32.029800000000002</v>
      </c>
      <c r="D42">
        <v>-116.6045</v>
      </c>
      <c r="E42">
        <v>4</v>
      </c>
      <c r="F42">
        <v>6</v>
      </c>
      <c r="G42">
        <v>6</v>
      </c>
      <c r="H42">
        <v>5</v>
      </c>
      <c r="I42">
        <v>6</v>
      </c>
      <c r="J42">
        <v>5</v>
      </c>
      <c r="K42">
        <v>3</v>
      </c>
      <c r="L42">
        <v>1</v>
      </c>
      <c r="M42">
        <v>0.198605408981708</v>
      </c>
    </row>
    <row r="43" spans="1:13" x14ac:dyDescent="0.25">
      <c r="A43" t="s">
        <v>57</v>
      </c>
      <c r="B43" t="s">
        <v>30</v>
      </c>
      <c r="C43">
        <v>24.129200000000001</v>
      </c>
      <c r="D43">
        <v>-110.438</v>
      </c>
      <c r="E43">
        <v>4</v>
      </c>
      <c r="F43">
        <v>2</v>
      </c>
      <c r="G43">
        <v>7</v>
      </c>
      <c r="H43">
        <v>11</v>
      </c>
      <c r="I43">
        <v>7</v>
      </c>
      <c r="J43">
        <v>6</v>
      </c>
      <c r="K43">
        <v>3</v>
      </c>
      <c r="L43">
        <v>2</v>
      </c>
      <c r="M43">
        <v>0.232478484144064</v>
      </c>
    </row>
    <row r="44" spans="1:13" x14ac:dyDescent="0.25">
      <c r="A44" t="s">
        <v>58</v>
      </c>
      <c r="B44" t="s">
        <v>22</v>
      </c>
      <c r="C44">
        <v>36.819299999999998</v>
      </c>
      <c r="D44">
        <v>-97.819800000000001</v>
      </c>
      <c r="E44">
        <v>6</v>
      </c>
      <c r="F44">
        <v>4</v>
      </c>
      <c r="G44">
        <v>6</v>
      </c>
      <c r="H44">
        <v>999</v>
      </c>
      <c r="I44">
        <v>8</v>
      </c>
      <c r="J44">
        <v>4</v>
      </c>
      <c r="K44">
        <v>4</v>
      </c>
      <c r="L44">
        <v>2</v>
      </c>
      <c r="M44">
        <v>0.18968463197767299</v>
      </c>
    </row>
    <row r="45" spans="1:13" x14ac:dyDescent="0.25">
      <c r="A45" t="s">
        <v>59</v>
      </c>
      <c r="B45" t="s">
        <v>19</v>
      </c>
      <c r="C45">
        <v>36.808500000000002</v>
      </c>
      <c r="D45">
        <v>-97.548900000000003</v>
      </c>
      <c r="E45">
        <v>8</v>
      </c>
      <c r="F45">
        <v>4</v>
      </c>
      <c r="G45">
        <v>6</v>
      </c>
      <c r="H45">
        <v>999</v>
      </c>
      <c r="I45">
        <v>8</v>
      </c>
      <c r="J45">
        <v>7</v>
      </c>
      <c r="K45">
        <v>5</v>
      </c>
      <c r="L45">
        <v>2</v>
      </c>
      <c r="M45">
        <v>0.211473796060934</v>
      </c>
    </row>
    <row r="46" spans="1:13" x14ac:dyDescent="0.25">
      <c r="A46" t="s">
        <v>60</v>
      </c>
      <c r="B46" t="s">
        <v>52</v>
      </c>
      <c r="C46">
        <v>36.765300000000003</v>
      </c>
      <c r="D46">
        <v>-116.69329999999999</v>
      </c>
      <c r="E46">
        <v>4</v>
      </c>
      <c r="F46">
        <v>7</v>
      </c>
      <c r="G46">
        <v>6</v>
      </c>
      <c r="H46">
        <v>11</v>
      </c>
      <c r="I46">
        <v>9</v>
      </c>
      <c r="J46">
        <v>8</v>
      </c>
      <c r="K46">
        <v>3</v>
      </c>
      <c r="L46">
        <v>1</v>
      </c>
      <c r="M46">
        <v>0.20582869734032799</v>
      </c>
    </row>
    <row r="47" spans="1:13" x14ac:dyDescent="0.25">
      <c r="A47" t="s">
        <v>61</v>
      </c>
      <c r="B47" t="s">
        <v>3</v>
      </c>
      <c r="C47">
        <v>46.030799999999999</v>
      </c>
      <c r="D47">
        <v>-89.606700000000004</v>
      </c>
      <c r="E47">
        <v>4</v>
      </c>
      <c r="F47">
        <v>3</v>
      </c>
      <c r="G47">
        <v>5</v>
      </c>
      <c r="H47">
        <v>999</v>
      </c>
      <c r="I47">
        <v>4</v>
      </c>
      <c r="J47">
        <v>2</v>
      </c>
      <c r="K47">
        <v>3</v>
      </c>
      <c r="L47">
        <v>3</v>
      </c>
      <c r="M47">
        <v>0.17288676365931499</v>
      </c>
    </row>
    <row r="48" spans="1:13" x14ac:dyDescent="0.25">
      <c r="A48" t="s">
        <v>62</v>
      </c>
      <c r="B48" t="s">
        <v>22</v>
      </c>
      <c r="C48">
        <v>36.426699999999997</v>
      </c>
      <c r="D48">
        <v>-99.42</v>
      </c>
      <c r="E48">
        <v>4</v>
      </c>
      <c r="F48">
        <v>4</v>
      </c>
      <c r="G48">
        <v>6</v>
      </c>
      <c r="H48">
        <v>4</v>
      </c>
      <c r="I48">
        <v>10</v>
      </c>
      <c r="J48">
        <v>4</v>
      </c>
      <c r="K48">
        <v>3</v>
      </c>
      <c r="L48">
        <v>1</v>
      </c>
      <c r="M48">
        <v>0.15174788806189199</v>
      </c>
    </row>
    <row r="49" spans="1:13" x14ac:dyDescent="0.25">
      <c r="A49" t="s">
        <v>63</v>
      </c>
      <c r="B49" t="s">
        <v>22</v>
      </c>
      <c r="C49">
        <v>36.635800000000003</v>
      </c>
      <c r="D49">
        <v>-99.597499999999997</v>
      </c>
      <c r="E49">
        <v>4</v>
      </c>
      <c r="F49">
        <v>4</v>
      </c>
      <c r="G49">
        <v>6</v>
      </c>
      <c r="H49">
        <v>5</v>
      </c>
      <c r="I49">
        <v>10</v>
      </c>
      <c r="J49">
        <v>4</v>
      </c>
      <c r="K49">
        <v>3</v>
      </c>
      <c r="L49">
        <v>1</v>
      </c>
      <c r="M49">
        <v>0.157887868021238</v>
      </c>
    </row>
    <row r="50" spans="1:13" x14ac:dyDescent="0.25">
      <c r="A50" t="s">
        <v>64</v>
      </c>
      <c r="B50" t="s">
        <v>19</v>
      </c>
      <c r="C50">
        <v>36.605800000000002</v>
      </c>
      <c r="D50">
        <v>-97.488799999999998</v>
      </c>
      <c r="E50">
        <v>4</v>
      </c>
      <c r="F50">
        <v>4</v>
      </c>
      <c r="G50">
        <v>6</v>
      </c>
      <c r="H50">
        <v>6</v>
      </c>
      <c r="I50">
        <v>8</v>
      </c>
      <c r="J50">
        <v>3</v>
      </c>
      <c r="K50">
        <v>4</v>
      </c>
      <c r="L50">
        <v>1</v>
      </c>
      <c r="M50">
        <v>0.154402826451465</v>
      </c>
    </row>
    <row r="51" spans="1:13" x14ac:dyDescent="0.25">
      <c r="A51" t="s">
        <v>65</v>
      </c>
      <c r="B51" t="s">
        <v>3</v>
      </c>
      <c r="C51">
        <v>70.4696</v>
      </c>
      <c r="D51">
        <v>-157.40889999999999</v>
      </c>
      <c r="E51">
        <v>4</v>
      </c>
      <c r="F51">
        <v>5</v>
      </c>
      <c r="G51">
        <v>8</v>
      </c>
      <c r="H51">
        <v>999</v>
      </c>
      <c r="I51">
        <v>11</v>
      </c>
      <c r="J51">
        <v>2</v>
      </c>
      <c r="K51">
        <v>3</v>
      </c>
      <c r="L51">
        <v>1</v>
      </c>
      <c r="M51">
        <v>0.284932123600591</v>
      </c>
    </row>
    <row r="52" spans="1:13" x14ac:dyDescent="0.25">
      <c r="A52" t="s">
        <v>66</v>
      </c>
      <c r="B52" t="s">
        <v>22</v>
      </c>
      <c r="C52">
        <v>31.590699999999998</v>
      </c>
      <c r="D52">
        <v>-110.5104</v>
      </c>
      <c r="E52">
        <v>4</v>
      </c>
      <c r="F52">
        <v>7</v>
      </c>
      <c r="G52">
        <v>9</v>
      </c>
      <c r="H52">
        <v>5</v>
      </c>
      <c r="I52">
        <v>12</v>
      </c>
      <c r="J52">
        <v>8</v>
      </c>
      <c r="K52">
        <v>3</v>
      </c>
      <c r="L52">
        <v>1</v>
      </c>
      <c r="M52">
        <v>0.19047170598539601</v>
      </c>
    </row>
    <row r="53" spans="1:13" x14ac:dyDescent="0.25">
      <c r="A53" t="s">
        <v>67</v>
      </c>
      <c r="B53" t="s">
        <v>16</v>
      </c>
      <c r="C53">
        <v>44.064599999999999</v>
      </c>
      <c r="D53">
        <v>-71.2881</v>
      </c>
      <c r="E53">
        <v>6</v>
      </c>
      <c r="F53">
        <v>3</v>
      </c>
      <c r="G53">
        <v>4</v>
      </c>
      <c r="H53">
        <v>1</v>
      </c>
      <c r="I53">
        <v>4</v>
      </c>
      <c r="J53">
        <v>4</v>
      </c>
      <c r="K53">
        <v>3</v>
      </c>
      <c r="L53">
        <v>2</v>
      </c>
      <c r="M53">
        <v>0.15443741847380499</v>
      </c>
    </row>
    <row r="54" spans="1:13" x14ac:dyDescent="0.25">
      <c r="A54" t="s">
        <v>68</v>
      </c>
      <c r="B54" t="s">
        <v>19</v>
      </c>
      <c r="C54">
        <v>38.099200000000003</v>
      </c>
      <c r="D54">
        <v>-121.49930000000001</v>
      </c>
      <c r="E54">
        <v>9</v>
      </c>
      <c r="F54">
        <v>4</v>
      </c>
      <c r="G54">
        <v>6</v>
      </c>
      <c r="H54">
        <v>4</v>
      </c>
      <c r="I54">
        <v>8</v>
      </c>
      <c r="J54">
        <v>9</v>
      </c>
      <c r="K54">
        <v>6</v>
      </c>
      <c r="L54">
        <v>1</v>
      </c>
      <c r="M54">
        <v>0.21827568289156801</v>
      </c>
    </row>
    <row r="55" spans="1:13" x14ac:dyDescent="0.25">
      <c r="A55" t="s">
        <v>69</v>
      </c>
      <c r="B55" t="s">
        <v>19</v>
      </c>
      <c r="C55">
        <v>38.109099999999998</v>
      </c>
      <c r="D55">
        <v>-121.5351</v>
      </c>
      <c r="E55">
        <v>10</v>
      </c>
      <c r="F55">
        <v>4</v>
      </c>
      <c r="G55">
        <v>6</v>
      </c>
      <c r="H55">
        <v>12</v>
      </c>
      <c r="I55">
        <v>8</v>
      </c>
      <c r="J55">
        <v>10</v>
      </c>
      <c r="K55">
        <v>4</v>
      </c>
      <c r="L55">
        <v>1</v>
      </c>
      <c r="M55">
        <v>0.21984711630179499</v>
      </c>
    </row>
    <row r="56" spans="1:13" x14ac:dyDescent="0.25">
      <c r="A56" t="s">
        <v>70</v>
      </c>
      <c r="B56" t="s">
        <v>22</v>
      </c>
      <c r="C56">
        <v>44.345300000000002</v>
      </c>
      <c r="D56">
        <v>-96.836200000000005</v>
      </c>
      <c r="E56">
        <v>4</v>
      </c>
      <c r="F56">
        <v>3</v>
      </c>
      <c r="G56">
        <v>5</v>
      </c>
      <c r="H56">
        <v>1</v>
      </c>
      <c r="I56">
        <v>4</v>
      </c>
      <c r="J56">
        <v>2</v>
      </c>
      <c r="K56">
        <v>4</v>
      </c>
      <c r="L56">
        <v>1</v>
      </c>
      <c r="M56">
        <v>0.159181071986323</v>
      </c>
    </row>
    <row r="57" spans="1:13" x14ac:dyDescent="0.25">
      <c r="A57" t="s">
        <v>71</v>
      </c>
      <c r="B57" t="s">
        <v>13</v>
      </c>
      <c r="C57">
        <v>44.158000000000001</v>
      </c>
      <c r="D57">
        <v>-103.65</v>
      </c>
      <c r="E57">
        <v>999</v>
      </c>
      <c r="F57">
        <v>6</v>
      </c>
      <c r="G57">
        <v>4</v>
      </c>
      <c r="H57">
        <v>8</v>
      </c>
      <c r="I57">
        <v>13</v>
      </c>
      <c r="J57">
        <v>11</v>
      </c>
      <c r="K57">
        <v>3</v>
      </c>
      <c r="L57">
        <v>4</v>
      </c>
      <c r="M57">
        <v>0.16389474465056</v>
      </c>
    </row>
    <row r="58" spans="1:13" x14ac:dyDescent="0.25">
      <c r="A58" t="s">
        <v>72</v>
      </c>
      <c r="B58" t="s">
        <v>13</v>
      </c>
      <c r="C58">
        <v>38.895299999999999</v>
      </c>
      <c r="D58">
        <v>-120.6328</v>
      </c>
      <c r="E58">
        <v>999</v>
      </c>
      <c r="F58">
        <v>4</v>
      </c>
      <c r="G58">
        <v>4</v>
      </c>
      <c r="H58">
        <v>999</v>
      </c>
      <c r="I58">
        <v>13</v>
      </c>
      <c r="J58">
        <v>12</v>
      </c>
      <c r="K58">
        <v>4</v>
      </c>
      <c r="L58">
        <v>1</v>
      </c>
      <c r="M58">
        <v>999</v>
      </c>
    </row>
    <row r="59" spans="1:13" x14ac:dyDescent="0.25">
      <c r="A59" t="s">
        <v>73</v>
      </c>
      <c r="B59" t="s">
        <v>13</v>
      </c>
      <c r="C59">
        <v>63.919800000000002</v>
      </c>
      <c r="D59">
        <v>-145.37819999999999</v>
      </c>
      <c r="E59">
        <v>4</v>
      </c>
      <c r="F59">
        <v>5</v>
      </c>
      <c r="G59">
        <v>3</v>
      </c>
      <c r="H59">
        <v>11</v>
      </c>
      <c r="I59">
        <v>4</v>
      </c>
      <c r="J59">
        <v>3</v>
      </c>
      <c r="K59">
        <v>3</v>
      </c>
      <c r="L59">
        <v>1</v>
      </c>
      <c r="M59">
        <v>0.17405950146127599</v>
      </c>
    </row>
    <row r="60" spans="1:13" x14ac:dyDescent="0.25">
      <c r="A60" t="s">
        <v>74</v>
      </c>
      <c r="B60" t="s">
        <v>16</v>
      </c>
      <c r="C60">
        <v>63.919800000000002</v>
      </c>
      <c r="D60">
        <v>-145.37819999999999</v>
      </c>
      <c r="E60">
        <v>4</v>
      </c>
      <c r="F60">
        <v>5</v>
      </c>
      <c r="G60">
        <v>3</v>
      </c>
      <c r="H60">
        <v>8</v>
      </c>
      <c r="I60">
        <v>4</v>
      </c>
      <c r="J60">
        <v>2</v>
      </c>
      <c r="K60">
        <v>3</v>
      </c>
      <c r="L60">
        <v>1</v>
      </c>
      <c r="M60">
        <v>0.17585175839820999</v>
      </c>
    </row>
    <row r="61" spans="1:13" x14ac:dyDescent="0.25">
      <c r="A61" t="s">
        <v>75</v>
      </c>
      <c r="B61" t="s">
        <v>30</v>
      </c>
      <c r="C61">
        <v>63.922699999999999</v>
      </c>
      <c r="D61">
        <v>-145.74420000000001</v>
      </c>
      <c r="E61">
        <v>4</v>
      </c>
      <c r="F61">
        <v>5</v>
      </c>
      <c r="G61">
        <v>3</v>
      </c>
      <c r="H61">
        <v>8</v>
      </c>
      <c r="I61">
        <v>4</v>
      </c>
      <c r="J61">
        <v>2</v>
      </c>
      <c r="K61">
        <v>3</v>
      </c>
      <c r="L61">
        <v>1</v>
      </c>
      <c r="M61">
        <v>0.18780923178605199</v>
      </c>
    </row>
    <row r="62" spans="1:13" x14ac:dyDescent="0.25">
      <c r="A62" t="s">
        <v>76</v>
      </c>
      <c r="B62" t="s">
        <v>19</v>
      </c>
      <c r="C62">
        <v>40.0062</v>
      </c>
      <c r="D62">
        <v>-88.290400000000005</v>
      </c>
      <c r="E62">
        <v>8</v>
      </c>
      <c r="F62">
        <v>3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0.15721736845581</v>
      </c>
    </row>
    <row r="63" spans="1:13" x14ac:dyDescent="0.25">
      <c r="A63" t="s">
        <v>77</v>
      </c>
      <c r="B63" t="s">
        <v>19</v>
      </c>
      <c r="C63">
        <v>40.009</v>
      </c>
      <c r="D63">
        <v>-88.29</v>
      </c>
      <c r="E63">
        <v>8</v>
      </c>
      <c r="F63">
        <v>8</v>
      </c>
      <c r="G63">
        <v>4</v>
      </c>
      <c r="H63">
        <v>5</v>
      </c>
      <c r="I63">
        <v>5</v>
      </c>
      <c r="J63">
        <v>1</v>
      </c>
      <c r="K63">
        <v>3</v>
      </c>
      <c r="L63">
        <v>1</v>
      </c>
      <c r="M63">
        <v>0.167793264044683</v>
      </c>
    </row>
    <row r="64" spans="1:13" x14ac:dyDescent="0.25">
      <c r="A64" t="s">
        <v>78</v>
      </c>
      <c r="B64" t="s">
        <v>19</v>
      </c>
      <c r="C64">
        <v>41.974899999999998</v>
      </c>
      <c r="D64">
        <v>-93.690600000000003</v>
      </c>
      <c r="E64">
        <v>8</v>
      </c>
      <c r="F64">
        <v>3</v>
      </c>
      <c r="G64">
        <v>5</v>
      </c>
      <c r="H64">
        <v>9</v>
      </c>
      <c r="I64">
        <v>4</v>
      </c>
      <c r="J64">
        <v>2</v>
      </c>
      <c r="K64">
        <v>4</v>
      </c>
      <c r="L64">
        <v>1</v>
      </c>
      <c r="M64">
        <v>0.15873987614106599</v>
      </c>
    </row>
    <row r="65" spans="1:13" x14ac:dyDescent="0.25">
      <c r="A65" t="s">
        <v>79</v>
      </c>
      <c r="B65" t="s">
        <v>19</v>
      </c>
      <c r="C65">
        <v>41.974699999999999</v>
      </c>
      <c r="D65">
        <v>-93.693600000000004</v>
      </c>
      <c r="E65">
        <v>8</v>
      </c>
      <c r="F65">
        <v>3</v>
      </c>
      <c r="G65">
        <v>5</v>
      </c>
      <c r="H65">
        <v>9</v>
      </c>
      <c r="I65">
        <v>4</v>
      </c>
      <c r="J65">
        <v>2</v>
      </c>
      <c r="K65">
        <v>4</v>
      </c>
      <c r="L65">
        <v>1</v>
      </c>
      <c r="M65">
        <v>0.155246394803779</v>
      </c>
    </row>
    <row r="66" spans="1:13" x14ac:dyDescent="0.25">
      <c r="A66" t="s">
        <v>232</v>
      </c>
      <c r="B66" t="s">
        <v>22</v>
      </c>
      <c r="C66">
        <v>39.216700000000003</v>
      </c>
      <c r="D66">
        <v>-86.540599999999998</v>
      </c>
      <c r="E66">
        <v>5</v>
      </c>
      <c r="F66">
        <v>999</v>
      </c>
      <c r="G66">
        <v>4</v>
      </c>
      <c r="H66">
        <v>6</v>
      </c>
      <c r="I66">
        <v>5</v>
      </c>
      <c r="J66">
        <v>2</v>
      </c>
      <c r="K66">
        <v>4</v>
      </c>
      <c r="L66">
        <v>3</v>
      </c>
      <c r="M66">
        <v>0.18739508583876599</v>
      </c>
    </row>
    <row r="67" spans="1:13" x14ac:dyDescent="0.25">
      <c r="A67" t="s">
        <v>80</v>
      </c>
      <c r="B67" t="s">
        <v>3</v>
      </c>
      <c r="C67">
        <v>71.322500000000005</v>
      </c>
      <c r="D67">
        <v>-156.60919999999999</v>
      </c>
      <c r="E67">
        <v>4</v>
      </c>
      <c r="F67">
        <v>5</v>
      </c>
      <c r="G67">
        <v>8</v>
      </c>
      <c r="H67">
        <v>999</v>
      </c>
      <c r="I67">
        <v>11</v>
      </c>
      <c r="J67">
        <v>2</v>
      </c>
      <c r="K67">
        <v>3</v>
      </c>
      <c r="L67">
        <v>1</v>
      </c>
      <c r="M67">
        <v>0.29737947354995098</v>
      </c>
    </row>
    <row r="68" spans="1:13" x14ac:dyDescent="0.25">
      <c r="A68" t="s">
        <v>233</v>
      </c>
      <c r="B68" t="s">
        <v>3</v>
      </c>
      <c r="C68">
        <v>64.695499999999996</v>
      </c>
      <c r="D68">
        <v>-148.32079999999999</v>
      </c>
      <c r="E68">
        <v>4</v>
      </c>
      <c r="F68">
        <v>5</v>
      </c>
      <c r="G68">
        <v>3</v>
      </c>
      <c r="H68">
        <v>13</v>
      </c>
      <c r="I68">
        <v>4</v>
      </c>
      <c r="J68">
        <v>2</v>
      </c>
      <c r="K68">
        <v>3</v>
      </c>
      <c r="L68">
        <v>3</v>
      </c>
      <c r="M68">
        <v>0.18582805992541701</v>
      </c>
    </row>
    <row r="69" spans="1:13" x14ac:dyDescent="0.25">
      <c r="A69" t="s">
        <v>234</v>
      </c>
      <c r="B69" t="s">
        <v>3</v>
      </c>
      <c r="C69">
        <v>64.703699999999998</v>
      </c>
      <c r="D69">
        <v>-148.3133</v>
      </c>
      <c r="E69">
        <v>4</v>
      </c>
      <c r="F69">
        <v>5</v>
      </c>
      <c r="G69">
        <v>3</v>
      </c>
      <c r="H69">
        <v>999</v>
      </c>
      <c r="I69">
        <v>4</v>
      </c>
      <c r="J69">
        <v>2</v>
      </c>
      <c r="K69">
        <v>3</v>
      </c>
      <c r="L69">
        <v>3</v>
      </c>
      <c r="M69">
        <v>0.21367716422692601</v>
      </c>
    </row>
    <row r="70" spans="1:13" x14ac:dyDescent="0.25">
      <c r="A70" t="s">
        <v>235</v>
      </c>
      <c r="B70" t="s">
        <v>13</v>
      </c>
      <c r="C70">
        <v>64.696299999999994</v>
      </c>
      <c r="D70">
        <v>-148.3235</v>
      </c>
      <c r="E70">
        <v>999</v>
      </c>
      <c r="F70">
        <v>5</v>
      </c>
      <c r="G70">
        <v>3</v>
      </c>
      <c r="H70">
        <v>999</v>
      </c>
      <c r="I70">
        <v>4</v>
      </c>
      <c r="J70">
        <v>2</v>
      </c>
      <c r="K70">
        <v>3</v>
      </c>
      <c r="L70">
        <v>3</v>
      </c>
      <c r="M70">
        <v>999</v>
      </c>
    </row>
    <row r="71" spans="1:13" x14ac:dyDescent="0.25">
      <c r="A71" t="s">
        <v>81</v>
      </c>
      <c r="B71" t="s">
        <v>22</v>
      </c>
      <c r="C71">
        <v>39.063299999999998</v>
      </c>
      <c r="D71">
        <v>-79.4208</v>
      </c>
      <c r="E71">
        <v>4</v>
      </c>
      <c r="F71">
        <v>3</v>
      </c>
      <c r="G71">
        <v>4</v>
      </c>
      <c r="H71">
        <v>14</v>
      </c>
      <c r="I71">
        <v>4</v>
      </c>
      <c r="J71">
        <v>2</v>
      </c>
      <c r="K71">
        <v>3</v>
      </c>
      <c r="L71">
        <v>1</v>
      </c>
      <c r="M71">
        <v>0.16327623501471</v>
      </c>
    </row>
    <row r="72" spans="1:13" x14ac:dyDescent="0.25">
      <c r="A72" t="s">
        <v>82</v>
      </c>
      <c r="B72" t="s">
        <v>54</v>
      </c>
      <c r="C72">
        <v>39.837899999999998</v>
      </c>
      <c r="D72">
        <v>-74.379099999999994</v>
      </c>
      <c r="E72">
        <v>6</v>
      </c>
      <c r="F72">
        <v>4</v>
      </c>
      <c r="G72">
        <v>4</v>
      </c>
      <c r="H72">
        <v>999</v>
      </c>
      <c r="I72">
        <v>5</v>
      </c>
      <c r="J72">
        <v>4</v>
      </c>
      <c r="K72">
        <v>4</v>
      </c>
      <c r="L72">
        <v>4</v>
      </c>
      <c r="M72">
        <v>0.19171520891254501</v>
      </c>
    </row>
    <row r="73" spans="1:13" x14ac:dyDescent="0.25">
      <c r="A73" t="s">
        <v>83</v>
      </c>
      <c r="B73" t="s">
        <v>19</v>
      </c>
      <c r="C73">
        <v>46.781500000000001</v>
      </c>
      <c r="D73">
        <v>-117.0821</v>
      </c>
      <c r="E73">
        <v>8</v>
      </c>
      <c r="F73">
        <v>3</v>
      </c>
      <c r="G73">
        <v>4</v>
      </c>
      <c r="H73">
        <v>4</v>
      </c>
      <c r="I73">
        <v>14</v>
      </c>
      <c r="J73">
        <v>13</v>
      </c>
      <c r="K73">
        <v>3</v>
      </c>
      <c r="L73">
        <v>1</v>
      </c>
      <c r="M73">
        <v>0.156480135393716</v>
      </c>
    </row>
    <row r="74" spans="1:13" x14ac:dyDescent="0.25">
      <c r="A74" t="s">
        <v>84</v>
      </c>
      <c r="B74" t="s">
        <v>19</v>
      </c>
      <c r="C74">
        <v>46.783999999999999</v>
      </c>
      <c r="D74">
        <v>-117.0908</v>
      </c>
      <c r="E74">
        <v>8</v>
      </c>
      <c r="F74">
        <v>3</v>
      </c>
      <c r="G74">
        <v>4</v>
      </c>
      <c r="H74">
        <v>5</v>
      </c>
      <c r="I74">
        <v>14</v>
      </c>
      <c r="J74">
        <v>13</v>
      </c>
      <c r="K74">
        <v>3</v>
      </c>
      <c r="L74">
        <v>1</v>
      </c>
      <c r="M74">
        <v>0.155177390420319</v>
      </c>
    </row>
    <row r="75" spans="1:13" x14ac:dyDescent="0.25">
      <c r="A75" t="s">
        <v>85</v>
      </c>
      <c r="B75" t="s">
        <v>19</v>
      </c>
      <c r="C75">
        <v>46.755099999999999</v>
      </c>
      <c r="D75">
        <v>-117.12609999999999</v>
      </c>
      <c r="E75">
        <v>8</v>
      </c>
      <c r="F75">
        <v>3</v>
      </c>
      <c r="G75">
        <v>4</v>
      </c>
      <c r="H75">
        <v>4</v>
      </c>
      <c r="I75">
        <v>14</v>
      </c>
      <c r="J75">
        <v>13</v>
      </c>
      <c r="K75">
        <v>3</v>
      </c>
      <c r="L75">
        <v>1</v>
      </c>
      <c r="M75">
        <v>0.157006386506403</v>
      </c>
    </row>
    <row r="76" spans="1:13" x14ac:dyDescent="0.25">
      <c r="A76" t="s">
        <v>86</v>
      </c>
      <c r="B76" t="s">
        <v>19</v>
      </c>
      <c r="C76">
        <v>46.751800000000003</v>
      </c>
      <c r="D76">
        <v>-117.1285</v>
      </c>
      <c r="E76">
        <v>8</v>
      </c>
      <c r="F76">
        <v>3</v>
      </c>
      <c r="G76">
        <v>4</v>
      </c>
      <c r="H76">
        <v>4</v>
      </c>
      <c r="I76">
        <v>14</v>
      </c>
      <c r="J76">
        <v>13</v>
      </c>
      <c r="K76">
        <v>3</v>
      </c>
      <c r="L76">
        <v>1</v>
      </c>
      <c r="M76">
        <v>0.15636282970811299</v>
      </c>
    </row>
    <row r="77" spans="1:13" x14ac:dyDescent="0.25">
      <c r="A77" t="s">
        <v>87</v>
      </c>
      <c r="B77" t="s">
        <v>16</v>
      </c>
      <c r="C77">
        <v>35.931100000000001</v>
      </c>
      <c r="D77">
        <v>-84.332400000000007</v>
      </c>
      <c r="E77">
        <v>999</v>
      </c>
      <c r="F77">
        <v>6</v>
      </c>
      <c r="G77">
        <v>6</v>
      </c>
      <c r="H77">
        <v>6</v>
      </c>
      <c r="I77">
        <v>5</v>
      </c>
      <c r="J77">
        <v>1</v>
      </c>
      <c r="K77">
        <v>4</v>
      </c>
      <c r="L77">
        <v>1</v>
      </c>
      <c r="M77">
        <v>0.14501062887133001</v>
      </c>
    </row>
    <row r="78" spans="1:13" x14ac:dyDescent="0.25">
      <c r="A78" t="s">
        <v>236</v>
      </c>
      <c r="B78" t="s">
        <v>16</v>
      </c>
      <c r="C78">
        <v>31.663699999999999</v>
      </c>
      <c r="D78">
        <v>-110.1777</v>
      </c>
      <c r="E78">
        <v>6</v>
      </c>
      <c r="F78">
        <v>9</v>
      </c>
      <c r="G78">
        <v>9</v>
      </c>
      <c r="H78">
        <v>999</v>
      </c>
      <c r="I78">
        <v>12</v>
      </c>
      <c r="J78">
        <v>14</v>
      </c>
      <c r="K78">
        <v>4</v>
      </c>
      <c r="L78">
        <v>2</v>
      </c>
      <c r="M78">
        <v>0.22841240981206601</v>
      </c>
    </row>
    <row r="79" spans="1:13" x14ac:dyDescent="0.25">
      <c r="A79" t="s">
        <v>88</v>
      </c>
      <c r="B79" t="s">
        <v>22</v>
      </c>
      <c r="C79">
        <v>38.090000000000003</v>
      </c>
      <c r="D79">
        <v>-109.39</v>
      </c>
      <c r="E79">
        <v>4</v>
      </c>
      <c r="F79">
        <v>4</v>
      </c>
      <c r="G79">
        <v>6</v>
      </c>
      <c r="H79">
        <v>5</v>
      </c>
      <c r="I79">
        <v>15</v>
      </c>
      <c r="J79">
        <v>3</v>
      </c>
      <c r="K79">
        <v>3</v>
      </c>
      <c r="L79">
        <v>1</v>
      </c>
      <c r="M79">
        <v>0.17858370562341999</v>
      </c>
    </row>
    <row r="80" spans="1:13" x14ac:dyDescent="0.25">
      <c r="A80" t="s">
        <v>89</v>
      </c>
      <c r="B80" t="s">
        <v>13</v>
      </c>
      <c r="C80">
        <v>41.067999999999998</v>
      </c>
      <c r="D80">
        <v>-106.1187</v>
      </c>
      <c r="E80">
        <v>11</v>
      </c>
      <c r="F80">
        <v>10</v>
      </c>
      <c r="G80">
        <v>5</v>
      </c>
      <c r="H80">
        <v>5</v>
      </c>
      <c r="I80">
        <v>4</v>
      </c>
      <c r="J80">
        <v>15</v>
      </c>
      <c r="K80">
        <v>3</v>
      </c>
      <c r="L80">
        <v>5</v>
      </c>
      <c r="M80">
        <v>0.21448712972648701</v>
      </c>
    </row>
    <row r="81" spans="1:13" x14ac:dyDescent="0.25">
      <c r="A81" t="s">
        <v>90</v>
      </c>
      <c r="B81" t="s">
        <v>19</v>
      </c>
      <c r="C81">
        <v>41.628500000000003</v>
      </c>
      <c r="D81">
        <v>-83.347099999999998</v>
      </c>
      <c r="E81">
        <v>8</v>
      </c>
      <c r="F81">
        <v>3</v>
      </c>
      <c r="G81">
        <v>4</v>
      </c>
      <c r="H81">
        <v>15</v>
      </c>
      <c r="I81">
        <v>4</v>
      </c>
      <c r="J81">
        <v>2</v>
      </c>
      <c r="K81">
        <v>4</v>
      </c>
      <c r="L81">
        <v>1</v>
      </c>
      <c r="M81">
        <v>0.17919516484634701</v>
      </c>
    </row>
    <row r="82" spans="1:13" x14ac:dyDescent="0.25">
      <c r="A82" t="s">
        <v>237</v>
      </c>
      <c r="B82" t="s">
        <v>13</v>
      </c>
      <c r="C82">
        <v>44.146700000000003</v>
      </c>
      <c r="D82">
        <v>-89.500200000000007</v>
      </c>
      <c r="E82">
        <v>7</v>
      </c>
      <c r="F82">
        <v>4</v>
      </c>
      <c r="G82">
        <v>4</v>
      </c>
      <c r="H82">
        <v>999</v>
      </c>
      <c r="I82">
        <v>4</v>
      </c>
      <c r="J82">
        <v>16</v>
      </c>
      <c r="K82">
        <v>4</v>
      </c>
      <c r="L82">
        <v>4</v>
      </c>
      <c r="M82">
        <v>0.20608280727464301</v>
      </c>
    </row>
    <row r="83" spans="1:13" x14ac:dyDescent="0.25">
      <c r="A83" t="s">
        <v>91</v>
      </c>
      <c r="B83" t="s">
        <v>22</v>
      </c>
      <c r="C83">
        <v>43.95</v>
      </c>
      <c r="D83">
        <v>-101.8466</v>
      </c>
      <c r="E83">
        <v>4</v>
      </c>
      <c r="F83">
        <v>4</v>
      </c>
      <c r="G83">
        <v>4</v>
      </c>
      <c r="H83">
        <v>8</v>
      </c>
      <c r="I83">
        <v>5</v>
      </c>
      <c r="J83">
        <v>3</v>
      </c>
      <c r="K83">
        <v>3</v>
      </c>
      <c r="L83">
        <v>1</v>
      </c>
      <c r="M83">
        <v>0.142835501230788</v>
      </c>
    </row>
    <row r="84" spans="1:13" x14ac:dyDescent="0.25">
      <c r="A84" t="s">
        <v>238</v>
      </c>
      <c r="B84" t="s">
        <v>19</v>
      </c>
      <c r="C84">
        <v>43.344799999999999</v>
      </c>
      <c r="D84">
        <v>-89.711699999999993</v>
      </c>
      <c r="E84">
        <v>6</v>
      </c>
      <c r="F84">
        <v>3</v>
      </c>
      <c r="G84">
        <v>4</v>
      </c>
      <c r="H84">
        <v>999</v>
      </c>
      <c r="I84">
        <v>4</v>
      </c>
      <c r="J84">
        <v>2</v>
      </c>
      <c r="K84">
        <v>4</v>
      </c>
      <c r="L84">
        <v>2</v>
      </c>
      <c r="M84">
        <v>0.17822150983833199</v>
      </c>
    </row>
    <row r="85" spans="1:13" x14ac:dyDescent="0.25">
      <c r="A85" t="s">
        <v>92</v>
      </c>
      <c r="B85" t="s">
        <v>22</v>
      </c>
      <c r="C85">
        <v>37.677300000000002</v>
      </c>
      <c r="D85">
        <v>-121.5296</v>
      </c>
      <c r="E85">
        <v>4</v>
      </c>
      <c r="F85">
        <v>7</v>
      </c>
      <c r="G85">
        <v>6</v>
      </c>
      <c r="H85">
        <v>4</v>
      </c>
      <c r="I85">
        <v>16</v>
      </c>
      <c r="J85">
        <v>17</v>
      </c>
      <c r="K85">
        <v>3</v>
      </c>
      <c r="L85">
        <v>6</v>
      </c>
      <c r="M85">
        <v>0.18213653523619899</v>
      </c>
    </row>
    <row r="86" spans="1:13" x14ac:dyDescent="0.25">
      <c r="A86" t="s">
        <v>93</v>
      </c>
      <c r="B86" t="s">
        <v>17</v>
      </c>
      <c r="C86">
        <v>39.971200000000003</v>
      </c>
      <c r="D86">
        <v>-74.434600000000003</v>
      </c>
      <c r="E86">
        <v>4</v>
      </c>
      <c r="F86">
        <v>4</v>
      </c>
      <c r="G86">
        <v>4</v>
      </c>
      <c r="H86">
        <v>999</v>
      </c>
      <c r="I86">
        <v>5</v>
      </c>
      <c r="J86">
        <v>8</v>
      </c>
      <c r="K86">
        <v>3</v>
      </c>
      <c r="L86">
        <v>4</v>
      </c>
      <c r="M86">
        <v>0.17126611033053299</v>
      </c>
    </row>
    <row r="87" spans="1:13" x14ac:dyDescent="0.25">
      <c r="A87" t="s">
        <v>94</v>
      </c>
      <c r="B87" t="s">
        <v>22</v>
      </c>
      <c r="C87">
        <v>35.971200000000003</v>
      </c>
      <c r="D87">
        <v>-79.093400000000003</v>
      </c>
      <c r="E87">
        <v>12</v>
      </c>
      <c r="F87">
        <v>999</v>
      </c>
      <c r="G87">
        <v>6</v>
      </c>
      <c r="H87">
        <v>1</v>
      </c>
      <c r="I87">
        <v>5</v>
      </c>
      <c r="J87">
        <v>1</v>
      </c>
      <c r="K87">
        <v>4</v>
      </c>
      <c r="L87">
        <v>3</v>
      </c>
      <c r="M87">
        <v>0.16046383523379201</v>
      </c>
    </row>
    <row r="88" spans="1:13" x14ac:dyDescent="0.25">
      <c r="A88" t="s">
        <v>95</v>
      </c>
      <c r="B88" t="s">
        <v>16</v>
      </c>
      <c r="C88">
        <v>35.973599999999998</v>
      </c>
      <c r="D88">
        <v>-79.100399999999993</v>
      </c>
      <c r="E88">
        <v>6</v>
      </c>
      <c r="F88">
        <v>999</v>
      </c>
      <c r="G88">
        <v>6</v>
      </c>
      <c r="H88">
        <v>1</v>
      </c>
      <c r="I88">
        <v>5</v>
      </c>
      <c r="J88">
        <v>1</v>
      </c>
      <c r="K88">
        <v>4</v>
      </c>
      <c r="L88">
        <v>2</v>
      </c>
      <c r="M88">
        <v>0.17048967057276199</v>
      </c>
    </row>
    <row r="89" spans="1:13" x14ac:dyDescent="0.25">
      <c r="A89" t="s">
        <v>96</v>
      </c>
      <c r="B89" t="s">
        <v>3</v>
      </c>
      <c r="C89">
        <v>25.5519</v>
      </c>
      <c r="D89">
        <v>-80.782600000000002</v>
      </c>
      <c r="E89">
        <v>4</v>
      </c>
      <c r="F89">
        <v>2</v>
      </c>
      <c r="G89">
        <v>7</v>
      </c>
      <c r="H89">
        <v>16</v>
      </c>
      <c r="I89">
        <v>17</v>
      </c>
      <c r="J89">
        <v>2</v>
      </c>
      <c r="K89">
        <v>7</v>
      </c>
      <c r="L89">
        <v>1</v>
      </c>
      <c r="M89">
        <v>0.30888158816273498</v>
      </c>
    </row>
    <row r="90" spans="1:13" x14ac:dyDescent="0.25">
      <c r="A90" t="s">
        <v>97</v>
      </c>
      <c r="B90" t="s">
        <v>30</v>
      </c>
      <c r="C90">
        <v>63.878399999999999</v>
      </c>
      <c r="D90">
        <v>-149.25360000000001</v>
      </c>
      <c r="E90">
        <v>4</v>
      </c>
      <c r="F90">
        <v>5</v>
      </c>
      <c r="G90">
        <v>3</v>
      </c>
      <c r="H90">
        <v>999</v>
      </c>
      <c r="I90">
        <v>4</v>
      </c>
      <c r="J90">
        <v>2</v>
      </c>
      <c r="K90">
        <v>3</v>
      </c>
      <c r="L90">
        <v>3</v>
      </c>
      <c r="M90">
        <v>0.21556098612778901</v>
      </c>
    </row>
    <row r="91" spans="1:13" x14ac:dyDescent="0.25">
      <c r="A91" t="s">
        <v>98</v>
      </c>
      <c r="B91" t="s">
        <v>3</v>
      </c>
      <c r="C91">
        <v>25.437899999999999</v>
      </c>
      <c r="D91">
        <v>-80.5946</v>
      </c>
      <c r="E91">
        <v>4</v>
      </c>
      <c r="F91">
        <v>2</v>
      </c>
      <c r="G91">
        <v>7</v>
      </c>
      <c r="H91">
        <v>17</v>
      </c>
      <c r="I91">
        <v>17</v>
      </c>
      <c r="J91">
        <v>3</v>
      </c>
      <c r="K91">
        <v>7</v>
      </c>
      <c r="L91">
        <v>1</v>
      </c>
      <c r="M91">
        <v>0.24218944733498099</v>
      </c>
    </row>
    <row r="92" spans="1:13" x14ac:dyDescent="0.25">
      <c r="A92" t="s">
        <v>99</v>
      </c>
      <c r="B92" t="s">
        <v>30</v>
      </c>
      <c r="C92">
        <v>65.396799999999999</v>
      </c>
      <c r="D92">
        <v>-148.9348</v>
      </c>
      <c r="E92">
        <v>999</v>
      </c>
      <c r="F92">
        <v>5</v>
      </c>
      <c r="G92">
        <v>3</v>
      </c>
      <c r="H92">
        <v>18</v>
      </c>
      <c r="I92">
        <v>4</v>
      </c>
      <c r="J92">
        <v>2</v>
      </c>
      <c r="K92">
        <v>3</v>
      </c>
      <c r="L92">
        <v>3</v>
      </c>
      <c r="M92">
        <v>0.191732257554904</v>
      </c>
    </row>
    <row r="93" spans="1:13" x14ac:dyDescent="0.25">
      <c r="A93" t="s">
        <v>100</v>
      </c>
      <c r="B93" t="s">
        <v>13</v>
      </c>
      <c r="C93">
        <v>35.142600000000002</v>
      </c>
      <c r="D93">
        <v>-111.7273</v>
      </c>
      <c r="E93">
        <v>4</v>
      </c>
      <c r="F93">
        <v>9</v>
      </c>
      <c r="G93">
        <v>4</v>
      </c>
      <c r="H93">
        <v>6</v>
      </c>
      <c r="I93">
        <v>13</v>
      </c>
      <c r="J93">
        <v>8</v>
      </c>
      <c r="K93">
        <v>3</v>
      </c>
      <c r="L93">
        <v>7</v>
      </c>
      <c r="M93">
        <v>0.18905001818356201</v>
      </c>
    </row>
    <row r="94" spans="1:13" x14ac:dyDescent="0.25">
      <c r="A94" t="s">
        <v>101</v>
      </c>
      <c r="B94" t="s">
        <v>22</v>
      </c>
      <c r="C94">
        <v>48.307699999999997</v>
      </c>
      <c r="D94">
        <v>-105.1019</v>
      </c>
      <c r="E94">
        <v>4</v>
      </c>
      <c r="F94">
        <v>3</v>
      </c>
      <c r="G94">
        <v>5</v>
      </c>
      <c r="H94">
        <v>8</v>
      </c>
      <c r="I94">
        <v>5</v>
      </c>
      <c r="J94">
        <v>3</v>
      </c>
      <c r="K94">
        <v>3</v>
      </c>
      <c r="L94">
        <v>1</v>
      </c>
      <c r="M94">
        <v>0.15161986329048999</v>
      </c>
    </row>
    <row r="95" spans="1:13" x14ac:dyDescent="0.25">
      <c r="A95" t="s">
        <v>102</v>
      </c>
      <c r="B95" t="s">
        <v>6</v>
      </c>
      <c r="C95">
        <v>29.9495</v>
      </c>
      <c r="D95">
        <v>-97.996200000000002</v>
      </c>
      <c r="E95">
        <v>12</v>
      </c>
      <c r="F95">
        <v>2</v>
      </c>
      <c r="G95">
        <v>6</v>
      </c>
      <c r="H95">
        <v>5</v>
      </c>
      <c r="I95">
        <v>18</v>
      </c>
      <c r="J95">
        <v>4</v>
      </c>
      <c r="K95">
        <v>4</v>
      </c>
      <c r="L95">
        <v>2</v>
      </c>
      <c r="M95">
        <v>0.176100376130498</v>
      </c>
    </row>
    <row r="96" spans="1:13" x14ac:dyDescent="0.25">
      <c r="A96" t="s">
        <v>103</v>
      </c>
      <c r="B96" t="s">
        <v>54</v>
      </c>
      <c r="C96">
        <v>29.94</v>
      </c>
      <c r="D96">
        <v>-97.99</v>
      </c>
      <c r="E96">
        <v>12</v>
      </c>
      <c r="F96">
        <v>2</v>
      </c>
      <c r="G96">
        <v>6</v>
      </c>
      <c r="H96">
        <v>4</v>
      </c>
      <c r="I96">
        <v>18</v>
      </c>
      <c r="J96">
        <v>18</v>
      </c>
      <c r="K96">
        <v>4</v>
      </c>
      <c r="L96">
        <v>4</v>
      </c>
      <c r="M96">
        <v>0.200765763863063</v>
      </c>
    </row>
    <row r="97" spans="1:13" x14ac:dyDescent="0.25">
      <c r="A97" t="s">
        <v>104</v>
      </c>
      <c r="B97" t="s">
        <v>13</v>
      </c>
      <c r="C97">
        <v>35.088999999999999</v>
      </c>
      <c r="D97">
        <v>-111.762</v>
      </c>
      <c r="E97">
        <v>4</v>
      </c>
      <c r="F97">
        <v>9</v>
      </c>
      <c r="G97">
        <v>4</v>
      </c>
      <c r="H97">
        <v>6</v>
      </c>
      <c r="I97">
        <v>5</v>
      </c>
      <c r="J97">
        <v>19</v>
      </c>
      <c r="K97">
        <v>3</v>
      </c>
      <c r="L97">
        <v>7</v>
      </c>
      <c r="M97">
        <v>0.20500491176504901</v>
      </c>
    </row>
    <row r="98" spans="1:13" x14ac:dyDescent="0.25">
      <c r="A98" t="s">
        <v>105</v>
      </c>
      <c r="B98" t="s">
        <v>22</v>
      </c>
      <c r="C98">
        <v>35.445399999999999</v>
      </c>
      <c r="D98">
        <v>-111.7718</v>
      </c>
      <c r="E98">
        <v>4</v>
      </c>
      <c r="F98">
        <v>11</v>
      </c>
      <c r="G98">
        <v>4</v>
      </c>
      <c r="H98">
        <v>4</v>
      </c>
      <c r="I98">
        <v>5</v>
      </c>
      <c r="J98">
        <v>20</v>
      </c>
      <c r="K98">
        <v>3</v>
      </c>
      <c r="L98">
        <v>1</v>
      </c>
      <c r="M98">
        <v>0.16483044015543999</v>
      </c>
    </row>
    <row r="99" spans="1:13" x14ac:dyDescent="0.25">
      <c r="A99" t="s">
        <v>106</v>
      </c>
      <c r="B99" t="s">
        <v>13</v>
      </c>
      <c r="C99">
        <v>41.366500000000002</v>
      </c>
      <c r="D99">
        <v>-106.23990000000001</v>
      </c>
      <c r="E99">
        <v>4</v>
      </c>
      <c r="F99">
        <v>6</v>
      </c>
      <c r="G99">
        <v>5</v>
      </c>
      <c r="H99">
        <v>6</v>
      </c>
      <c r="I99">
        <v>4</v>
      </c>
      <c r="J99">
        <v>21</v>
      </c>
      <c r="K99">
        <v>3</v>
      </c>
      <c r="L99">
        <v>8</v>
      </c>
      <c r="M99">
        <v>0.25960752502666101</v>
      </c>
    </row>
    <row r="100" spans="1:13" x14ac:dyDescent="0.25">
      <c r="A100" t="s">
        <v>107</v>
      </c>
      <c r="B100" t="s">
        <v>17</v>
      </c>
      <c r="C100">
        <v>41.966700000000003</v>
      </c>
      <c r="D100">
        <v>-73.2333</v>
      </c>
      <c r="E100">
        <v>13</v>
      </c>
      <c r="F100">
        <v>3</v>
      </c>
      <c r="G100">
        <v>4</v>
      </c>
      <c r="H100">
        <v>999</v>
      </c>
      <c r="I100">
        <v>4</v>
      </c>
      <c r="J100">
        <v>22</v>
      </c>
      <c r="K100">
        <v>3</v>
      </c>
      <c r="L100">
        <v>9</v>
      </c>
      <c r="M100">
        <v>0.18892848096294501</v>
      </c>
    </row>
    <row r="101" spans="1:13" x14ac:dyDescent="0.25">
      <c r="A101" t="s">
        <v>108</v>
      </c>
      <c r="B101" t="s">
        <v>22</v>
      </c>
      <c r="C101">
        <v>34.2547</v>
      </c>
      <c r="D101">
        <v>-89.873500000000007</v>
      </c>
      <c r="E101">
        <v>6</v>
      </c>
      <c r="F101">
        <v>4</v>
      </c>
      <c r="G101">
        <v>6</v>
      </c>
      <c r="H101">
        <v>999</v>
      </c>
      <c r="I101">
        <v>5</v>
      </c>
      <c r="J101">
        <v>1</v>
      </c>
      <c r="K101">
        <v>4</v>
      </c>
      <c r="L101">
        <v>1</v>
      </c>
      <c r="M101">
        <v>0.17663966229063699</v>
      </c>
    </row>
    <row r="102" spans="1:13" x14ac:dyDescent="0.25">
      <c r="A102" t="s">
        <v>109</v>
      </c>
      <c r="B102" t="s">
        <v>16</v>
      </c>
      <c r="C102">
        <v>42.537799999999997</v>
      </c>
      <c r="D102">
        <v>-72.171499999999995</v>
      </c>
      <c r="E102">
        <v>6</v>
      </c>
      <c r="F102">
        <v>3</v>
      </c>
      <c r="G102">
        <v>4</v>
      </c>
      <c r="H102">
        <v>999</v>
      </c>
      <c r="I102">
        <v>4</v>
      </c>
      <c r="J102">
        <v>4</v>
      </c>
      <c r="K102">
        <v>999</v>
      </c>
      <c r="L102">
        <v>4</v>
      </c>
      <c r="M102">
        <v>999</v>
      </c>
    </row>
    <row r="103" spans="1:13" x14ac:dyDescent="0.25">
      <c r="A103" t="s">
        <v>110</v>
      </c>
      <c r="B103" t="s">
        <v>13</v>
      </c>
      <c r="C103">
        <v>42.539299999999997</v>
      </c>
      <c r="D103">
        <v>-72.177899999999994</v>
      </c>
      <c r="E103">
        <v>6</v>
      </c>
      <c r="F103">
        <v>4</v>
      </c>
      <c r="G103">
        <v>4</v>
      </c>
      <c r="H103">
        <v>999</v>
      </c>
      <c r="I103">
        <v>4</v>
      </c>
      <c r="J103">
        <v>4</v>
      </c>
      <c r="K103">
        <v>3</v>
      </c>
      <c r="L103">
        <v>4</v>
      </c>
      <c r="M103">
        <v>0.17357085059515601</v>
      </c>
    </row>
    <row r="104" spans="1:13" x14ac:dyDescent="0.25">
      <c r="A104" t="s">
        <v>239</v>
      </c>
      <c r="B104" t="s">
        <v>16</v>
      </c>
      <c r="C104">
        <v>43.939700000000002</v>
      </c>
      <c r="D104">
        <v>-71.718100000000007</v>
      </c>
      <c r="E104">
        <v>6</v>
      </c>
      <c r="F104">
        <v>3</v>
      </c>
      <c r="G104">
        <v>4</v>
      </c>
      <c r="H104">
        <v>4</v>
      </c>
      <c r="I104">
        <v>4</v>
      </c>
      <c r="J104">
        <v>15</v>
      </c>
      <c r="K104">
        <v>4</v>
      </c>
      <c r="L104">
        <v>4</v>
      </c>
      <c r="M104">
        <v>0.184005228873758</v>
      </c>
    </row>
    <row r="105" spans="1:13" x14ac:dyDescent="0.25">
      <c r="A105" t="s">
        <v>111</v>
      </c>
      <c r="B105" t="s">
        <v>22</v>
      </c>
      <c r="C105">
        <v>46.688899999999997</v>
      </c>
      <c r="D105">
        <v>-119.4641</v>
      </c>
      <c r="E105">
        <v>4</v>
      </c>
      <c r="F105">
        <v>3</v>
      </c>
      <c r="G105">
        <v>4</v>
      </c>
      <c r="H105">
        <v>11</v>
      </c>
      <c r="I105">
        <v>10</v>
      </c>
      <c r="J105">
        <v>3</v>
      </c>
      <c r="K105">
        <v>3</v>
      </c>
      <c r="L105">
        <v>3</v>
      </c>
      <c r="M105">
        <v>0.16852362169784799</v>
      </c>
    </row>
    <row r="106" spans="1:13" x14ac:dyDescent="0.25">
      <c r="A106" t="s">
        <v>112</v>
      </c>
      <c r="B106" t="s">
        <v>13</v>
      </c>
      <c r="C106">
        <v>45.209099999999999</v>
      </c>
      <c r="D106">
        <v>-68.747</v>
      </c>
      <c r="E106">
        <v>6</v>
      </c>
      <c r="F106">
        <v>3</v>
      </c>
      <c r="G106">
        <v>5</v>
      </c>
      <c r="H106">
        <v>999</v>
      </c>
      <c r="I106">
        <v>4</v>
      </c>
      <c r="J106">
        <v>4</v>
      </c>
      <c r="K106">
        <v>3</v>
      </c>
      <c r="L106">
        <v>4</v>
      </c>
      <c r="M106">
        <v>0.16828778411086301</v>
      </c>
    </row>
    <row r="107" spans="1:13" x14ac:dyDescent="0.25">
      <c r="A107" t="s">
        <v>113</v>
      </c>
      <c r="B107" t="s">
        <v>13</v>
      </c>
      <c r="C107">
        <v>45.2072</v>
      </c>
      <c r="D107">
        <v>-68.724999999999994</v>
      </c>
      <c r="E107">
        <v>6</v>
      </c>
      <c r="F107">
        <v>3</v>
      </c>
      <c r="G107">
        <v>5</v>
      </c>
      <c r="H107">
        <v>999</v>
      </c>
      <c r="I107">
        <v>4</v>
      </c>
      <c r="J107">
        <v>4</v>
      </c>
      <c r="K107">
        <v>3</v>
      </c>
      <c r="L107">
        <v>4</v>
      </c>
      <c r="M107">
        <v>0.16799787240210901</v>
      </c>
    </row>
    <row r="108" spans="1:13" x14ac:dyDescent="0.25">
      <c r="A108" t="s">
        <v>114</v>
      </c>
      <c r="B108" t="s">
        <v>19</v>
      </c>
      <c r="C108">
        <v>41.859299999999998</v>
      </c>
      <c r="D108">
        <v>-88.222700000000003</v>
      </c>
      <c r="E108">
        <v>8</v>
      </c>
      <c r="F108">
        <v>3</v>
      </c>
      <c r="G108">
        <v>4</v>
      </c>
      <c r="H108">
        <v>1</v>
      </c>
      <c r="I108">
        <v>4</v>
      </c>
      <c r="J108">
        <v>2</v>
      </c>
      <c r="K108">
        <v>4</v>
      </c>
      <c r="L108">
        <v>1</v>
      </c>
      <c r="M108">
        <v>0.167395704958994</v>
      </c>
    </row>
    <row r="109" spans="1:13" x14ac:dyDescent="0.25">
      <c r="A109" t="s">
        <v>115</v>
      </c>
      <c r="B109" t="s">
        <v>22</v>
      </c>
      <c r="C109">
        <v>41.840600000000002</v>
      </c>
      <c r="D109">
        <v>-88.241</v>
      </c>
      <c r="E109">
        <v>6</v>
      </c>
      <c r="F109">
        <v>3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0.17196613355573601</v>
      </c>
    </row>
    <row r="110" spans="1:13" x14ac:dyDescent="0.25">
      <c r="A110" t="s">
        <v>116</v>
      </c>
      <c r="B110" t="s">
        <v>30</v>
      </c>
      <c r="C110">
        <v>68.606800000000007</v>
      </c>
      <c r="D110">
        <v>-149.29580000000001</v>
      </c>
      <c r="E110">
        <v>4</v>
      </c>
      <c r="F110">
        <v>5</v>
      </c>
      <c r="G110">
        <v>10</v>
      </c>
      <c r="H110">
        <v>999</v>
      </c>
      <c r="I110">
        <v>11</v>
      </c>
      <c r="J110">
        <v>2</v>
      </c>
      <c r="K110">
        <v>3</v>
      </c>
      <c r="L110">
        <v>3</v>
      </c>
      <c r="M110">
        <v>0.25317089824164102</v>
      </c>
    </row>
    <row r="111" spans="1:13" x14ac:dyDescent="0.25">
      <c r="A111" t="s">
        <v>117</v>
      </c>
      <c r="B111" t="s">
        <v>3</v>
      </c>
      <c r="C111">
        <v>68.605800000000002</v>
      </c>
      <c r="D111">
        <v>-149.31100000000001</v>
      </c>
      <c r="E111">
        <v>4</v>
      </c>
      <c r="F111">
        <v>5</v>
      </c>
      <c r="G111">
        <v>10</v>
      </c>
      <c r="H111">
        <v>19</v>
      </c>
      <c r="I111">
        <v>11</v>
      </c>
      <c r="J111">
        <v>2</v>
      </c>
      <c r="K111">
        <v>3</v>
      </c>
      <c r="L111">
        <v>3</v>
      </c>
      <c r="M111">
        <v>0.24655903059119599</v>
      </c>
    </row>
    <row r="112" spans="1:13" x14ac:dyDescent="0.25">
      <c r="A112" t="s">
        <v>118</v>
      </c>
      <c r="B112" t="s">
        <v>3</v>
      </c>
      <c r="C112">
        <v>68.486500000000007</v>
      </c>
      <c r="D112">
        <v>-155.75030000000001</v>
      </c>
      <c r="E112">
        <v>999</v>
      </c>
      <c r="F112">
        <v>5</v>
      </c>
      <c r="G112">
        <v>8</v>
      </c>
      <c r="H112">
        <v>19</v>
      </c>
      <c r="I112">
        <v>11</v>
      </c>
      <c r="J112">
        <v>2</v>
      </c>
      <c r="K112">
        <v>3</v>
      </c>
      <c r="L112">
        <v>3</v>
      </c>
      <c r="M112">
        <v>0.245908799695816</v>
      </c>
    </row>
    <row r="113" spans="1:13" x14ac:dyDescent="0.25">
      <c r="A113" t="s">
        <v>240</v>
      </c>
      <c r="B113" t="s">
        <v>30</v>
      </c>
      <c r="C113">
        <v>32.582000000000001</v>
      </c>
      <c r="D113">
        <v>-106.63500000000001</v>
      </c>
      <c r="E113">
        <v>4</v>
      </c>
      <c r="F113">
        <v>7</v>
      </c>
      <c r="G113">
        <v>6</v>
      </c>
      <c r="H113">
        <v>11</v>
      </c>
      <c r="I113">
        <v>19</v>
      </c>
      <c r="J113">
        <v>8</v>
      </c>
      <c r="K113">
        <v>3</v>
      </c>
      <c r="L113">
        <v>1</v>
      </c>
      <c r="M113">
        <v>0.20101648036219399</v>
      </c>
    </row>
    <row r="114" spans="1:13" x14ac:dyDescent="0.25">
      <c r="A114" t="s">
        <v>241</v>
      </c>
      <c r="B114" t="s">
        <v>30</v>
      </c>
      <c r="C114">
        <v>32.584899999999998</v>
      </c>
      <c r="D114">
        <v>-106.6032</v>
      </c>
      <c r="E114">
        <v>4</v>
      </c>
      <c r="F114">
        <v>7</v>
      </c>
      <c r="G114">
        <v>6</v>
      </c>
      <c r="H114">
        <v>5</v>
      </c>
      <c r="I114">
        <v>19</v>
      </c>
      <c r="J114">
        <v>8</v>
      </c>
      <c r="K114">
        <v>3</v>
      </c>
      <c r="L114">
        <v>1</v>
      </c>
      <c r="M114">
        <v>0.19933129994635401</v>
      </c>
    </row>
    <row r="115" spans="1:13" x14ac:dyDescent="0.25">
      <c r="A115" t="s">
        <v>119</v>
      </c>
      <c r="B115" t="s">
        <v>22</v>
      </c>
      <c r="C115">
        <v>39.056100000000001</v>
      </c>
      <c r="D115">
        <v>-95.190700000000007</v>
      </c>
      <c r="E115">
        <v>4</v>
      </c>
      <c r="F115">
        <v>4</v>
      </c>
      <c r="G115">
        <v>4</v>
      </c>
      <c r="H115">
        <v>1</v>
      </c>
      <c r="I115">
        <v>5</v>
      </c>
      <c r="J115">
        <v>1</v>
      </c>
      <c r="K115">
        <v>3</v>
      </c>
      <c r="L115">
        <v>1</v>
      </c>
      <c r="M115">
        <v>0.1446120629706</v>
      </c>
    </row>
    <row r="116" spans="1:13" x14ac:dyDescent="0.25">
      <c r="A116" t="s">
        <v>120</v>
      </c>
      <c r="B116" t="s">
        <v>22</v>
      </c>
      <c r="C116">
        <v>38.774500000000003</v>
      </c>
      <c r="D116">
        <v>-97.568399999999997</v>
      </c>
      <c r="E116">
        <v>4</v>
      </c>
      <c r="F116">
        <v>4</v>
      </c>
      <c r="G116">
        <v>6</v>
      </c>
      <c r="H116">
        <v>1</v>
      </c>
      <c r="I116">
        <v>8</v>
      </c>
      <c r="J116">
        <v>1</v>
      </c>
      <c r="K116">
        <v>4</v>
      </c>
      <c r="L116">
        <v>1</v>
      </c>
      <c r="M116">
        <v>0.162449543588605</v>
      </c>
    </row>
    <row r="117" spans="1:13" x14ac:dyDescent="0.25">
      <c r="A117" t="s">
        <v>121</v>
      </c>
      <c r="B117" t="s">
        <v>22</v>
      </c>
      <c r="C117">
        <v>39.0824</v>
      </c>
      <c r="D117">
        <v>-96.560299999999998</v>
      </c>
      <c r="E117">
        <v>6</v>
      </c>
      <c r="F117">
        <v>4</v>
      </c>
      <c r="G117">
        <v>4</v>
      </c>
      <c r="H117">
        <v>1</v>
      </c>
      <c r="I117">
        <v>5</v>
      </c>
      <c r="J117">
        <v>1</v>
      </c>
      <c r="K117">
        <v>4</v>
      </c>
      <c r="L117">
        <v>1</v>
      </c>
      <c r="M117">
        <v>0.17093495153947799</v>
      </c>
    </row>
    <row r="118" spans="1:13" x14ac:dyDescent="0.25">
      <c r="A118" t="s">
        <v>122</v>
      </c>
      <c r="B118" t="s">
        <v>54</v>
      </c>
      <c r="C118">
        <v>28.608599999999999</v>
      </c>
      <c r="D118">
        <v>-80.671499999999995</v>
      </c>
      <c r="E118">
        <v>14</v>
      </c>
      <c r="F118">
        <v>2</v>
      </c>
      <c r="G118">
        <v>7</v>
      </c>
      <c r="H118">
        <v>999</v>
      </c>
      <c r="I118">
        <v>17</v>
      </c>
      <c r="J118">
        <v>4</v>
      </c>
      <c r="K118">
        <v>6</v>
      </c>
      <c r="L118">
        <v>1</v>
      </c>
      <c r="M118">
        <v>0.238227774509117</v>
      </c>
    </row>
    <row r="119" spans="1:13" x14ac:dyDescent="0.25">
      <c r="A119" t="s">
        <v>242</v>
      </c>
      <c r="B119" t="s">
        <v>3</v>
      </c>
      <c r="C119">
        <v>28.6</v>
      </c>
      <c r="D119">
        <v>-80.720699999999994</v>
      </c>
      <c r="E119">
        <v>12</v>
      </c>
      <c r="F119">
        <v>2</v>
      </c>
      <c r="G119">
        <v>7</v>
      </c>
      <c r="H119">
        <v>999</v>
      </c>
      <c r="I119">
        <v>17</v>
      </c>
      <c r="J119">
        <v>8</v>
      </c>
      <c r="K119">
        <v>6</v>
      </c>
      <c r="L119">
        <v>1</v>
      </c>
      <c r="M119">
        <v>0.22296437937462099</v>
      </c>
    </row>
    <row r="120" spans="1:13" x14ac:dyDescent="0.25">
      <c r="A120" t="s">
        <v>123</v>
      </c>
      <c r="B120" t="s">
        <v>22</v>
      </c>
      <c r="C120">
        <v>44.994999999999997</v>
      </c>
      <c r="D120">
        <v>-93.186300000000003</v>
      </c>
      <c r="E120">
        <v>12</v>
      </c>
      <c r="F120">
        <v>3</v>
      </c>
      <c r="G120">
        <v>5</v>
      </c>
      <c r="H120">
        <v>8</v>
      </c>
      <c r="I120">
        <v>4</v>
      </c>
      <c r="J120">
        <v>2</v>
      </c>
      <c r="K120">
        <v>4</v>
      </c>
      <c r="L120">
        <v>1</v>
      </c>
      <c r="M120">
        <v>0.16357660370507501</v>
      </c>
    </row>
    <row r="121" spans="1:13" x14ac:dyDescent="0.25">
      <c r="A121" t="s">
        <v>243</v>
      </c>
      <c r="B121" t="s">
        <v>22</v>
      </c>
      <c r="C121">
        <v>31.561499999999999</v>
      </c>
      <c r="D121">
        <v>-110.1403</v>
      </c>
      <c r="E121">
        <v>4</v>
      </c>
      <c r="F121">
        <v>2</v>
      </c>
      <c r="G121">
        <v>9</v>
      </c>
      <c r="H121">
        <v>999</v>
      </c>
      <c r="I121">
        <v>20</v>
      </c>
      <c r="J121">
        <v>14</v>
      </c>
      <c r="K121">
        <v>3</v>
      </c>
      <c r="L121">
        <v>3</v>
      </c>
      <c r="M121">
        <v>0.20523854136424599</v>
      </c>
    </row>
    <row r="122" spans="1:13" x14ac:dyDescent="0.25">
      <c r="A122" t="s">
        <v>244</v>
      </c>
      <c r="B122" t="s">
        <v>56</v>
      </c>
      <c r="C122">
        <v>31.565899999999999</v>
      </c>
      <c r="D122">
        <v>-110.1344</v>
      </c>
      <c r="E122">
        <v>4</v>
      </c>
      <c r="F122">
        <v>2</v>
      </c>
      <c r="G122">
        <v>9</v>
      </c>
      <c r="H122">
        <v>999</v>
      </c>
      <c r="I122">
        <v>20</v>
      </c>
      <c r="J122">
        <v>14</v>
      </c>
      <c r="K122">
        <v>4</v>
      </c>
      <c r="L122">
        <v>1</v>
      </c>
      <c r="M122">
        <v>0.214030777413418</v>
      </c>
    </row>
    <row r="123" spans="1:13" x14ac:dyDescent="0.25">
      <c r="A123" t="s">
        <v>124</v>
      </c>
      <c r="B123" t="s">
        <v>13</v>
      </c>
      <c r="C123">
        <v>44.452300000000001</v>
      </c>
      <c r="D123">
        <v>-121.5574</v>
      </c>
      <c r="E123">
        <v>12</v>
      </c>
      <c r="F123">
        <v>6</v>
      </c>
      <c r="G123">
        <v>4</v>
      </c>
      <c r="H123">
        <v>4</v>
      </c>
      <c r="I123">
        <v>4</v>
      </c>
      <c r="J123">
        <v>12</v>
      </c>
      <c r="K123">
        <v>3</v>
      </c>
      <c r="L123">
        <v>4</v>
      </c>
      <c r="M123">
        <v>0.170287791895224</v>
      </c>
    </row>
    <row r="124" spans="1:13" x14ac:dyDescent="0.25">
      <c r="A124" t="s">
        <v>125</v>
      </c>
      <c r="B124" t="s">
        <v>13</v>
      </c>
      <c r="C124">
        <v>44.315399999999997</v>
      </c>
      <c r="D124">
        <v>-121.6078</v>
      </c>
      <c r="E124">
        <v>4</v>
      </c>
      <c r="F124">
        <v>3</v>
      </c>
      <c r="G124">
        <v>4</v>
      </c>
      <c r="H124">
        <v>5</v>
      </c>
      <c r="I124">
        <v>5</v>
      </c>
      <c r="J124">
        <v>12</v>
      </c>
      <c r="K124">
        <v>3</v>
      </c>
      <c r="L124">
        <v>2</v>
      </c>
      <c r="M124">
        <v>0.15082106784879701</v>
      </c>
    </row>
    <row r="125" spans="1:13" x14ac:dyDescent="0.25">
      <c r="A125" t="s">
        <v>126</v>
      </c>
      <c r="B125" t="s">
        <v>13</v>
      </c>
      <c r="C125">
        <v>44.499200000000002</v>
      </c>
      <c r="D125">
        <v>-121.6224</v>
      </c>
      <c r="E125">
        <v>12</v>
      </c>
      <c r="F125">
        <v>3</v>
      </c>
      <c r="G125">
        <v>4</v>
      </c>
      <c r="H125">
        <v>4</v>
      </c>
      <c r="I125">
        <v>5</v>
      </c>
      <c r="J125">
        <v>3</v>
      </c>
      <c r="K125">
        <v>3</v>
      </c>
      <c r="L125">
        <v>2</v>
      </c>
      <c r="M125">
        <v>0.157297429744435</v>
      </c>
    </row>
    <row r="126" spans="1:13" x14ac:dyDescent="0.25">
      <c r="A126" t="s">
        <v>127</v>
      </c>
      <c r="B126" t="s">
        <v>13</v>
      </c>
      <c r="C126">
        <v>44.437199999999997</v>
      </c>
      <c r="D126">
        <v>-121.5668</v>
      </c>
      <c r="E126">
        <v>4</v>
      </c>
      <c r="F126">
        <v>3</v>
      </c>
      <c r="G126">
        <v>4</v>
      </c>
      <c r="H126">
        <v>5</v>
      </c>
      <c r="I126">
        <v>4</v>
      </c>
      <c r="J126">
        <v>12</v>
      </c>
      <c r="K126">
        <v>3</v>
      </c>
      <c r="L126">
        <v>2</v>
      </c>
      <c r="M126">
        <v>0.15246288086937501</v>
      </c>
    </row>
    <row r="127" spans="1:13" x14ac:dyDescent="0.25">
      <c r="A127" t="s">
        <v>128</v>
      </c>
      <c r="B127" t="s">
        <v>13</v>
      </c>
      <c r="C127">
        <v>44.323300000000003</v>
      </c>
      <c r="D127">
        <v>-121.6078</v>
      </c>
      <c r="E127">
        <v>4</v>
      </c>
      <c r="F127">
        <v>4</v>
      </c>
      <c r="G127">
        <v>4</v>
      </c>
      <c r="H127">
        <v>5</v>
      </c>
      <c r="I127">
        <v>5</v>
      </c>
      <c r="J127">
        <v>12</v>
      </c>
      <c r="K127">
        <v>3</v>
      </c>
      <c r="L127">
        <v>2</v>
      </c>
      <c r="M127">
        <v>0.15467586161550001</v>
      </c>
    </row>
    <row r="128" spans="1:13" x14ac:dyDescent="0.25">
      <c r="A128" t="s">
        <v>129</v>
      </c>
      <c r="B128" t="s">
        <v>16</v>
      </c>
      <c r="C128">
        <v>39.3232</v>
      </c>
      <c r="D128">
        <v>-86.4131</v>
      </c>
      <c r="E128">
        <v>6</v>
      </c>
      <c r="F128">
        <v>4</v>
      </c>
      <c r="G128">
        <v>4</v>
      </c>
      <c r="H128">
        <v>999</v>
      </c>
      <c r="I128">
        <v>4</v>
      </c>
      <c r="J128">
        <v>1</v>
      </c>
      <c r="K128">
        <v>4</v>
      </c>
      <c r="L128">
        <v>4</v>
      </c>
      <c r="M128">
        <v>0.18179324093350699</v>
      </c>
    </row>
    <row r="129" spans="1:13" x14ac:dyDescent="0.25">
      <c r="A129" t="s">
        <v>130</v>
      </c>
      <c r="B129" t="s">
        <v>16</v>
      </c>
      <c r="C129">
        <v>38.744100000000003</v>
      </c>
      <c r="D129">
        <v>-92.2</v>
      </c>
      <c r="E129">
        <v>6</v>
      </c>
      <c r="F129">
        <v>4</v>
      </c>
      <c r="G129">
        <v>4</v>
      </c>
      <c r="H129">
        <v>1</v>
      </c>
      <c r="I129">
        <v>5</v>
      </c>
      <c r="J129">
        <v>1</v>
      </c>
      <c r="K129">
        <v>4</v>
      </c>
      <c r="L129">
        <v>2</v>
      </c>
      <c r="M129">
        <v>0.161913390243699</v>
      </c>
    </row>
    <row r="130" spans="1:13" x14ac:dyDescent="0.25">
      <c r="A130" t="s">
        <v>131</v>
      </c>
      <c r="B130" t="s">
        <v>30</v>
      </c>
      <c r="C130">
        <v>34.438499999999998</v>
      </c>
      <c r="D130">
        <v>-106.2377</v>
      </c>
      <c r="E130">
        <v>4</v>
      </c>
      <c r="F130">
        <v>10</v>
      </c>
      <c r="G130">
        <v>4</v>
      </c>
      <c r="H130">
        <v>999</v>
      </c>
      <c r="I130">
        <v>21</v>
      </c>
      <c r="J130">
        <v>23</v>
      </c>
      <c r="K130">
        <v>3</v>
      </c>
      <c r="L130">
        <v>4</v>
      </c>
      <c r="M130">
        <v>0.26051999839715401</v>
      </c>
    </row>
    <row r="131" spans="1:13" x14ac:dyDescent="0.25">
      <c r="A131" t="s">
        <v>132</v>
      </c>
      <c r="B131" t="s">
        <v>13</v>
      </c>
      <c r="C131">
        <v>44.646500000000003</v>
      </c>
      <c r="D131">
        <v>-123.5515</v>
      </c>
      <c r="E131">
        <v>15</v>
      </c>
      <c r="F131">
        <v>3</v>
      </c>
      <c r="G131">
        <v>4</v>
      </c>
      <c r="H131">
        <v>6</v>
      </c>
      <c r="I131">
        <v>4</v>
      </c>
      <c r="J131">
        <v>3</v>
      </c>
      <c r="K131">
        <v>3</v>
      </c>
      <c r="L131">
        <v>2</v>
      </c>
      <c r="M131">
        <v>0.201032188051494</v>
      </c>
    </row>
    <row r="132" spans="1:13" x14ac:dyDescent="0.25">
      <c r="A132" t="s">
        <v>133</v>
      </c>
      <c r="B132" t="s">
        <v>13</v>
      </c>
      <c r="C132">
        <v>32.415999999999997</v>
      </c>
      <c r="D132">
        <v>-110.7256</v>
      </c>
      <c r="E132">
        <v>4</v>
      </c>
      <c r="F132">
        <v>9</v>
      </c>
      <c r="G132">
        <v>4</v>
      </c>
      <c r="H132">
        <v>5</v>
      </c>
      <c r="I132">
        <v>13</v>
      </c>
      <c r="J132">
        <v>19</v>
      </c>
      <c r="K132">
        <v>4</v>
      </c>
      <c r="L132">
        <v>9</v>
      </c>
      <c r="M132">
        <v>0.23715762871173501</v>
      </c>
    </row>
    <row r="133" spans="1:13" x14ac:dyDescent="0.25">
      <c r="A133" t="s">
        <v>134</v>
      </c>
      <c r="B133" t="s">
        <v>3</v>
      </c>
      <c r="C133">
        <v>38.049900000000001</v>
      </c>
      <c r="D133">
        <v>-121.765</v>
      </c>
      <c r="E133">
        <v>6</v>
      </c>
      <c r="F133">
        <v>6</v>
      </c>
      <c r="G133">
        <v>6</v>
      </c>
      <c r="H133">
        <v>999</v>
      </c>
      <c r="I133">
        <v>8</v>
      </c>
      <c r="J133">
        <v>9</v>
      </c>
      <c r="K133">
        <v>8</v>
      </c>
      <c r="L133">
        <v>6</v>
      </c>
      <c r="M133">
        <v>0.21213837359444401</v>
      </c>
    </row>
    <row r="134" spans="1:13" x14ac:dyDescent="0.25">
      <c r="A134" t="s">
        <v>135</v>
      </c>
      <c r="B134" t="s">
        <v>30</v>
      </c>
      <c r="C134">
        <v>35.811799999999998</v>
      </c>
      <c r="D134">
        <v>-76.7119</v>
      </c>
      <c r="E134">
        <v>15</v>
      </c>
      <c r="F134">
        <v>4</v>
      </c>
      <c r="G134">
        <v>6</v>
      </c>
      <c r="H134">
        <v>6</v>
      </c>
      <c r="I134">
        <v>5</v>
      </c>
      <c r="J134">
        <v>1</v>
      </c>
      <c r="K134">
        <v>9</v>
      </c>
      <c r="L134">
        <v>1</v>
      </c>
      <c r="M134">
        <v>0.23936263514845399</v>
      </c>
    </row>
    <row r="135" spans="1:13" x14ac:dyDescent="0.25">
      <c r="A135" t="s">
        <v>136</v>
      </c>
      <c r="B135" t="s">
        <v>13</v>
      </c>
      <c r="C135">
        <v>35.802999999999997</v>
      </c>
      <c r="D135">
        <v>-76.668499999999995</v>
      </c>
      <c r="E135">
        <v>15</v>
      </c>
      <c r="F135">
        <v>4</v>
      </c>
      <c r="G135">
        <v>6</v>
      </c>
      <c r="H135">
        <v>6</v>
      </c>
      <c r="I135">
        <v>5</v>
      </c>
      <c r="J135">
        <v>1</v>
      </c>
      <c r="K135">
        <v>6</v>
      </c>
      <c r="L135">
        <v>2</v>
      </c>
      <c r="M135">
        <v>0.22413592090336501</v>
      </c>
    </row>
    <row r="136" spans="1:13" x14ac:dyDescent="0.25">
      <c r="A136" t="s">
        <v>137</v>
      </c>
      <c r="B136" t="s">
        <v>13</v>
      </c>
      <c r="C136">
        <v>35.798999999999999</v>
      </c>
      <c r="D136">
        <v>-76.656000000000006</v>
      </c>
      <c r="E136">
        <v>6</v>
      </c>
      <c r="F136">
        <v>4</v>
      </c>
      <c r="G136">
        <v>6</v>
      </c>
      <c r="H136">
        <v>1</v>
      </c>
      <c r="I136">
        <v>5</v>
      </c>
      <c r="J136">
        <v>1</v>
      </c>
      <c r="K136">
        <v>6</v>
      </c>
      <c r="L136">
        <v>1</v>
      </c>
      <c r="M136">
        <v>0.190496932353619</v>
      </c>
    </row>
    <row r="137" spans="1:13" x14ac:dyDescent="0.25">
      <c r="A137" t="s">
        <v>138</v>
      </c>
      <c r="B137" t="s">
        <v>3</v>
      </c>
      <c r="C137">
        <v>35.7879</v>
      </c>
      <c r="D137">
        <v>-75.903800000000004</v>
      </c>
      <c r="E137">
        <v>6</v>
      </c>
      <c r="F137">
        <v>4</v>
      </c>
      <c r="G137">
        <v>6</v>
      </c>
      <c r="H137">
        <v>20</v>
      </c>
      <c r="I137">
        <v>5</v>
      </c>
      <c r="J137">
        <v>4</v>
      </c>
      <c r="K137">
        <v>6</v>
      </c>
      <c r="L137">
        <v>4</v>
      </c>
      <c r="M137">
        <v>0.25852086091565102</v>
      </c>
    </row>
    <row r="138" spans="1:13" x14ac:dyDescent="0.25">
      <c r="A138" t="s">
        <v>139</v>
      </c>
      <c r="B138" t="s">
        <v>19</v>
      </c>
      <c r="C138">
        <v>41.165100000000002</v>
      </c>
      <c r="D138">
        <v>-96.476600000000005</v>
      </c>
      <c r="E138">
        <v>8</v>
      </c>
      <c r="F138">
        <v>4</v>
      </c>
      <c r="G138">
        <v>4</v>
      </c>
      <c r="H138">
        <v>999</v>
      </c>
      <c r="I138">
        <v>5</v>
      </c>
      <c r="J138">
        <v>1</v>
      </c>
      <c r="K138">
        <v>4</v>
      </c>
      <c r="L138">
        <v>1</v>
      </c>
      <c r="M138">
        <v>0.193124308916266</v>
      </c>
    </row>
    <row r="139" spans="1:13" x14ac:dyDescent="0.25">
      <c r="A139" t="s">
        <v>140</v>
      </c>
      <c r="B139" t="s">
        <v>19</v>
      </c>
      <c r="C139">
        <v>41.164900000000003</v>
      </c>
      <c r="D139">
        <v>-96.470100000000002</v>
      </c>
      <c r="E139">
        <v>8</v>
      </c>
      <c r="F139">
        <v>4</v>
      </c>
      <c r="G139">
        <v>4</v>
      </c>
      <c r="H139">
        <v>999</v>
      </c>
      <c r="I139">
        <v>5</v>
      </c>
      <c r="J139">
        <v>1</v>
      </c>
      <c r="K139">
        <v>4</v>
      </c>
      <c r="L139">
        <v>1</v>
      </c>
      <c r="M139">
        <v>0.17872084701369501</v>
      </c>
    </row>
    <row r="140" spans="1:13" x14ac:dyDescent="0.25">
      <c r="A140" t="s">
        <v>141</v>
      </c>
      <c r="B140" t="s">
        <v>19</v>
      </c>
      <c r="C140">
        <v>41.179699999999997</v>
      </c>
      <c r="D140">
        <v>-96.439700000000002</v>
      </c>
      <c r="E140">
        <v>8</v>
      </c>
      <c r="F140">
        <v>4</v>
      </c>
      <c r="G140">
        <v>4</v>
      </c>
      <c r="H140">
        <v>999</v>
      </c>
      <c r="I140">
        <v>5</v>
      </c>
      <c r="J140">
        <v>1</v>
      </c>
      <c r="K140">
        <v>4</v>
      </c>
      <c r="L140">
        <v>1</v>
      </c>
      <c r="M140">
        <v>0.16858254190869701</v>
      </c>
    </row>
    <row r="141" spans="1:13" x14ac:dyDescent="0.25">
      <c r="A141" t="s">
        <v>142</v>
      </c>
      <c r="B141" t="s">
        <v>13</v>
      </c>
      <c r="C141">
        <v>40.032899999999998</v>
      </c>
      <c r="D141">
        <v>-105.54640000000001</v>
      </c>
      <c r="E141">
        <v>4</v>
      </c>
      <c r="F141">
        <v>6</v>
      </c>
      <c r="G141">
        <v>5</v>
      </c>
      <c r="H141">
        <v>999</v>
      </c>
      <c r="I141">
        <v>4</v>
      </c>
      <c r="J141">
        <v>21</v>
      </c>
      <c r="K141">
        <v>3</v>
      </c>
      <c r="L141">
        <v>10</v>
      </c>
      <c r="M141">
        <v>0.22771118387029601</v>
      </c>
    </row>
    <row r="142" spans="1:13" x14ac:dyDescent="0.25">
      <c r="A142" t="s">
        <v>143</v>
      </c>
      <c r="B142" t="s">
        <v>16</v>
      </c>
      <c r="C142">
        <v>41.554499999999997</v>
      </c>
      <c r="D142">
        <v>-83.843800000000002</v>
      </c>
      <c r="E142">
        <v>6</v>
      </c>
      <c r="F142">
        <v>3</v>
      </c>
      <c r="G142">
        <v>4</v>
      </c>
      <c r="H142">
        <v>4</v>
      </c>
      <c r="I142">
        <v>4</v>
      </c>
      <c r="J142">
        <v>3</v>
      </c>
      <c r="K142">
        <v>4</v>
      </c>
      <c r="L142">
        <v>4</v>
      </c>
      <c r="M142">
        <v>0.17806614060614001</v>
      </c>
    </row>
    <row r="143" spans="1:13" x14ac:dyDescent="0.25">
      <c r="A143" t="s">
        <v>278</v>
      </c>
      <c r="B143" t="s">
        <v>22</v>
      </c>
      <c r="C143">
        <v>27.383600000000001</v>
      </c>
      <c r="D143">
        <v>-81.950900000000004</v>
      </c>
      <c r="E143">
        <v>14</v>
      </c>
      <c r="F143">
        <v>2</v>
      </c>
      <c r="G143">
        <v>7</v>
      </c>
      <c r="H143">
        <v>9</v>
      </c>
      <c r="I143">
        <v>17</v>
      </c>
      <c r="J143">
        <v>1</v>
      </c>
      <c r="K143">
        <v>6</v>
      </c>
      <c r="L143">
        <v>1</v>
      </c>
      <c r="M143">
        <v>0.23503142462801799</v>
      </c>
    </row>
    <row r="144" spans="1:13" x14ac:dyDescent="0.25">
      <c r="A144" t="s">
        <v>144</v>
      </c>
      <c r="B144" t="s">
        <v>3</v>
      </c>
      <c r="C144">
        <v>42.7423</v>
      </c>
      <c r="D144">
        <v>-70.830100000000002</v>
      </c>
      <c r="E144">
        <v>4</v>
      </c>
      <c r="F144">
        <v>4</v>
      </c>
      <c r="G144">
        <v>4</v>
      </c>
      <c r="H144">
        <v>999</v>
      </c>
      <c r="I144">
        <v>4</v>
      </c>
      <c r="J144">
        <v>2</v>
      </c>
      <c r="K144">
        <v>3</v>
      </c>
      <c r="L144">
        <v>1</v>
      </c>
      <c r="M144">
        <v>0.153699844136093</v>
      </c>
    </row>
    <row r="145" spans="1:13" x14ac:dyDescent="0.25">
      <c r="A145" t="s">
        <v>145</v>
      </c>
      <c r="B145" t="s">
        <v>19</v>
      </c>
      <c r="C145">
        <v>36.7667</v>
      </c>
      <c r="D145">
        <v>-97.133300000000006</v>
      </c>
      <c r="E145">
        <v>8</v>
      </c>
      <c r="F145">
        <v>4</v>
      </c>
      <c r="G145">
        <v>6</v>
      </c>
      <c r="H145">
        <v>999</v>
      </c>
      <c r="I145">
        <v>5</v>
      </c>
      <c r="J145">
        <v>3</v>
      </c>
      <c r="K145">
        <v>4</v>
      </c>
      <c r="L145">
        <v>1</v>
      </c>
      <c r="M145">
        <v>0.169907228834626</v>
      </c>
    </row>
    <row r="146" spans="1:13" x14ac:dyDescent="0.25">
      <c r="A146" t="s">
        <v>146</v>
      </c>
      <c r="B146" t="s">
        <v>13</v>
      </c>
      <c r="C146">
        <v>65.123699999999999</v>
      </c>
      <c r="D146">
        <v>-147.48759999999999</v>
      </c>
      <c r="E146">
        <v>4</v>
      </c>
      <c r="F146">
        <v>999</v>
      </c>
      <c r="G146">
        <v>3</v>
      </c>
      <c r="H146">
        <v>21</v>
      </c>
      <c r="I146">
        <v>4</v>
      </c>
      <c r="J146">
        <v>2</v>
      </c>
      <c r="K146">
        <v>3</v>
      </c>
      <c r="L146">
        <v>1</v>
      </c>
      <c r="M146">
        <v>0.17264920273759701</v>
      </c>
    </row>
    <row r="147" spans="1:13" x14ac:dyDescent="0.25">
      <c r="A147" t="s">
        <v>147</v>
      </c>
      <c r="B147" t="s">
        <v>19</v>
      </c>
      <c r="C147">
        <v>46.783700000000003</v>
      </c>
      <c r="D147">
        <v>-117.07769999999999</v>
      </c>
      <c r="E147">
        <v>6</v>
      </c>
      <c r="F147">
        <v>3</v>
      </c>
      <c r="G147">
        <v>4</v>
      </c>
      <c r="H147">
        <v>999</v>
      </c>
      <c r="I147">
        <v>14</v>
      </c>
      <c r="J147">
        <v>13</v>
      </c>
      <c r="K147">
        <v>3</v>
      </c>
      <c r="L147">
        <v>1</v>
      </c>
      <c r="M147">
        <v>0.16412390417412101</v>
      </c>
    </row>
    <row r="148" spans="1:13" x14ac:dyDescent="0.25">
      <c r="A148" t="s">
        <v>148</v>
      </c>
      <c r="B148" t="s">
        <v>19</v>
      </c>
      <c r="C148">
        <v>46.7776</v>
      </c>
      <c r="D148">
        <v>-117.08069999999999</v>
      </c>
      <c r="E148">
        <v>6</v>
      </c>
      <c r="F148">
        <v>3</v>
      </c>
      <c r="G148">
        <v>4</v>
      </c>
      <c r="H148">
        <v>999</v>
      </c>
      <c r="I148">
        <v>14</v>
      </c>
      <c r="J148">
        <v>13</v>
      </c>
      <c r="K148">
        <v>3</v>
      </c>
      <c r="L148">
        <v>1</v>
      </c>
      <c r="M148">
        <v>0.167859730419293</v>
      </c>
    </row>
    <row r="149" spans="1:13" x14ac:dyDescent="0.25">
      <c r="A149" t="s">
        <v>149</v>
      </c>
      <c r="B149" t="s">
        <v>19</v>
      </c>
      <c r="C149">
        <v>46.991</v>
      </c>
      <c r="D149">
        <v>-118.598</v>
      </c>
      <c r="E149">
        <v>4</v>
      </c>
      <c r="F149">
        <v>3</v>
      </c>
      <c r="G149">
        <v>4</v>
      </c>
      <c r="H149">
        <v>999</v>
      </c>
      <c r="I149">
        <v>22</v>
      </c>
      <c r="J149">
        <v>3</v>
      </c>
      <c r="K149">
        <v>3</v>
      </c>
      <c r="L149">
        <v>1</v>
      </c>
      <c r="M149">
        <v>0.17482674859579</v>
      </c>
    </row>
    <row r="150" spans="1:13" x14ac:dyDescent="0.25">
      <c r="A150" t="s">
        <v>150</v>
      </c>
      <c r="B150" t="s">
        <v>19</v>
      </c>
      <c r="C150">
        <v>46.758000000000003</v>
      </c>
      <c r="D150">
        <v>-116.949</v>
      </c>
      <c r="E150">
        <v>4</v>
      </c>
      <c r="F150">
        <v>3</v>
      </c>
      <c r="G150">
        <v>4</v>
      </c>
      <c r="H150">
        <v>999</v>
      </c>
      <c r="I150">
        <v>14</v>
      </c>
      <c r="J150">
        <v>2</v>
      </c>
      <c r="K150">
        <v>3</v>
      </c>
      <c r="L150">
        <v>3</v>
      </c>
      <c r="M150">
        <v>0.163266247409004</v>
      </c>
    </row>
    <row r="151" spans="1:13" x14ac:dyDescent="0.25">
      <c r="A151" t="s">
        <v>151</v>
      </c>
      <c r="B151" t="s">
        <v>19</v>
      </c>
      <c r="C151">
        <v>47.01</v>
      </c>
      <c r="D151">
        <v>-119.248</v>
      </c>
      <c r="E151">
        <v>6</v>
      </c>
      <c r="F151">
        <v>3</v>
      </c>
      <c r="G151">
        <v>4</v>
      </c>
      <c r="H151">
        <v>999</v>
      </c>
      <c r="I151">
        <v>8</v>
      </c>
      <c r="J151">
        <v>2</v>
      </c>
      <c r="K151">
        <v>4</v>
      </c>
      <c r="L151">
        <v>3</v>
      </c>
      <c r="M151">
        <v>0.17210893127552199</v>
      </c>
    </row>
    <row r="152" spans="1:13" x14ac:dyDescent="0.25">
      <c r="A152" t="s">
        <v>152</v>
      </c>
      <c r="B152" t="s">
        <v>54</v>
      </c>
      <c r="C152">
        <v>43.143900000000002</v>
      </c>
      <c r="D152">
        <v>-116.73560000000001</v>
      </c>
      <c r="E152">
        <v>4</v>
      </c>
      <c r="F152">
        <v>4</v>
      </c>
      <c r="G152">
        <v>4</v>
      </c>
      <c r="H152">
        <v>999</v>
      </c>
      <c r="I152">
        <v>14</v>
      </c>
      <c r="J152">
        <v>13</v>
      </c>
      <c r="K152">
        <v>3</v>
      </c>
      <c r="L152">
        <v>1</v>
      </c>
      <c r="M152">
        <v>0.164122660833185</v>
      </c>
    </row>
    <row r="153" spans="1:13" x14ac:dyDescent="0.25">
      <c r="A153" t="s">
        <v>153</v>
      </c>
      <c r="B153" t="s">
        <v>54</v>
      </c>
      <c r="C153">
        <v>43.064500000000002</v>
      </c>
      <c r="D153">
        <v>-116.7486</v>
      </c>
      <c r="E153">
        <v>4</v>
      </c>
      <c r="F153">
        <v>4</v>
      </c>
      <c r="G153">
        <v>4</v>
      </c>
      <c r="H153">
        <v>5</v>
      </c>
      <c r="I153">
        <v>4</v>
      </c>
      <c r="J153">
        <v>13</v>
      </c>
      <c r="K153">
        <v>3</v>
      </c>
      <c r="L153">
        <v>1</v>
      </c>
      <c r="M153">
        <v>0.15188196880395699</v>
      </c>
    </row>
    <row r="154" spans="1:13" x14ac:dyDescent="0.25">
      <c r="A154" t="s">
        <v>154</v>
      </c>
      <c r="B154" t="s">
        <v>19</v>
      </c>
      <c r="C154">
        <v>44.714300000000001</v>
      </c>
      <c r="D154">
        <v>-93.089799999999997</v>
      </c>
      <c r="E154">
        <v>8</v>
      </c>
      <c r="F154">
        <v>3</v>
      </c>
      <c r="G154">
        <v>5</v>
      </c>
      <c r="H154">
        <v>6</v>
      </c>
      <c r="I154">
        <v>4</v>
      </c>
      <c r="J154">
        <v>2</v>
      </c>
      <c r="K154">
        <v>3</v>
      </c>
      <c r="L154">
        <v>1</v>
      </c>
      <c r="M154">
        <v>0.16132086414199001</v>
      </c>
    </row>
    <row r="155" spans="1:13" x14ac:dyDescent="0.25">
      <c r="A155" t="s">
        <v>155</v>
      </c>
      <c r="B155" t="s">
        <v>19</v>
      </c>
      <c r="C155">
        <v>44.7288</v>
      </c>
      <c r="D155">
        <v>-93.088800000000006</v>
      </c>
      <c r="E155">
        <v>6</v>
      </c>
      <c r="F155">
        <v>3</v>
      </c>
      <c r="G155">
        <v>5</v>
      </c>
      <c r="H155">
        <v>999</v>
      </c>
      <c r="I155">
        <v>4</v>
      </c>
      <c r="J155">
        <v>2</v>
      </c>
      <c r="K155">
        <v>4</v>
      </c>
      <c r="L155">
        <v>1</v>
      </c>
      <c r="M155">
        <v>0.173109735381723</v>
      </c>
    </row>
    <row r="156" spans="1:13" x14ac:dyDescent="0.25">
      <c r="A156" t="s">
        <v>156</v>
      </c>
      <c r="B156" t="s">
        <v>19</v>
      </c>
      <c r="C156">
        <v>44.721699999999998</v>
      </c>
      <c r="D156">
        <v>-93.089299999999994</v>
      </c>
      <c r="E156">
        <v>8</v>
      </c>
      <c r="F156">
        <v>3</v>
      </c>
      <c r="G156">
        <v>5</v>
      </c>
      <c r="H156">
        <v>999</v>
      </c>
      <c r="I156">
        <v>4</v>
      </c>
      <c r="J156">
        <v>2</v>
      </c>
      <c r="K156">
        <v>3</v>
      </c>
      <c r="L156">
        <v>1</v>
      </c>
      <c r="M156">
        <v>0.16037838855519701</v>
      </c>
    </row>
    <row r="157" spans="1:13" x14ac:dyDescent="0.25">
      <c r="A157" t="s">
        <v>157</v>
      </c>
      <c r="B157" t="s">
        <v>22</v>
      </c>
      <c r="C157">
        <v>44.678100000000001</v>
      </c>
      <c r="D157">
        <v>-93.072299999999998</v>
      </c>
      <c r="E157">
        <v>8</v>
      </c>
      <c r="F157">
        <v>3</v>
      </c>
      <c r="G157">
        <v>5</v>
      </c>
      <c r="H157">
        <v>6</v>
      </c>
      <c r="I157">
        <v>4</v>
      </c>
      <c r="J157">
        <v>1</v>
      </c>
      <c r="K157">
        <v>3</v>
      </c>
      <c r="L157">
        <v>1</v>
      </c>
      <c r="M157">
        <v>0.15281594527946099</v>
      </c>
    </row>
    <row r="158" spans="1:13" x14ac:dyDescent="0.25">
      <c r="A158" t="s">
        <v>158</v>
      </c>
      <c r="B158" t="s">
        <v>19</v>
      </c>
      <c r="C158">
        <v>44.691000000000003</v>
      </c>
      <c r="D158">
        <v>-93.057599999999994</v>
      </c>
      <c r="E158">
        <v>8</v>
      </c>
      <c r="F158">
        <v>3</v>
      </c>
      <c r="G158">
        <v>5</v>
      </c>
      <c r="H158">
        <v>9</v>
      </c>
      <c r="I158">
        <v>4</v>
      </c>
      <c r="J158">
        <v>2</v>
      </c>
      <c r="K158">
        <v>3</v>
      </c>
      <c r="L158">
        <v>1</v>
      </c>
      <c r="M158">
        <v>0.15936257819801899</v>
      </c>
    </row>
    <row r="159" spans="1:13" x14ac:dyDescent="0.25">
      <c r="A159" t="s">
        <v>159</v>
      </c>
      <c r="B159" t="s">
        <v>19</v>
      </c>
      <c r="C159">
        <v>44.694600000000001</v>
      </c>
      <c r="D159">
        <v>-93.0578</v>
      </c>
      <c r="E159">
        <v>4</v>
      </c>
      <c r="F159">
        <v>3</v>
      </c>
      <c r="G159">
        <v>5</v>
      </c>
      <c r="H159">
        <v>8</v>
      </c>
      <c r="I159">
        <v>4</v>
      </c>
      <c r="J159">
        <v>2</v>
      </c>
      <c r="K159">
        <v>3</v>
      </c>
      <c r="L159">
        <v>1</v>
      </c>
      <c r="M159">
        <v>0.15536809420231101</v>
      </c>
    </row>
    <row r="160" spans="1:13" x14ac:dyDescent="0.25">
      <c r="A160" t="s">
        <v>160</v>
      </c>
      <c r="B160" t="s">
        <v>16</v>
      </c>
      <c r="C160">
        <v>65.119799999999998</v>
      </c>
      <c r="D160">
        <v>-147.429</v>
      </c>
      <c r="E160">
        <v>4</v>
      </c>
      <c r="F160">
        <v>5</v>
      </c>
      <c r="G160">
        <v>3</v>
      </c>
      <c r="H160">
        <v>8</v>
      </c>
      <c r="I160">
        <v>4</v>
      </c>
      <c r="J160">
        <v>2</v>
      </c>
      <c r="K160">
        <v>3</v>
      </c>
      <c r="L160">
        <v>1</v>
      </c>
      <c r="M160">
        <v>0.18693067709934599</v>
      </c>
    </row>
    <row r="161" spans="1:13" x14ac:dyDescent="0.25">
      <c r="A161" t="s">
        <v>246</v>
      </c>
      <c r="B161" t="s">
        <v>54</v>
      </c>
      <c r="C161">
        <v>43.065300000000001</v>
      </c>
      <c r="D161">
        <v>-116.7591</v>
      </c>
      <c r="E161">
        <v>4</v>
      </c>
      <c r="F161">
        <v>3</v>
      </c>
      <c r="G161">
        <v>4</v>
      </c>
      <c r="H161">
        <v>999</v>
      </c>
      <c r="I161">
        <v>4</v>
      </c>
      <c r="J161">
        <v>13</v>
      </c>
      <c r="K161">
        <v>3</v>
      </c>
      <c r="L161">
        <v>1</v>
      </c>
      <c r="M161">
        <v>0.174675133674561</v>
      </c>
    </row>
    <row r="162" spans="1:13" x14ac:dyDescent="0.25">
      <c r="A162" t="s">
        <v>247</v>
      </c>
      <c r="B162" t="s">
        <v>54</v>
      </c>
      <c r="C162">
        <v>43.120699999999999</v>
      </c>
      <c r="D162">
        <v>-116.7231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13</v>
      </c>
      <c r="K162">
        <v>3</v>
      </c>
      <c r="L162">
        <v>1</v>
      </c>
      <c r="M162">
        <v>0.15067167843523699</v>
      </c>
    </row>
    <row r="163" spans="1:13" x14ac:dyDescent="0.25">
      <c r="A163" t="s">
        <v>161</v>
      </c>
      <c r="B163" t="s">
        <v>30</v>
      </c>
      <c r="C163">
        <v>43.167499999999997</v>
      </c>
      <c r="D163">
        <v>-116.7132</v>
      </c>
      <c r="E163">
        <v>4</v>
      </c>
      <c r="F163">
        <v>4</v>
      </c>
      <c r="G163">
        <v>4</v>
      </c>
      <c r="H163">
        <v>999</v>
      </c>
      <c r="I163">
        <v>14</v>
      </c>
      <c r="J163">
        <v>13</v>
      </c>
      <c r="K163">
        <v>3</v>
      </c>
      <c r="L163">
        <v>1</v>
      </c>
      <c r="M163">
        <v>0.17287493975889501</v>
      </c>
    </row>
    <row r="164" spans="1:13" x14ac:dyDescent="0.25">
      <c r="A164" t="s">
        <v>162</v>
      </c>
      <c r="B164" t="s">
        <v>52</v>
      </c>
      <c r="C164">
        <v>33.651800000000001</v>
      </c>
      <c r="D164">
        <v>-116.3721</v>
      </c>
      <c r="E164">
        <v>4</v>
      </c>
      <c r="F164">
        <v>7</v>
      </c>
      <c r="G164">
        <v>7</v>
      </c>
      <c r="H164">
        <v>11</v>
      </c>
      <c r="I164">
        <v>23</v>
      </c>
      <c r="J164">
        <v>11</v>
      </c>
      <c r="K164">
        <v>3</v>
      </c>
      <c r="L164">
        <v>1</v>
      </c>
      <c r="M164">
        <v>0.249680362710026</v>
      </c>
    </row>
    <row r="165" spans="1:13" x14ac:dyDescent="0.25">
      <c r="A165" t="s">
        <v>163</v>
      </c>
      <c r="B165" t="s">
        <v>22</v>
      </c>
      <c r="C165">
        <v>33.736499999999999</v>
      </c>
      <c r="D165">
        <v>-117.69459999999999</v>
      </c>
      <c r="E165">
        <v>4</v>
      </c>
      <c r="F165">
        <v>4</v>
      </c>
      <c r="G165">
        <v>6</v>
      </c>
      <c r="H165">
        <v>5</v>
      </c>
      <c r="I165">
        <v>2</v>
      </c>
      <c r="J165">
        <v>5</v>
      </c>
      <c r="K165">
        <v>3</v>
      </c>
      <c r="L165">
        <v>1</v>
      </c>
      <c r="M165">
        <v>0.19201681199303799</v>
      </c>
    </row>
    <row r="166" spans="1:13" x14ac:dyDescent="0.25">
      <c r="A166" t="s">
        <v>164</v>
      </c>
      <c r="B166" t="s">
        <v>30</v>
      </c>
      <c r="C166">
        <v>33.734299999999998</v>
      </c>
      <c r="D166">
        <v>-117.69589999999999</v>
      </c>
      <c r="E166">
        <v>4</v>
      </c>
      <c r="F166">
        <v>2</v>
      </c>
      <c r="G166">
        <v>6</v>
      </c>
      <c r="H166">
        <v>4</v>
      </c>
      <c r="I166">
        <v>2</v>
      </c>
      <c r="J166">
        <v>5</v>
      </c>
      <c r="K166">
        <v>3</v>
      </c>
      <c r="L166">
        <v>1</v>
      </c>
      <c r="M166">
        <v>0.199700334861798</v>
      </c>
    </row>
    <row r="167" spans="1:13" x14ac:dyDescent="0.25">
      <c r="A167" t="s">
        <v>165</v>
      </c>
      <c r="B167" t="s">
        <v>30</v>
      </c>
      <c r="C167">
        <v>33.604700000000001</v>
      </c>
      <c r="D167">
        <v>-116.45269999999999</v>
      </c>
      <c r="E167">
        <v>4</v>
      </c>
      <c r="F167">
        <v>6</v>
      </c>
      <c r="G167">
        <v>6</v>
      </c>
      <c r="H167">
        <v>5</v>
      </c>
      <c r="I167">
        <v>24</v>
      </c>
      <c r="J167">
        <v>24</v>
      </c>
      <c r="K167">
        <v>3</v>
      </c>
      <c r="L167">
        <v>2</v>
      </c>
      <c r="M167">
        <v>0.220609271827861</v>
      </c>
    </row>
    <row r="168" spans="1:13" x14ac:dyDescent="0.25">
      <c r="A168" t="s">
        <v>166</v>
      </c>
      <c r="B168" t="s">
        <v>22</v>
      </c>
      <c r="C168">
        <v>42.069299999999998</v>
      </c>
      <c r="D168">
        <v>-101.4072</v>
      </c>
      <c r="E168">
        <v>4</v>
      </c>
      <c r="F168">
        <v>3</v>
      </c>
      <c r="G168">
        <v>4</v>
      </c>
      <c r="H168">
        <v>8</v>
      </c>
      <c r="I168">
        <v>5</v>
      </c>
      <c r="J168">
        <v>1</v>
      </c>
      <c r="K168">
        <v>4</v>
      </c>
      <c r="L168">
        <v>1</v>
      </c>
      <c r="M168">
        <v>0.14952279168664701</v>
      </c>
    </row>
    <row r="169" spans="1:13" x14ac:dyDescent="0.25">
      <c r="A169" t="s">
        <v>167</v>
      </c>
      <c r="B169" t="s">
        <v>22</v>
      </c>
      <c r="C169">
        <v>34.362299999999998</v>
      </c>
      <c r="D169">
        <v>-106.702</v>
      </c>
      <c r="E169">
        <v>4</v>
      </c>
      <c r="F169">
        <v>7</v>
      </c>
      <c r="G169">
        <v>6</v>
      </c>
      <c r="H169">
        <v>999</v>
      </c>
      <c r="I169">
        <v>25</v>
      </c>
      <c r="J169">
        <v>8</v>
      </c>
      <c r="K169">
        <v>3</v>
      </c>
      <c r="L169">
        <v>1</v>
      </c>
      <c r="M169">
        <v>0.191278208874017</v>
      </c>
    </row>
    <row r="170" spans="1:13" x14ac:dyDescent="0.25">
      <c r="A170" t="s">
        <v>168</v>
      </c>
      <c r="B170" t="s">
        <v>30</v>
      </c>
      <c r="C170">
        <v>34.334899999999998</v>
      </c>
      <c r="D170">
        <v>-106.74420000000001</v>
      </c>
      <c r="E170">
        <v>4</v>
      </c>
      <c r="F170">
        <v>7</v>
      </c>
      <c r="G170">
        <v>6</v>
      </c>
      <c r="H170">
        <v>999</v>
      </c>
      <c r="I170">
        <v>25</v>
      </c>
      <c r="J170">
        <v>8</v>
      </c>
      <c r="K170">
        <v>3</v>
      </c>
      <c r="L170">
        <v>1</v>
      </c>
      <c r="M170">
        <v>0.19896771998326299</v>
      </c>
    </row>
    <row r="171" spans="1:13" x14ac:dyDescent="0.25">
      <c r="A171" t="s">
        <v>169</v>
      </c>
      <c r="B171" t="s">
        <v>19</v>
      </c>
      <c r="C171">
        <v>43.2408</v>
      </c>
      <c r="D171">
        <v>-96.902000000000001</v>
      </c>
      <c r="E171">
        <v>8</v>
      </c>
      <c r="F171">
        <v>3</v>
      </c>
      <c r="G171">
        <v>5</v>
      </c>
      <c r="H171">
        <v>8</v>
      </c>
      <c r="I171">
        <v>4</v>
      </c>
      <c r="J171">
        <v>2</v>
      </c>
      <c r="K171">
        <v>4</v>
      </c>
      <c r="L171">
        <v>1</v>
      </c>
      <c r="M171">
        <v>0.15653135864078299</v>
      </c>
    </row>
    <row r="172" spans="1:13" x14ac:dyDescent="0.25">
      <c r="A172" t="s">
        <v>170</v>
      </c>
      <c r="B172" t="s">
        <v>22</v>
      </c>
      <c r="C172">
        <v>36.933300000000003</v>
      </c>
      <c r="D172">
        <v>-96.683300000000003</v>
      </c>
      <c r="E172">
        <v>6</v>
      </c>
      <c r="F172">
        <v>4</v>
      </c>
      <c r="G172">
        <v>6</v>
      </c>
      <c r="H172">
        <v>999</v>
      </c>
      <c r="I172">
        <v>5</v>
      </c>
      <c r="J172">
        <v>1</v>
      </c>
      <c r="K172">
        <v>4</v>
      </c>
      <c r="L172">
        <v>1</v>
      </c>
      <c r="M172">
        <v>0.17316330691467499</v>
      </c>
    </row>
    <row r="173" spans="1:13" x14ac:dyDescent="0.25">
      <c r="A173" t="s">
        <v>171</v>
      </c>
      <c r="B173" t="s">
        <v>8</v>
      </c>
      <c r="C173">
        <v>25.3629</v>
      </c>
      <c r="D173">
        <v>-81.077600000000004</v>
      </c>
      <c r="E173">
        <v>14</v>
      </c>
      <c r="F173">
        <v>2</v>
      </c>
      <c r="G173">
        <v>7</v>
      </c>
      <c r="H173">
        <v>999</v>
      </c>
      <c r="I173">
        <v>17</v>
      </c>
      <c r="J173">
        <v>4</v>
      </c>
      <c r="K173">
        <v>10</v>
      </c>
      <c r="L173">
        <v>4</v>
      </c>
      <c r="M173">
        <v>0.29405160530982</v>
      </c>
    </row>
    <row r="174" spans="1:13" x14ac:dyDescent="0.25">
      <c r="A174" t="s">
        <v>172</v>
      </c>
      <c r="B174" t="s">
        <v>16</v>
      </c>
      <c r="C174">
        <v>39.913800000000002</v>
      </c>
      <c r="D174">
        <v>-74.596000000000004</v>
      </c>
      <c r="E174">
        <v>6</v>
      </c>
      <c r="F174">
        <v>4</v>
      </c>
      <c r="G174">
        <v>4</v>
      </c>
      <c r="H174">
        <v>5</v>
      </c>
      <c r="I174">
        <v>5</v>
      </c>
      <c r="J174">
        <v>4</v>
      </c>
      <c r="K174">
        <v>4</v>
      </c>
      <c r="L174">
        <v>4</v>
      </c>
      <c r="M174">
        <v>0.16579241691004801</v>
      </c>
    </row>
    <row r="175" spans="1:13" x14ac:dyDescent="0.25">
      <c r="A175" t="s">
        <v>173</v>
      </c>
      <c r="B175" t="s">
        <v>22</v>
      </c>
      <c r="C175">
        <v>38.0366</v>
      </c>
      <c r="D175">
        <v>-121.754</v>
      </c>
      <c r="E175">
        <v>12</v>
      </c>
      <c r="F175">
        <v>4</v>
      </c>
      <c r="G175">
        <v>6</v>
      </c>
      <c r="H175">
        <v>1</v>
      </c>
      <c r="I175">
        <v>8</v>
      </c>
      <c r="J175">
        <v>22</v>
      </c>
      <c r="K175">
        <v>4</v>
      </c>
      <c r="L175">
        <v>6</v>
      </c>
      <c r="M175">
        <v>0.18680481782526301</v>
      </c>
    </row>
    <row r="176" spans="1:13" x14ac:dyDescent="0.25">
      <c r="A176" t="s">
        <v>174</v>
      </c>
      <c r="B176" t="s">
        <v>22</v>
      </c>
      <c r="C176">
        <v>38.036900000000003</v>
      </c>
      <c r="D176">
        <v>-121.7547</v>
      </c>
      <c r="E176">
        <v>4</v>
      </c>
      <c r="F176">
        <v>6</v>
      </c>
      <c r="G176">
        <v>6</v>
      </c>
      <c r="H176">
        <v>999</v>
      </c>
      <c r="I176">
        <v>8</v>
      </c>
      <c r="J176">
        <v>2</v>
      </c>
      <c r="K176">
        <v>8</v>
      </c>
      <c r="L176">
        <v>6</v>
      </c>
      <c r="M176">
        <v>0.21506994558251499</v>
      </c>
    </row>
    <row r="177" spans="1:13" x14ac:dyDescent="0.25">
      <c r="A177" t="s">
        <v>175</v>
      </c>
      <c r="B177" t="s">
        <v>22</v>
      </c>
      <c r="C177">
        <v>38.040199999999999</v>
      </c>
      <c r="D177">
        <v>-121.7272</v>
      </c>
      <c r="E177">
        <v>999</v>
      </c>
      <c r="F177">
        <v>4</v>
      </c>
      <c r="G177">
        <v>6</v>
      </c>
      <c r="H177">
        <v>1</v>
      </c>
      <c r="I177">
        <v>8</v>
      </c>
      <c r="J177">
        <v>22</v>
      </c>
      <c r="K177">
        <v>4</v>
      </c>
      <c r="L177">
        <v>6</v>
      </c>
      <c r="M177">
        <v>0.167702148086015</v>
      </c>
    </row>
    <row r="178" spans="1:13" x14ac:dyDescent="0.25">
      <c r="A178" t="s">
        <v>176</v>
      </c>
      <c r="B178" t="s">
        <v>54</v>
      </c>
      <c r="C178">
        <v>33.373800000000003</v>
      </c>
      <c r="D178">
        <v>-116.6228</v>
      </c>
      <c r="E178">
        <v>4</v>
      </c>
      <c r="F178">
        <v>6</v>
      </c>
      <c r="G178">
        <v>6</v>
      </c>
      <c r="H178">
        <v>22</v>
      </c>
      <c r="I178">
        <v>26</v>
      </c>
      <c r="J178">
        <v>25</v>
      </c>
      <c r="K178">
        <v>3</v>
      </c>
      <c r="L178">
        <v>2</v>
      </c>
      <c r="M178">
        <v>0.217006508726832</v>
      </c>
    </row>
    <row r="179" spans="1:13" x14ac:dyDescent="0.25">
      <c r="A179" t="s">
        <v>177</v>
      </c>
      <c r="B179" t="s">
        <v>54</v>
      </c>
      <c r="C179">
        <v>33.377099999999999</v>
      </c>
      <c r="D179">
        <v>-116.62260000000001</v>
      </c>
      <c r="E179">
        <v>4</v>
      </c>
      <c r="F179">
        <v>6</v>
      </c>
      <c r="G179">
        <v>6</v>
      </c>
      <c r="H179">
        <v>22</v>
      </c>
      <c r="I179">
        <v>26</v>
      </c>
      <c r="J179">
        <v>26</v>
      </c>
      <c r="K179">
        <v>3</v>
      </c>
      <c r="L179">
        <v>1</v>
      </c>
      <c r="M179">
        <v>0.22511875249923599</v>
      </c>
    </row>
    <row r="180" spans="1:13" x14ac:dyDescent="0.25">
      <c r="A180" t="s">
        <v>178</v>
      </c>
      <c r="B180" t="s">
        <v>54</v>
      </c>
      <c r="C180">
        <v>33.384500000000003</v>
      </c>
      <c r="D180">
        <v>-116.64060000000001</v>
      </c>
      <c r="E180">
        <v>4</v>
      </c>
      <c r="F180">
        <v>6</v>
      </c>
      <c r="G180">
        <v>6</v>
      </c>
      <c r="H180">
        <v>22</v>
      </c>
      <c r="I180">
        <v>26</v>
      </c>
      <c r="J180">
        <v>25</v>
      </c>
      <c r="K180">
        <v>3</v>
      </c>
      <c r="L180">
        <v>2</v>
      </c>
      <c r="M180">
        <v>0.23104045671499601</v>
      </c>
    </row>
    <row r="181" spans="1:13" x14ac:dyDescent="0.25">
      <c r="A181" t="s">
        <v>179</v>
      </c>
      <c r="B181" t="s">
        <v>13</v>
      </c>
      <c r="C181">
        <v>29.738099999999999</v>
      </c>
      <c r="D181">
        <v>-82.218800000000002</v>
      </c>
      <c r="E181">
        <v>14</v>
      </c>
      <c r="F181">
        <v>2</v>
      </c>
      <c r="G181">
        <v>6</v>
      </c>
      <c r="H181">
        <v>999</v>
      </c>
      <c r="I181">
        <v>17</v>
      </c>
      <c r="J181">
        <v>4</v>
      </c>
      <c r="K181">
        <v>4</v>
      </c>
      <c r="L181">
        <v>4</v>
      </c>
      <c r="M181">
        <v>0.20738617721672301</v>
      </c>
    </row>
    <row r="182" spans="1:13" x14ac:dyDescent="0.25">
      <c r="A182" t="s">
        <v>180</v>
      </c>
      <c r="B182" t="s">
        <v>13</v>
      </c>
      <c r="C182">
        <v>29.764800000000001</v>
      </c>
      <c r="D182">
        <v>-82.244799999999998</v>
      </c>
      <c r="E182">
        <v>16</v>
      </c>
      <c r="F182">
        <v>2</v>
      </c>
      <c r="G182">
        <v>6</v>
      </c>
      <c r="H182">
        <v>999</v>
      </c>
      <c r="I182">
        <v>17</v>
      </c>
      <c r="J182">
        <v>1</v>
      </c>
      <c r="K182">
        <v>6</v>
      </c>
      <c r="L182">
        <v>1</v>
      </c>
      <c r="M182">
        <v>0.24363736661941099</v>
      </c>
    </row>
    <row r="183" spans="1:13" x14ac:dyDescent="0.25">
      <c r="A183" t="s">
        <v>181</v>
      </c>
      <c r="B183" t="s">
        <v>13</v>
      </c>
      <c r="C183">
        <v>29.754799999999999</v>
      </c>
      <c r="D183">
        <v>-82.163300000000007</v>
      </c>
      <c r="E183">
        <v>14</v>
      </c>
      <c r="F183">
        <v>2</v>
      </c>
      <c r="G183">
        <v>6</v>
      </c>
      <c r="H183">
        <v>999</v>
      </c>
      <c r="I183">
        <v>17</v>
      </c>
      <c r="J183">
        <v>4</v>
      </c>
      <c r="K183">
        <v>6</v>
      </c>
      <c r="L183">
        <v>2</v>
      </c>
      <c r="M183">
        <v>0.23626237092070701</v>
      </c>
    </row>
    <row r="184" spans="1:13" x14ac:dyDescent="0.25">
      <c r="A184" t="s">
        <v>182</v>
      </c>
      <c r="B184" t="s">
        <v>30</v>
      </c>
      <c r="C184">
        <v>31.908300000000001</v>
      </c>
      <c r="D184">
        <v>-110.8395</v>
      </c>
      <c r="E184">
        <v>4</v>
      </c>
      <c r="F184">
        <v>7</v>
      </c>
      <c r="G184">
        <v>6</v>
      </c>
      <c r="H184">
        <v>5</v>
      </c>
      <c r="I184">
        <v>27</v>
      </c>
      <c r="J184">
        <v>8</v>
      </c>
      <c r="K184">
        <v>3</v>
      </c>
      <c r="L184">
        <v>1</v>
      </c>
      <c r="M184">
        <v>0.204886626528865</v>
      </c>
    </row>
    <row r="185" spans="1:13" x14ac:dyDescent="0.25">
      <c r="A185" t="s">
        <v>183</v>
      </c>
      <c r="B185" t="s">
        <v>22</v>
      </c>
      <c r="C185">
        <v>31.789400000000001</v>
      </c>
      <c r="D185">
        <v>-110.82769999999999</v>
      </c>
      <c r="E185">
        <v>4</v>
      </c>
      <c r="F185">
        <v>7</v>
      </c>
      <c r="G185">
        <v>6</v>
      </c>
      <c r="H185">
        <v>5</v>
      </c>
      <c r="I185">
        <v>19</v>
      </c>
      <c r="J185">
        <v>4</v>
      </c>
      <c r="K185">
        <v>3</v>
      </c>
      <c r="L185">
        <v>1</v>
      </c>
      <c r="M185">
        <v>0.19103452976348301</v>
      </c>
    </row>
    <row r="186" spans="1:13" x14ac:dyDescent="0.25">
      <c r="A186" t="s">
        <v>184</v>
      </c>
      <c r="B186" t="s">
        <v>6</v>
      </c>
      <c r="C186">
        <v>31.821400000000001</v>
      </c>
      <c r="D186">
        <v>-110.8661</v>
      </c>
      <c r="E186">
        <v>4</v>
      </c>
      <c r="F186">
        <v>7</v>
      </c>
      <c r="G186">
        <v>6</v>
      </c>
      <c r="H186">
        <v>11</v>
      </c>
      <c r="I186">
        <v>19</v>
      </c>
      <c r="J186">
        <v>8</v>
      </c>
      <c r="K186">
        <v>3</v>
      </c>
      <c r="L186">
        <v>1</v>
      </c>
      <c r="M186">
        <v>0.20983744127009499</v>
      </c>
    </row>
    <row r="187" spans="1:13" x14ac:dyDescent="0.25">
      <c r="A187" t="s">
        <v>185</v>
      </c>
      <c r="B187" t="s">
        <v>3</v>
      </c>
      <c r="C187">
        <v>38.200600000000001</v>
      </c>
      <c r="D187">
        <v>-122.0264</v>
      </c>
      <c r="E187">
        <v>999</v>
      </c>
      <c r="F187">
        <v>6</v>
      </c>
      <c r="G187">
        <v>6</v>
      </c>
      <c r="H187">
        <v>999</v>
      </c>
      <c r="I187">
        <v>8</v>
      </c>
      <c r="J187">
        <v>22</v>
      </c>
      <c r="K187">
        <v>6</v>
      </c>
      <c r="L187">
        <v>6</v>
      </c>
      <c r="M187">
        <v>999</v>
      </c>
    </row>
    <row r="188" spans="1:13" x14ac:dyDescent="0.25">
      <c r="A188" t="s">
        <v>248</v>
      </c>
      <c r="B188" t="s">
        <v>6</v>
      </c>
      <c r="C188">
        <v>31.817299999999999</v>
      </c>
      <c r="D188">
        <v>-110.85080000000001</v>
      </c>
      <c r="E188">
        <v>4</v>
      </c>
      <c r="F188">
        <v>7</v>
      </c>
      <c r="G188">
        <v>6</v>
      </c>
      <c r="H188">
        <v>5</v>
      </c>
      <c r="I188">
        <v>27</v>
      </c>
      <c r="J188">
        <v>8</v>
      </c>
      <c r="K188">
        <v>3</v>
      </c>
      <c r="L188">
        <v>1</v>
      </c>
      <c r="M188">
        <v>0.195940441314398</v>
      </c>
    </row>
    <row r="189" spans="1:13" x14ac:dyDescent="0.25">
      <c r="A189" t="s">
        <v>186</v>
      </c>
      <c r="B189" t="s">
        <v>30</v>
      </c>
      <c r="C189">
        <v>41.396599999999999</v>
      </c>
      <c r="D189">
        <v>-106.80240000000001</v>
      </c>
      <c r="E189">
        <v>4</v>
      </c>
      <c r="F189">
        <v>999</v>
      </c>
      <c r="G189">
        <v>4</v>
      </c>
      <c r="H189">
        <v>8</v>
      </c>
      <c r="I189">
        <v>5</v>
      </c>
      <c r="J189">
        <v>2</v>
      </c>
      <c r="K189">
        <v>3</v>
      </c>
      <c r="L189">
        <v>1</v>
      </c>
      <c r="M189">
        <v>0.14629829838483299</v>
      </c>
    </row>
    <row r="190" spans="1:13" x14ac:dyDescent="0.25">
      <c r="A190" t="s">
        <v>187</v>
      </c>
      <c r="B190" t="s">
        <v>3</v>
      </c>
      <c r="C190">
        <v>39.088200000000001</v>
      </c>
      <c r="D190">
        <v>-75.437200000000004</v>
      </c>
      <c r="E190">
        <v>6</v>
      </c>
      <c r="F190">
        <v>4</v>
      </c>
      <c r="G190">
        <v>6</v>
      </c>
      <c r="H190">
        <v>999</v>
      </c>
      <c r="I190">
        <v>5</v>
      </c>
      <c r="J190">
        <v>3</v>
      </c>
      <c r="K190">
        <v>3</v>
      </c>
      <c r="L190">
        <v>1</v>
      </c>
      <c r="M190">
        <v>0.158279812236329</v>
      </c>
    </row>
    <row r="191" spans="1:13" x14ac:dyDescent="0.25">
      <c r="A191" t="s">
        <v>188</v>
      </c>
      <c r="B191" t="s">
        <v>17</v>
      </c>
      <c r="C191">
        <v>46.241999999999997</v>
      </c>
      <c r="D191">
        <v>-89.347700000000003</v>
      </c>
      <c r="E191">
        <v>6</v>
      </c>
      <c r="F191">
        <v>3</v>
      </c>
      <c r="G191">
        <v>5</v>
      </c>
      <c r="H191">
        <v>6</v>
      </c>
      <c r="I191">
        <v>4</v>
      </c>
      <c r="J191">
        <v>3</v>
      </c>
      <c r="K191">
        <v>3</v>
      </c>
      <c r="L191">
        <v>9</v>
      </c>
      <c r="M191">
        <v>0.16429252175914399</v>
      </c>
    </row>
    <row r="192" spans="1:13" x14ac:dyDescent="0.25">
      <c r="A192" t="s">
        <v>189</v>
      </c>
      <c r="B192" t="s">
        <v>6</v>
      </c>
      <c r="C192">
        <v>38.430900000000001</v>
      </c>
      <c r="D192">
        <v>-120.96599999999999</v>
      </c>
      <c r="E192">
        <v>4</v>
      </c>
      <c r="F192">
        <v>4</v>
      </c>
      <c r="G192">
        <v>6</v>
      </c>
      <c r="H192">
        <v>4</v>
      </c>
      <c r="I192">
        <v>22</v>
      </c>
      <c r="J192">
        <v>12</v>
      </c>
      <c r="K192">
        <v>3</v>
      </c>
      <c r="L192">
        <v>1</v>
      </c>
      <c r="M192">
        <v>0.17237150920795599</v>
      </c>
    </row>
    <row r="193" spans="1:13" x14ac:dyDescent="0.25">
      <c r="A193" t="s">
        <v>190</v>
      </c>
      <c r="B193" t="s">
        <v>3</v>
      </c>
      <c r="C193">
        <v>38.107399999999998</v>
      </c>
      <c r="D193">
        <v>-121.6469</v>
      </c>
      <c r="E193">
        <v>6</v>
      </c>
      <c r="F193">
        <v>6</v>
      </c>
      <c r="G193">
        <v>6</v>
      </c>
      <c r="H193">
        <v>999</v>
      </c>
      <c r="I193">
        <v>8</v>
      </c>
      <c r="J193">
        <v>27</v>
      </c>
      <c r="K193">
        <v>6</v>
      </c>
      <c r="L193">
        <v>6</v>
      </c>
      <c r="M193">
        <v>0.235265651339198</v>
      </c>
    </row>
    <row r="194" spans="1:13" x14ac:dyDescent="0.25">
      <c r="A194" t="s">
        <v>191</v>
      </c>
      <c r="B194" t="s">
        <v>19</v>
      </c>
      <c r="C194">
        <v>38.115200000000002</v>
      </c>
      <c r="D194">
        <v>-121.6469</v>
      </c>
      <c r="E194">
        <v>17</v>
      </c>
      <c r="F194">
        <v>4</v>
      </c>
      <c r="G194">
        <v>6</v>
      </c>
      <c r="H194">
        <v>4</v>
      </c>
      <c r="I194">
        <v>8</v>
      </c>
      <c r="J194">
        <v>9</v>
      </c>
      <c r="K194">
        <v>6</v>
      </c>
      <c r="L194">
        <v>6</v>
      </c>
      <c r="M194">
        <v>0.216133838880155</v>
      </c>
    </row>
    <row r="195" spans="1:13" x14ac:dyDescent="0.25">
      <c r="A195" t="s">
        <v>192</v>
      </c>
      <c r="B195" t="s">
        <v>3</v>
      </c>
      <c r="C195">
        <v>38.102699999999999</v>
      </c>
      <c r="D195">
        <v>-121.6413</v>
      </c>
      <c r="E195">
        <v>6</v>
      </c>
      <c r="F195">
        <v>6</v>
      </c>
      <c r="G195">
        <v>6</v>
      </c>
      <c r="H195">
        <v>999</v>
      </c>
      <c r="I195">
        <v>8</v>
      </c>
      <c r="J195">
        <v>9</v>
      </c>
      <c r="K195">
        <v>6</v>
      </c>
      <c r="L195">
        <v>6</v>
      </c>
      <c r="M195">
        <v>0.21664576074560801</v>
      </c>
    </row>
    <row r="196" spans="1:13" x14ac:dyDescent="0.25">
      <c r="A196" t="s">
        <v>193</v>
      </c>
      <c r="B196" t="s">
        <v>3</v>
      </c>
      <c r="C196">
        <v>38.107199999999999</v>
      </c>
      <c r="D196">
        <v>-121.6426</v>
      </c>
      <c r="E196">
        <v>999</v>
      </c>
      <c r="F196">
        <v>6</v>
      </c>
      <c r="G196">
        <v>6</v>
      </c>
      <c r="H196">
        <v>999</v>
      </c>
      <c r="I196">
        <v>8</v>
      </c>
      <c r="J196">
        <v>9</v>
      </c>
      <c r="K196">
        <v>6</v>
      </c>
      <c r="L196">
        <v>6</v>
      </c>
      <c r="M196">
        <v>999</v>
      </c>
    </row>
    <row r="197" spans="1:13" x14ac:dyDescent="0.25">
      <c r="A197" t="s">
        <v>194</v>
      </c>
      <c r="B197" t="s">
        <v>19</v>
      </c>
      <c r="C197">
        <v>38.108699999999999</v>
      </c>
      <c r="D197">
        <v>-121.65309999999999</v>
      </c>
      <c r="E197">
        <v>8</v>
      </c>
      <c r="F197">
        <v>4</v>
      </c>
      <c r="G197">
        <v>6</v>
      </c>
      <c r="H197">
        <v>999</v>
      </c>
      <c r="I197">
        <v>8</v>
      </c>
      <c r="J197">
        <v>9</v>
      </c>
      <c r="K197">
        <v>11</v>
      </c>
      <c r="L197">
        <v>6</v>
      </c>
      <c r="M197">
        <v>0.221362391217551</v>
      </c>
    </row>
    <row r="198" spans="1:13" x14ac:dyDescent="0.25">
      <c r="A198" t="s">
        <v>195</v>
      </c>
      <c r="B198" t="s">
        <v>13</v>
      </c>
      <c r="C198">
        <v>64.866299999999995</v>
      </c>
      <c r="D198">
        <v>-147.85550000000001</v>
      </c>
      <c r="E198">
        <v>4</v>
      </c>
      <c r="F198">
        <v>999</v>
      </c>
      <c r="G198">
        <v>3</v>
      </c>
      <c r="H198">
        <v>19</v>
      </c>
      <c r="I198">
        <v>4</v>
      </c>
      <c r="J198">
        <v>2</v>
      </c>
      <c r="K198">
        <v>3</v>
      </c>
      <c r="L198">
        <v>1</v>
      </c>
      <c r="M198">
        <v>0.169992147960002</v>
      </c>
    </row>
    <row r="199" spans="1:13" x14ac:dyDescent="0.25">
      <c r="A199" t="s">
        <v>196</v>
      </c>
      <c r="B199" t="s">
        <v>16</v>
      </c>
      <c r="C199">
        <v>45.559800000000003</v>
      </c>
      <c r="D199">
        <v>-84.713800000000006</v>
      </c>
      <c r="E199">
        <v>6</v>
      </c>
      <c r="F199">
        <v>3</v>
      </c>
      <c r="G199">
        <v>4</v>
      </c>
      <c r="H199">
        <v>5</v>
      </c>
      <c r="I199">
        <v>4</v>
      </c>
      <c r="J199">
        <v>3</v>
      </c>
      <c r="K199">
        <v>3</v>
      </c>
      <c r="L199">
        <v>4</v>
      </c>
      <c r="M199">
        <v>0.15828092311059799</v>
      </c>
    </row>
    <row r="200" spans="1:13" x14ac:dyDescent="0.25">
      <c r="A200" t="s">
        <v>197</v>
      </c>
      <c r="B200" t="s">
        <v>16</v>
      </c>
      <c r="C200">
        <v>45.5625</v>
      </c>
      <c r="D200">
        <v>-84.697500000000005</v>
      </c>
      <c r="E200">
        <v>6</v>
      </c>
      <c r="F200">
        <v>3</v>
      </c>
      <c r="G200">
        <v>4</v>
      </c>
      <c r="H200">
        <v>5</v>
      </c>
      <c r="I200">
        <v>4</v>
      </c>
      <c r="J200">
        <v>3</v>
      </c>
      <c r="K200">
        <v>3</v>
      </c>
      <c r="L200">
        <v>4</v>
      </c>
      <c r="M200">
        <v>0.16118563685009199</v>
      </c>
    </row>
    <row r="201" spans="1:13" x14ac:dyDescent="0.25">
      <c r="A201" t="s">
        <v>198</v>
      </c>
      <c r="B201" t="s">
        <v>22</v>
      </c>
      <c r="C201">
        <v>38.4133</v>
      </c>
      <c r="D201">
        <v>-120.9508</v>
      </c>
      <c r="E201">
        <v>4</v>
      </c>
      <c r="F201">
        <v>4</v>
      </c>
      <c r="G201">
        <v>6</v>
      </c>
      <c r="H201">
        <v>4</v>
      </c>
      <c r="I201">
        <v>22</v>
      </c>
      <c r="J201">
        <v>12</v>
      </c>
      <c r="K201">
        <v>3</v>
      </c>
      <c r="L201">
        <v>3</v>
      </c>
      <c r="M201">
        <v>0.16653182102731001</v>
      </c>
    </row>
    <row r="202" spans="1:13" x14ac:dyDescent="0.25">
      <c r="A202" t="s">
        <v>199</v>
      </c>
      <c r="B202" t="s">
        <v>13</v>
      </c>
      <c r="C202">
        <v>35.888399999999997</v>
      </c>
      <c r="D202">
        <v>-106.5321</v>
      </c>
      <c r="E202">
        <v>4</v>
      </c>
      <c r="F202">
        <v>10</v>
      </c>
      <c r="G202">
        <v>4</v>
      </c>
      <c r="H202">
        <v>999</v>
      </c>
      <c r="I202">
        <v>13</v>
      </c>
      <c r="J202">
        <v>4</v>
      </c>
      <c r="K202">
        <v>3</v>
      </c>
      <c r="L202">
        <v>9</v>
      </c>
      <c r="M202">
        <v>0.20942032441748601</v>
      </c>
    </row>
    <row r="203" spans="1:13" x14ac:dyDescent="0.25">
      <c r="A203" t="s">
        <v>200</v>
      </c>
      <c r="B203" t="s">
        <v>13</v>
      </c>
      <c r="C203">
        <v>35.864199999999997</v>
      </c>
      <c r="D203">
        <v>-106.5967</v>
      </c>
      <c r="E203">
        <v>4</v>
      </c>
      <c r="F203">
        <v>10</v>
      </c>
      <c r="G203">
        <v>4</v>
      </c>
      <c r="H203">
        <v>999</v>
      </c>
      <c r="I203">
        <v>5</v>
      </c>
      <c r="J203">
        <v>28</v>
      </c>
      <c r="K203">
        <v>4</v>
      </c>
      <c r="L203">
        <v>4</v>
      </c>
      <c r="M203">
        <v>0.22859878443040399</v>
      </c>
    </row>
    <row r="204" spans="1:13" x14ac:dyDescent="0.25">
      <c r="A204" t="s">
        <v>201</v>
      </c>
      <c r="B204" t="s">
        <v>13</v>
      </c>
      <c r="C204">
        <v>35.9193</v>
      </c>
      <c r="D204">
        <v>-106.6142</v>
      </c>
      <c r="E204">
        <v>4</v>
      </c>
      <c r="F204">
        <v>10</v>
      </c>
      <c r="G204">
        <v>4</v>
      </c>
      <c r="H204">
        <v>999</v>
      </c>
      <c r="I204">
        <v>13</v>
      </c>
      <c r="J204">
        <v>8</v>
      </c>
      <c r="K204">
        <v>3</v>
      </c>
      <c r="L204">
        <v>4</v>
      </c>
      <c r="M204">
        <v>0.21009743602740699</v>
      </c>
    </row>
    <row r="205" spans="1:13" x14ac:dyDescent="0.25">
      <c r="A205" t="s">
        <v>202</v>
      </c>
      <c r="B205" t="s">
        <v>16</v>
      </c>
      <c r="C205">
        <v>35.958799999999997</v>
      </c>
      <c r="D205">
        <v>-84.287400000000005</v>
      </c>
      <c r="E205">
        <v>6</v>
      </c>
      <c r="F205">
        <v>4</v>
      </c>
      <c r="G205">
        <v>6</v>
      </c>
      <c r="H205">
        <v>4</v>
      </c>
      <c r="I205">
        <v>5</v>
      </c>
      <c r="J205">
        <v>1</v>
      </c>
      <c r="K205">
        <v>4</v>
      </c>
      <c r="L205">
        <v>1</v>
      </c>
      <c r="M205">
        <v>0.15968154302748699</v>
      </c>
    </row>
    <row r="206" spans="1:13" x14ac:dyDescent="0.25">
      <c r="A206" t="s">
        <v>203</v>
      </c>
      <c r="B206" t="s">
        <v>16</v>
      </c>
      <c r="C206">
        <v>45.805900000000001</v>
      </c>
      <c r="D206">
        <v>-90.079899999999995</v>
      </c>
      <c r="E206">
        <v>6</v>
      </c>
      <c r="F206">
        <v>3</v>
      </c>
      <c r="G206">
        <v>5</v>
      </c>
      <c r="H206">
        <v>1</v>
      </c>
      <c r="I206">
        <v>4</v>
      </c>
      <c r="J206">
        <v>3</v>
      </c>
      <c r="K206">
        <v>3</v>
      </c>
      <c r="L206">
        <v>9</v>
      </c>
      <c r="M206">
        <v>0.17556040848770399</v>
      </c>
    </row>
    <row r="207" spans="1:13" x14ac:dyDescent="0.25">
      <c r="A207" t="s">
        <v>204</v>
      </c>
      <c r="B207" t="s">
        <v>30</v>
      </c>
      <c r="C207">
        <v>40.783799999999999</v>
      </c>
      <c r="D207">
        <v>-106.26179999999999</v>
      </c>
      <c r="E207">
        <v>4</v>
      </c>
      <c r="F207">
        <v>4</v>
      </c>
      <c r="G207">
        <v>5</v>
      </c>
      <c r="H207">
        <v>8</v>
      </c>
      <c r="I207">
        <v>5</v>
      </c>
      <c r="J207">
        <v>2</v>
      </c>
      <c r="K207">
        <v>3</v>
      </c>
      <c r="L207">
        <v>1</v>
      </c>
      <c r="M207">
        <v>0.156463050805665</v>
      </c>
    </row>
    <row r="208" spans="1:13" x14ac:dyDescent="0.25">
      <c r="A208" t="s">
        <v>205</v>
      </c>
      <c r="B208" t="s">
        <v>30</v>
      </c>
      <c r="C208">
        <v>31.7438</v>
      </c>
      <c r="D208">
        <v>-110.0522</v>
      </c>
      <c r="E208">
        <v>4</v>
      </c>
      <c r="F208">
        <v>7</v>
      </c>
      <c r="G208">
        <v>6</v>
      </c>
      <c r="H208">
        <v>999</v>
      </c>
      <c r="I208">
        <v>19</v>
      </c>
      <c r="J208">
        <v>8</v>
      </c>
      <c r="K208">
        <v>3</v>
      </c>
      <c r="L208">
        <v>1</v>
      </c>
      <c r="M208">
        <v>0.212405721339638</v>
      </c>
    </row>
    <row r="209" spans="1:13" x14ac:dyDescent="0.25">
      <c r="A209" t="s">
        <v>206</v>
      </c>
      <c r="B209" t="s">
        <v>56</v>
      </c>
      <c r="C209">
        <v>34.4255</v>
      </c>
      <c r="D209">
        <v>-105.86150000000001</v>
      </c>
      <c r="E209">
        <v>4</v>
      </c>
      <c r="F209">
        <v>10</v>
      </c>
      <c r="G209">
        <v>4</v>
      </c>
      <c r="H209">
        <v>999</v>
      </c>
      <c r="I209">
        <v>21</v>
      </c>
      <c r="J209">
        <v>8</v>
      </c>
      <c r="K209">
        <v>3</v>
      </c>
      <c r="L209">
        <v>4</v>
      </c>
      <c r="M209">
        <v>0.20579035823501499</v>
      </c>
    </row>
    <row r="210" spans="1:13" x14ac:dyDescent="0.25">
      <c r="A210" t="s">
        <v>207</v>
      </c>
      <c r="B210" t="s">
        <v>22</v>
      </c>
      <c r="C210">
        <v>31.736499999999999</v>
      </c>
      <c r="D210">
        <v>-109.9419</v>
      </c>
      <c r="E210">
        <v>4</v>
      </c>
      <c r="F210">
        <v>7</v>
      </c>
      <c r="G210">
        <v>6</v>
      </c>
      <c r="H210">
        <v>999</v>
      </c>
      <c r="I210">
        <v>19</v>
      </c>
      <c r="J210">
        <v>8</v>
      </c>
      <c r="K210">
        <v>3</v>
      </c>
      <c r="L210">
        <v>1</v>
      </c>
      <c r="M210">
        <v>0.210236129561337</v>
      </c>
    </row>
    <row r="211" spans="1:13" x14ac:dyDescent="0.25">
      <c r="A211" t="s">
        <v>208</v>
      </c>
      <c r="B211" t="s">
        <v>22</v>
      </c>
      <c r="C211">
        <v>37.520800000000001</v>
      </c>
      <c r="D211">
        <v>-96.855000000000004</v>
      </c>
      <c r="E211">
        <v>4</v>
      </c>
      <c r="F211">
        <v>4</v>
      </c>
      <c r="G211">
        <v>4</v>
      </c>
      <c r="H211">
        <v>14</v>
      </c>
      <c r="I211">
        <v>5</v>
      </c>
      <c r="J211">
        <v>1</v>
      </c>
      <c r="K211">
        <v>4</v>
      </c>
      <c r="L211">
        <v>1</v>
      </c>
      <c r="M211">
        <v>0.15312538336221901</v>
      </c>
    </row>
    <row r="212" spans="1:13" x14ac:dyDescent="0.25">
      <c r="A212" t="s">
        <v>209</v>
      </c>
      <c r="B212" t="s">
        <v>3</v>
      </c>
      <c r="C212">
        <v>41.464599999999997</v>
      </c>
      <c r="D212">
        <v>-82.996200000000002</v>
      </c>
      <c r="E212">
        <v>4</v>
      </c>
      <c r="F212">
        <v>3</v>
      </c>
      <c r="G212">
        <v>4</v>
      </c>
      <c r="H212">
        <v>999</v>
      </c>
      <c r="I212">
        <v>4</v>
      </c>
      <c r="J212">
        <v>2</v>
      </c>
      <c r="K212">
        <v>4</v>
      </c>
      <c r="L212">
        <v>1</v>
      </c>
      <c r="M212">
        <v>0.187470627042229</v>
      </c>
    </row>
    <row r="213" spans="1:13" x14ac:dyDescent="0.25">
      <c r="A213" t="s">
        <v>210</v>
      </c>
      <c r="B213" t="s">
        <v>13</v>
      </c>
      <c r="C213">
        <v>45.820500000000003</v>
      </c>
      <c r="D213">
        <v>-121.95189999999999</v>
      </c>
      <c r="E213">
        <v>12</v>
      </c>
      <c r="F213">
        <v>999</v>
      </c>
      <c r="G213">
        <v>4</v>
      </c>
      <c r="H213">
        <v>6</v>
      </c>
      <c r="I213">
        <v>4</v>
      </c>
      <c r="J213">
        <v>3</v>
      </c>
      <c r="K213">
        <v>3</v>
      </c>
      <c r="L213">
        <v>2</v>
      </c>
      <c r="M213">
        <v>0.14584256376690999</v>
      </c>
    </row>
    <row r="214" spans="1:13" x14ac:dyDescent="0.25">
      <c r="A214" t="s">
        <v>249</v>
      </c>
      <c r="B214" t="s">
        <v>13</v>
      </c>
      <c r="C214">
        <v>45.7624</v>
      </c>
      <c r="D214">
        <v>-122.33029999999999</v>
      </c>
      <c r="E214">
        <v>999</v>
      </c>
      <c r="F214">
        <v>3</v>
      </c>
      <c r="G214">
        <v>4</v>
      </c>
      <c r="H214">
        <v>6</v>
      </c>
      <c r="I214">
        <v>4</v>
      </c>
      <c r="J214">
        <v>3</v>
      </c>
      <c r="K214">
        <v>3</v>
      </c>
      <c r="L214">
        <v>1</v>
      </c>
      <c r="M214">
        <v>0.14246533179444501</v>
      </c>
    </row>
    <row r="215" spans="1:13" x14ac:dyDescent="0.25">
      <c r="A215" t="s">
        <v>250</v>
      </c>
      <c r="B215" t="s">
        <v>22</v>
      </c>
      <c r="C215">
        <v>35.410600000000002</v>
      </c>
      <c r="D215">
        <v>-99.058800000000005</v>
      </c>
      <c r="E215">
        <v>999</v>
      </c>
      <c r="F215">
        <v>6</v>
      </c>
      <c r="G215">
        <v>6</v>
      </c>
      <c r="H215">
        <v>999</v>
      </c>
      <c r="I215">
        <v>8</v>
      </c>
      <c r="J215">
        <v>4</v>
      </c>
      <c r="K215">
        <v>3</v>
      </c>
      <c r="L215">
        <v>1</v>
      </c>
      <c r="M215">
        <v>999</v>
      </c>
    </row>
    <row r="216" spans="1:13" x14ac:dyDescent="0.25">
      <c r="A216" t="s">
        <v>251</v>
      </c>
      <c r="B216" t="s">
        <v>16</v>
      </c>
      <c r="C216">
        <v>39.060299999999998</v>
      </c>
      <c r="D216">
        <v>-78.071600000000004</v>
      </c>
      <c r="E216">
        <v>999</v>
      </c>
      <c r="F216">
        <v>4</v>
      </c>
      <c r="G216">
        <v>4</v>
      </c>
      <c r="H216">
        <v>4</v>
      </c>
      <c r="I216">
        <v>5</v>
      </c>
      <c r="J216">
        <v>1</v>
      </c>
      <c r="K216">
        <v>4</v>
      </c>
      <c r="L216">
        <v>1</v>
      </c>
      <c r="M216">
        <v>0.14177820829753901</v>
      </c>
    </row>
    <row r="217" spans="1:13" x14ac:dyDescent="0.25">
      <c r="A217" t="s">
        <v>252</v>
      </c>
      <c r="B217" t="s">
        <v>13</v>
      </c>
      <c r="C217">
        <v>65.153999999999996</v>
      </c>
      <c r="D217">
        <v>-147.5026</v>
      </c>
      <c r="E217">
        <v>999</v>
      </c>
      <c r="F217">
        <v>5</v>
      </c>
      <c r="G217">
        <v>3</v>
      </c>
      <c r="H217">
        <v>999</v>
      </c>
      <c r="I217">
        <v>4</v>
      </c>
      <c r="J217">
        <v>2</v>
      </c>
      <c r="K217">
        <v>3</v>
      </c>
      <c r="L217">
        <v>1</v>
      </c>
      <c r="M217">
        <v>999</v>
      </c>
    </row>
    <row r="218" spans="1:13" x14ac:dyDescent="0.25">
      <c r="A218" t="s">
        <v>211</v>
      </c>
      <c r="B218" t="s">
        <v>16</v>
      </c>
      <c r="C218">
        <v>44.063899999999997</v>
      </c>
      <c r="D218">
        <v>-71.287300000000002</v>
      </c>
      <c r="E218">
        <v>999</v>
      </c>
      <c r="F218">
        <v>3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2</v>
      </c>
      <c r="M218">
        <v>0.134255767203939</v>
      </c>
    </row>
    <row r="219" spans="1:13" x14ac:dyDescent="0.25">
      <c r="A219" t="s">
        <v>253</v>
      </c>
      <c r="B219" t="s">
        <v>22</v>
      </c>
      <c r="C219">
        <v>33.401200000000003</v>
      </c>
      <c r="D219">
        <v>-97.57</v>
      </c>
      <c r="E219">
        <v>6</v>
      </c>
      <c r="F219">
        <v>6</v>
      </c>
      <c r="G219">
        <v>6</v>
      </c>
      <c r="H219">
        <v>6</v>
      </c>
      <c r="I219">
        <v>8</v>
      </c>
      <c r="J219">
        <v>1</v>
      </c>
      <c r="K219">
        <v>6</v>
      </c>
      <c r="L219">
        <v>4</v>
      </c>
      <c r="M219">
        <v>0.19766391116781901</v>
      </c>
    </row>
    <row r="220" spans="1:13" x14ac:dyDescent="0.25">
      <c r="A220" t="s">
        <v>212</v>
      </c>
      <c r="B220" t="s">
        <v>22</v>
      </c>
      <c r="C220">
        <v>40.8155</v>
      </c>
      <c r="D220">
        <v>-104.7456</v>
      </c>
      <c r="E220">
        <v>999</v>
      </c>
      <c r="F220">
        <v>4</v>
      </c>
      <c r="G220">
        <v>4</v>
      </c>
      <c r="H220">
        <v>999</v>
      </c>
      <c r="I220">
        <v>8</v>
      </c>
      <c r="J220">
        <v>3</v>
      </c>
      <c r="K220">
        <v>3</v>
      </c>
      <c r="L220">
        <v>1</v>
      </c>
      <c r="M220">
        <v>999</v>
      </c>
    </row>
    <row r="221" spans="1:13" x14ac:dyDescent="0.25">
      <c r="A221" t="s">
        <v>254</v>
      </c>
      <c r="B221" t="s">
        <v>22</v>
      </c>
      <c r="C221">
        <v>47.161700000000003</v>
      </c>
      <c r="D221">
        <v>-99.1066</v>
      </c>
      <c r="E221">
        <v>999</v>
      </c>
      <c r="F221">
        <v>3</v>
      </c>
      <c r="G221">
        <v>5</v>
      </c>
      <c r="H221">
        <v>6</v>
      </c>
      <c r="I221">
        <v>4</v>
      </c>
      <c r="J221">
        <v>2</v>
      </c>
      <c r="K221">
        <v>3</v>
      </c>
      <c r="L221">
        <v>1</v>
      </c>
      <c r="M221">
        <v>0.14399304115205599</v>
      </c>
    </row>
    <row r="222" spans="1:13" x14ac:dyDescent="0.25">
      <c r="A222" t="s">
        <v>255</v>
      </c>
      <c r="B222" t="s">
        <v>13</v>
      </c>
      <c r="C222">
        <v>63.881100000000004</v>
      </c>
      <c r="D222">
        <v>-145.75139999999999</v>
      </c>
      <c r="E222">
        <v>999</v>
      </c>
      <c r="F222">
        <v>5</v>
      </c>
      <c r="G222">
        <v>3</v>
      </c>
      <c r="H222">
        <v>999</v>
      </c>
      <c r="I222">
        <v>4</v>
      </c>
      <c r="J222">
        <v>3</v>
      </c>
      <c r="K222">
        <v>3</v>
      </c>
      <c r="L222">
        <v>1</v>
      </c>
      <c r="M222">
        <v>999</v>
      </c>
    </row>
    <row r="223" spans="1:13" x14ac:dyDescent="0.25">
      <c r="A223" t="s">
        <v>213</v>
      </c>
      <c r="B223" t="s">
        <v>17</v>
      </c>
      <c r="C223">
        <v>32.541699999999999</v>
      </c>
      <c r="D223">
        <v>-87.803899999999999</v>
      </c>
      <c r="E223">
        <v>999</v>
      </c>
      <c r="F223">
        <v>2</v>
      </c>
      <c r="G223">
        <v>6</v>
      </c>
      <c r="H223">
        <v>999</v>
      </c>
      <c r="I223">
        <v>17</v>
      </c>
      <c r="J223">
        <v>1</v>
      </c>
      <c r="K223">
        <v>6</v>
      </c>
      <c r="L223">
        <v>2</v>
      </c>
      <c r="M223">
        <v>999</v>
      </c>
    </row>
    <row r="224" spans="1:13" x14ac:dyDescent="0.25">
      <c r="A224" t="s">
        <v>256</v>
      </c>
      <c r="B224" t="s">
        <v>257</v>
      </c>
      <c r="C224">
        <v>28.125</v>
      </c>
      <c r="D224">
        <v>-81.436199999999999</v>
      </c>
      <c r="E224">
        <v>999</v>
      </c>
      <c r="F224">
        <v>2</v>
      </c>
      <c r="G224">
        <v>7</v>
      </c>
      <c r="H224">
        <v>999</v>
      </c>
      <c r="I224">
        <v>17</v>
      </c>
      <c r="J224">
        <v>1</v>
      </c>
      <c r="K224">
        <v>6</v>
      </c>
      <c r="L224">
        <v>1</v>
      </c>
      <c r="M224">
        <v>999</v>
      </c>
    </row>
    <row r="225" spans="1:13" x14ac:dyDescent="0.25">
      <c r="A225" t="s">
        <v>258</v>
      </c>
      <c r="B225" t="s">
        <v>16</v>
      </c>
      <c r="C225">
        <v>35.689</v>
      </c>
      <c r="D225">
        <v>-83.501900000000006</v>
      </c>
      <c r="E225">
        <v>999</v>
      </c>
      <c r="F225">
        <v>4</v>
      </c>
      <c r="G225">
        <v>6</v>
      </c>
      <c r="H225">
        <v>4</v>
      </c>
      <c r="I225">
        <v>5</v>
      </c>
      <c r="J225">
        <v>9</v>
      </c>
      <c r="K225">
        <v>4</v>
      </c>
      <c r="L225">
        <v>1</v>
      </c>
      <c r="M225">
        <v>0.15231575001703801</v>
      </c>
    </row>
    <row r="226" spans="1:13" x14ac:dyDescent="0.25">
      <c r="A226" t="s">
        <v>214</v>
      </c>
      <c r="B226" t="s">
        <v>16</v>
      </c>
      <c r="C226">
        <v>42.536900000000003</v>
      </c>
      <c r="D226">
        <v>-72.172700000000006</v>
      </c>
      <c r="E226">
        <v>999</v>
      </c>
      <c r="F226">
        <v>4</v>
      </c>
      <c r="G226">
        <v>4</v>
      </c>
      <c r="H226">
        <v>999</v>
      </c>
      <c r="I226">
        <v>4</v>
      </c>
      <c r="J226">
        <v>4</v>
      </c>
      <c r="K226">
        <v>4</v>
      </c>
      <c r="L226">
        <v>4</v>
      </c>
      <c r="M226">
        <v>999</v>
      </c>
    </row>
    <row r="227" spans="1:13" x14ac:dyDescent="0.25">
      <c r="A227" t="s">
        <v>259</v>
      </c>
      <c r="B227" t="s">
        <v>13</v>
      </c>
      <c r="C227">
        <v>31.194800000000001</v>
      </c>
      <c r="D227">
        <v>-84.468599999999995</v>
      </c>
      <c r="E227">
        <v>999</v>
      </c>
      <c r="F227">
        <v>6</v>
      </c>
      <c r="G227">
        <v>6</v>
      </c>
      <c r="H227">
        <v>6</v>
      </c>
      <c r="I227">
        <v>17</v>
      </c>
      <c r="J227">
        <v>1</v>
      </c>
      <c r="K227">
        <v>6</v>
      </c>
      <c r="L227">
        <v>2</v>
      </c>
      <c r="M227">
        <v>0.178026203435421</v>
      </c>
    </row>
    <row r="228" spans="1:13" x14ac:dyDescent="0.25">
      <c r="A228" t="s">
        <v>260</v>
      </c>
      <c r="B228" t="s">
        <v>30</v>
      </c>
      <c r="C228">
        <v>32.590699999999998</v>
      </c>
      <c r="D228">
        <v>-106.8425</v>
      </c>
      <c r="E228">
        <v>4</v>
      </c>
      <c r="F228">
        <v>7</v>
      </c>
      <c r="G228">
        <v>6</v>
      </c>
      <c r="H228">
        <v>5</v>
      </c>
      <c r="I228">
        <v>28</v>
      </c>
      <c r="J228">
        <v>8</v>
      </c>
      <c r="K228">
        <v>3</v>
      </c>
      <c r="L228">
        <v>1</v>
      </c>
      <c r="M228">
        <v>0.188349794973797</v>
      </c>
    </row>
    <row r="229" spans="1:13" x14ac:dyDescent="0.25">
      <c r="A229" t="s">
        <v>215</v>
      </c>
      <c r="B229" t="s">
        <v>22</v>
      </c>
      <c r="C229">
        <v>39.110399999999998</v>
      </c>
      <c r="D229">
        <v>-96.612899999999996</v>
      </c>
      <c r="E229">
        <v>999</v>
      </c>
      <c r="F229">
        <v>4</v>
      </c>
      <c r="G229">
        <v>4</v>
      </c>
      <c r="H229">
        <v>6</v>
      </c>
      <c r="I229">
        <v>5</v>
      </c>
      <c r="J229">
        <v>1</v>
      </c>
      <c r="K229">
        <v>4</v>
      </c>
      <c r="L229">
        <v>1</v>
      </c>
      <c r="M229">
        <v>0.13666568977341201</v>
      </c>
    </row>
    <row r="230" spans="1:13" x14ac:dyDescent="0.25">
      <c r="A230" t="s">
        <v>216</v>
      </c>
      <c r="B230" t="s">
        <v>22</v>
      </c>
      <c r="C230">
        <v>39.1008</v>
      </c>
      <c r="D230">
        <v>-96.563100000000006</v>
      </c>
      <c r="E230">
        <v>999</v>
      </c>
      <c r="F230">
        <v>4</v>
      </c>
      <c r="G230">
        <v>4</v>
      </c>
      <c r="H230">
        <v>6</v>
      </c>
      <c r="I230">
        <v>5</v>
      </c>
      <c r="J230">
        <v>1</v>
      </c>
      <c r="K230">
        <v>4</v>
      </c>
      <c r="L230">
        <v>1</v>
      </c>
      <c r="M230">
        <v>0.14203064421132899</v>
      </c>
    </row>
    <row r="231" spans="1:13" x14ac:dyDescent="0.25">
      <c r="A231" t="s">
        <v>261</v>
      </c>
      <c r="B231" t="s">
        <v>30</v>
      </c>
      <c r="C231">
        <v>38.2483</v>
      </c>
      <c r="D231">
        <v>-109.3883</v>
      </c>
      <c r="E231">
        <v>999</v>
      </c>
      <c r="F231">
        <v>4</v>
      </c>
      <c r="G231">
        <v>4</v>
      </c>
      <c r="H231">
        <v>5</v>
      </c>
      <c r="I231">
        <v>15</v>
      </c>
      <c r="J231">
        <v>3</v>
      </c>
      <c r="K231">
        <v>3</v>
      </c>
      <c r="L231">
        <v>1</v>
      </c>
      <c r="M231">
        <v>0.15772597253961401</v>
      </c>
    </row>
    <row r="232" spans="1:13" x14ac:dyDescent="0.25">
      <c r="A232" t="s">
        <v>262</v>
      </c>
      <c r="B232" t="s">
        <v>16</v>
      </c>
      <c r="C232">
        <v>37.378300000000003</v>
      </c>
      <c r="D232">
        <v>-80.524799999999999</v>
      </c>
      <c r="E232">
        <v>999</v>
      </c>
      <c r="F232">
        <v>4</v>
      </c>
      <c r="G232">
        <v>4</v>
      </c>
      <c r="H232">
        <v>1</v>
      </c>
      <c r="I232">
        <v>4</v>
      </c>
      <c r="J232">
        <v>4</v>
      </c>
      <c r="K232">
        <v>3</v>
      </c>
      <c r="L232">
        <v>9</v>
      </c>
      <c r="M232">
        <v>0.17856431041433701</v>
      </c>
    </row>
    <row r="233" spans="1:13" x14ac:dyDescent="0.25">
      <c r="A233" t="s">
        <v>263</v>
      </c>
      <c r="B233" t="s">
        <v>22</v>
      </c>
      <c r="C233">
        <v>46.7697</v>
      </c>
      <c r="D233">
        <v>-100.91540000000001</v>
      </c>
      <c r="E233">
        <v>4</v>
      </c>
      <c r="F233">
        <v>3</v>
      </c>
      <c r="G233">
        <v>5</v>
      </c>
      <c r="H233">
        <v>4</v>
      </c>
      <c r="I233">
        <v>4</v>
      </c>
      <c r="J233">
        <v>2</v>
      </c>
      <c r="K233">
        <v>3</v>
      </c>
      <c r="L233">
        <v>1</v>
      </c>
      <c r="M233">
        <v>0.141232605891223</v>
      </c>
    </row>
    <row r="234" spans="1:13" x14ac:dyDescent="0.25">
      <c r="A234" t="s">
        <v>217</v>
      </c>
      <c r="B234" t="s">
        <v>13</v>
      </c>
      <c r="C234">
        <v>40.2759</v>
      </c>
      <c r="D234">
        <v>-105.5459</v>
      </c>
      <c r="E234">
        <v>4</v>
      </c>
      <c r="F234">
        <v>6</v>
      </c>
      <c r="G234">
        <v>4</v>
      </c>
      <c r="H234">
        <v>999</v>
      </c>
      <c r="I234">
        <v>13</v>
      </c>
      <c r="J234">
        <v>21</v>
      </c>
      <c r="K234">
        <v>3</v>
      </c>
      <c r="L234">
        <v>4</v>
      </c>
      <c r="M234">
        <v>0.19815597038443999</v>
      </c>
    </row>
    <row r="235" spans="1:13" x14ac:dyDescent="0.25">
      <c r="A235" t="s">
        <v>264</v>
      </c>
      <c r="B235" t="s">
        <v>16</v>
      </c>
      <c r="C235">
        <v>35.964100000000002</v>
      </c>
      <c r="D235">
        <v>-84.282600000000002</v>
      </c>
      <c r="E235">
        <v>999</v>
      </c>
      <c r="F235">
        <v>4</v>
      </c>
      <c r="G235">
        <v>6</v>
      </c>
      <c r="H235">
        <v>4</v>
      </c>
      <c r="I235">
        <v>5</v>
      </c>
      <c r="J235">
        <v>4</v>
      </c>
      <c r="K235">
        <v>6</v>
      </c>
      <c r="L235">
        <v>2</v>
      </c>
      <c r="M235">
        <v>0.15770542429623699</v>
      </c>
    </row>
    <row r="236" spans="1:13" x14ac:dyDescent="0.25">
      <c r="A236" t="s">
        <v>265</v>
      </c>
      <c r="B236" t="s">
        <v>16</v>
      </c>
      <c r="C236">
        <v>38.890099999999997</v>
      </c>
      <c r="D236">
        <v>-76.56</v>
      </c>
      <c r="E236">
        <v>999</v>
      </c>
      <c r="F236">
        <v>4</v>
      </c>
      <c r="G236">
        <v>6</v>
      </c>
      <c r="H236">
        <v>6</v>
      </c>
      <c r="I236">
        <v>13</v>
      </c>
      <c r="J236">
        <v>1</v>
      </c>
      <c r="K236">
        <v>4</v>
      </c>
      <c r="L236">
        <v>4</v>
      </c>
      <c r="M236">
        <v>0.147410101552888</v>
      </c>
    </row>
    <row r="237" spans="1:13" x14ac:dyDescent="0.25">
      <c r="A237" t="s">
        <v>266</v>
      </c>
      <c r="B237" t="s">
        <v>56</v>
      </c>
      <c r="C237">
        <v>37.108800000000002</v>
      </c>
      <c r="D237">
        <v>-119.7323</v>
      </c>
      <c r="E237">
        <v>999</v>
      </c>
      <c r="F237">
        <v>6</v>
      </c>
      <c r="G237">
        <v>6</v>
      </c>
      <c r="H237">
        <v>5</v>
      </c>
      <c r="I237">
        <v>29</v>
      </c>
      <c r="J237">
        <v>12</v>
      </c>
      <c r="K237">
        <v>3</v>
      </c>
      <c r="L237">
        <v>1</v>
      </c>
      <c r="M237">
        <v>0.17642796817817699</v>
      </c>
    </row>
    <row r="238" spans="1:13" x14ac:dyDescent="0.25">
      <c r="A238" t="s">
        <v>267</v>
      </c>
      <c r="B238" t="s">
        <v>13</v>
      </c>
      <c r="C238">
        <v>37.0334</v>
      </c>
      <c r="D238">
        <v>-119.26220000000001</v>
      </c>
      <c r="E238">
        <v>999</v>
      </c>
      <c r="F238">
        <v>6</v>
      </c>
      <c r="G238">
        <v>6</v>
      </c>
      <c r="H238">
        <v>999</v>
      </c>
      <c r="I238">
        <v>13</v>
      </c>
      <c r="J238">
        <v>3</v>
      </c>
      <c r="K238">
        <v>3</v>
      </c>
      <c r="L238">
        <v>1</v>
      </c>
      <c r="M238">
        <v>999</v>
      </c>
    </row>
    <row r="239" spans="1:13" x14ac:dyDescent="0.25">
      <c r="A239" t="s">
        <v>218</v>
      </c>
      <c r="B239" t="s">
        <v>30</v>
      </c>
      <c r="C239">
        <v>31.910699999999999</v>
      </c>
      <c r="D239">
        <v>-110.8355</v>
      </c>
      <c r="E239">
        <v>999</v>
      </c>
      <c r="F239">
        <v>7</v>
      </c>
      <c r="G239">
        <v>6</v>
      </c>
      <c r="H239">
        <v>11</v>
      </c>
      <c r="I239">
        <v>30</v>
      </c>
      <c r="J239">
        <v>8</v>
      </c>
      <c r="K239">
        <v>3</v>
      </c>
      <c r="L239">
        <v>1</v>
      </c>
      <c r="M239">
        <v>0.20572526864490201</v>
      </c>
    </row>
    <row r="240" spans="1:13" x14ac:dyDescent="0.25">
      <c r="A240" t="s">
        <v>268</v>
      </c>
      <c r="B240" t="s">
        <v>16</v>
      </c>
      <c r="C240">
        <v>45.508899999999997</v>
      </c>
      <c r="D240">
        <v>-89.586399999999998</v>
      </c>
      <c r="E240">
        <v>999</v>
      </c>
      <c r="F240">
        <v>3</v>
      </c>
      <c r="G240">
        <v>5</v>
      </c>
      <c r="H240">
        <v>6</v>
      </c>
      <c r="I240">
        <v>4</v>
      </c>
      <c r="J240">
        <v>3</v>
      </c>
      <c r="K240">
        <v>3</v>
      </c>
      <c r="L240">
        <v>4</v>
      </c>
      <c r="M240">
        <v>0.14489058971864199</v>
      </c>
    </row>
    <row r="241" spans="1:13" x14ac:dyDescent="0.25">
      <c r="A241" t="s">
        <v>269</v>
      </c>
      <c r="B241" t="s">
        <v>13</v>
      </c>
      <c r="C241">
        <v>32.950499999999998</v>
      </c>
      <c r="D241">
        <v>-87.393299999999996</v>
      </c>
      <c r="E241">
        <v>999</v>
      </c>
      <c r="F241">
        <v>2</v>
      </c>
      <c r="G241">
        <v>6</v>
      </c>
      <c r="H241">
        <v>4</v>
      </c>
      <c r="I241">
        <v>17</v>
      </c>
      <c r="J241">
        <v>1</v>
      </c>
      <c r="K241">
        <v>6</v>
      </c>
      <c r="L241">
        <v>2</v>
      </c>
      <c r="M241">
        <v>0.16191819800490601</v>
      </c>
    </row>
    <row r="242" spans="1:13" x14ac:dyDescent="0.25">
      <c r="A242" t="s">
        <v>270</v>
      </c>
      <c r="B242" t="s">
        <v>13</v>
      </c>
      <c r="C242">
        <v>37.005800000000001</v>
      </c>
      <c r="D242">
        <v>-119.006</v>
      </c>
      <c r="E242">
        <v>999</v>
      </c>
      <c r="F242">
        <v>12</v>
      </c>
      <c r="G242">
        <v>4</v>
      </c>
      <c r="H242">
        <v>4</v>
      </c>
      <c r="I242">
        <v>13</v>
      </c>
      <c r="J242">
        <v>12</v>
      </c>
      <c r="K242">
        <v>4</v>
      </c>
      <c r="L242">
        <v>2</v>
      </c>
      <c r="M242">
        <v>0.17690823809651199</v>
      </c>
    </row>
    <row r="243" spans="1:13" x14ac:dyDescent="0.25">
      <c r="A243" t="s">
        <v>271</v>
      </c>
      <c r="B243" t="s">
        <v>3</v>
      </c>
      <c r="C243">
        <v>68.661100000000005</v>
      </c>
      <c r="D243">
        <v>-149.37049999999999</v>
      </c>
      <c r="E243">
        <v>999</v>
      </c>
      <c r="F243">
        <v>5</v>
      </c>
      <c r="G243">
        <v>10</v>
      </c>
      <c r="H243">
        <v>999</v>
      </c>
      <c r="I243">
        <v>11</v>
      </c>
      <c r="J243">
        <v>2</v>
      </c>
      <c r="K243">
        <v>3</v>
      </c>
      <c r="L243">
        <v>3</v>
      </c>
      <c r="M243">
        <v>999</v>
      </c>
    </row>
    <row r="244" spans="1:13" x14ac:dyDescent="0.25">
      <c r="A244" t="s">
        <v>272</v>
      </c>
      <c r="B244" t="s">
        <v>16</v>
      </c>
      <c r="C244">
        <v>45.493699999999997</v>
      </c>
      <c r="D244">
        <v>-89.585700000000003</v>
      </c>
      <c r="E244">
        <v>6</v>
      </c>
      <c r="F244">
        <v>3</v>
      </c>
      <c r="G244">
        <v>5</v>
      </c>
      <c r="H244">
        <v>4</v>
      </c>
      <c r="I244">
        <v>4</v>
      </c>
      <c r="J244">
        <v>3</v>
      </c>
      <c r="K244">
        <v>3</v>
      </c>
      <c r="L244">
        <v>4</v>
      </c>
      <c r="M244">
        <v>0.151790186428058</v>
      </c>
    </row>
    <row r="245" spans="1:13" x14ac:dyDescent="0.25">
      <c r="A245" t="s">
        <v>273</v>
      </c>
      <c r="B245" t="s">
        <v>16</v>
      </c>
      <c r="C245">
        <v>39.040399999999998</v>
      </c>
      <c r="D245">
        <v>-95.192099999999996</v>
      </c>
      <c r="E245">
        <v>999</v>
      </c>
      <c r="F245">
        <v>4</v>
      </c>
      <c r="G245">
        <v>4</v>
      </c>
      <c r="H245">
        <v>1</v>
      </c>
      <c r="I245">
        <v>5</v>
      </c>
      <c r="J245">
        <v>1</v>
      </c>
      <c r="K245">
        <v>4</v>
      </c>
      <c r="L245">
        <v>4</v>
      </c>
      <c r="M245">
        <v>0.157165403141757</v>
      </c>
    </row>
    <row r="246" spans="1:13" x14ac:dyDescent="0.25">
      <c r="A246" t="s">
        <v>274</v>
      </c>
      <c r="B246" t="s">
        <v>17</v>
      </c>
      <c r="C246">
        <v>46.233899999999998</v>
      </c>
      <c r="D246">
        <v>-89.537300000000002</v>
      </c>
      <c r="E246">
        <v>6</v>
      </c>
      <c r="F246">
        <v>3</v>
      </c>
      <c r="G246">
        <v>5</v>
      </c>
      <c r="H246">
        <v>6</v>
      </c>
      <c r="I246">
        <v>4</v>
      </c>
      <c r="J246">
        <v>3</v>
      </c>
      <c r="K246">
        <v>3</v>
      </c>
      <c r="L246">
        <v>4</v>
      </c>
      <c r="M246">
        <v>0.15636801697871</v>
      </c>
    </row>
    <row r="247" spans="1:13" x14ac:dyDescent="0.25">
      <c r="A247" t="s">
        <v>219</v>
      </c>
      <c r="B247" t="s">
        <v>22</v>
      </c>
      <c r="C247">
        <v>47.1282</v>
      </c>
      <c r="D247">
        <v>-99.241399999999999</v>
      </c>
      <c r="E247">
        <v>4</v>
      </c>
      <c r="F247">
        <v>3</v>
      </c>
      <c r="G247">
        <v>5</v>
      </c>
      <c r="H247">
        <v>999</v>
      </c>
      <c r="I247">
        <v>4</v>
      </c>
      <c r="J247">
        <v>2</v>
      </c>
      <c r="K247">
        <v>3</v>
      </c>
      <c r="L247">
        <v>1</v>
      </c>
      <c r="M247">
        <v>0.157940794035413</v>
      </c>
    </row>
    <row r="248" spans="1:13" x14ac:dyDescent="0.25">
      <c r="A248" t="s">
        <v>275</v>
      </c>
      <c r="B248" t="s">
        <v>13</v>
      </c>
      <c r="C248">
        <v>45.820500000000003</v>
      </c>
      <c r="D248">
        <v>-121.95189999999999</v>
      </c>
      <c r="E248">
        <v>999</v>
      </c>
      <c r="F248">
        <v>3</v>
      </c>
      <c r="G248">
        <v>4</v>
      </c>
      <c r="H248">
        <v>999</v>
      </c>
      <c r="I248">
        <v>4</v>
      </c>
      <c r="J248">
        <v>3</v>
      </c>
      <c r="K248">
        <v>3</v>
      </c>
      <c r="L248">
        <v>2</v>
      </c>
      <c r="M248">
        <v>999</v>
      </c>
    </row>
    <row r="249" spans="1:13" x14ac:dyDescent="0.25">
      <c r="A249" t="s">
        <v>276</v>
      </c>
      <c r="B249" t="s">
        <v>13</v>
      </c>
      <c r="C249">
        <v>44.953499999999998</v>
      </c>
      <c r="D249">
        <v>-110.5391</v>
      </c>
      <c r="E249">
        <v>999</v>
      </c>
      <c r="F249">
        <v>3</v>
      </c>
      <c r="G249">
        <v>5</v>
      </c>
      <c r="H249">
        <v>999</v>
      </c>
      <c r="I249">
        <v>4</v>
      </c>
      <c r="J249">
        <v>3</v>
      </c>
      <c r="K249">
        <v>3</v>
      </c>
      <c r="L249">
        <v>2</v>
      </c>
      <c r="M249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ALL_BASE_site_list2_bpmod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</cp:lastModifiedBy>
  <dcterms:created xsi:type="dcterms:W3CDTF">2020-06-02T23:45:40Z</dcterms:created>
  <dcterms:modified xsi:type="dcterms:W3CDTF">2021-08-12T17:47:46Z</dcterms:modified>
</cp:coreProperties>
</file>