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docMetadata/LabelInfo.xml" ContentType="application/vnd.ms-office.classificationlabels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8" yWindow="-108" windowWidth="19416" windowHeight="10416"/>
  </bookViews>
  <sheets>
    <sheet name="MX-03BR(12%) P1402TRH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55" i="1"/>
  <c r="E55" s="1"/>
  <c r="G55" s="1"/>
  <c r="F53"/>
  <c r="E53" s="1"/>
  <c r="E51"/>
  <c r="H46"/>
  <c r="C46"/>
  <c r="A45"/>
  <c r="F24"/>
  <c r="E24" s="1"/>
  <c r="F23"/>
  <c r="E23"/>
  <c r="G23" s="1"/>
  <c r="F13"/>
  <c r="E13" s="1"/>
  <c r="G13" s="1"/>
  <c r="F12"/>
  <c r="E12"/>
  <c r="G12" s="1"/>
  <c r="F11"/>
  <c r="F14" s="1"/>
  <c r="F25" s="1"/>
  <c r="F26" s="1"/>
  <c r="F51" s="1"/>
  <c r="F56" s="1"/>
  <c r="J2"/>
  <c r="J43" s="1"/>
  <c r="J45" s="1"/>
  <c r="J4" l="1"/>
  <c r="G24"/>
  <c r="E22"/>
  <c r="G22" s="1"/>
  <c r="G53"/>
  <c r="E54"/>
  <c r="G54" s="1"/>
  <c r="E11"/>
  <c r="E10" l="1"/>
  <c r="G10" s="1"/>
  <c r="G11"/>
  <c r="E52"/>
  <c r="G52" s="1"/>
  <c r="G14" l="1"/>
  <c r="G25" s="1"/>
  <c r="G26" s="1"/>
  <c r="G51" s="1"/>
  <c r="G56" s="1"/>
</calcChain>
</file>

<file path=xl/sharedStrings.xml><?xml version="1.0" encoding="utf-8"?>
<sst xmlns="http://schemas.openxmlformats.org/spreadsheetml/2006/main" count="241" uniqueCount="120">
  <si>
    <t>DIP SOLUTION CHECK SHEET</t>
  </si>
  <si>
    <t xml:space="preserve">วันที่ผสม / Mixing date :   </t>
  </si>
  <si>
    <r>
      <t xml:space="preserve">ลูกค้า / Custome    :  </t>
    </r>
    <r>
      <rPr>
        <b/>
        <sz val="20"/>
        <rFont val="AngsanaUPC"/>
        <family val="1"/>
        <charset val="222"/>
      </rPr>
      <t xml:space="preserve">  TGRT</t>
    </r>
  </si>
  <si>
    <r>
      <t xml:space="preserve">ชื่อน้ำยาเคลือบ / Dip solution name :  </t>
    </r>
    <r>
      <rPr>
        <b/>
        <sz val="18"/>
        <rFont val="AngsanaUPC"/>
        <family val="1"/>
      </rPr>
      <t>MX-03BR ( 12% )</t>
    </r>
  </si>
  <si>
    <t>Issued by</t>
  </si>
  <si>
    <t>Date</t>
  </si>
  <si>
    <t>ผลิตภัณฑ์ / Product item  :   P1402TRH</t>
  </si>
  <si>
    <r>
      <t xml:space="preserve">องค์ประกอบ / Compound : </t>
    </r>
    <r>
      <rPr>
        <b/>
        <sz val="20"/>
        <rFont val="AngsanaUPC"/>
        <family val="1"/>
        <charset val="222"/>
      </rPr>
      <t xml:space="preserve">      </t>
    </r>
    <r>
      <rPr>
        <b/>
        <sz val="20"/>
        <rFont val="AngsanaUPC"/>
        <family val="1"/>
      </rPr>
      <t xml:space="preserve"> FINAL</t>
    </r>
  </si>
  <si>
    <t xml:space="preserve"> Lot No.   </t>
  </si>
  <si>
    <t>:</t>
  </si>
  <si>
    <t>230719-01</t>
  </si>
  <si>
    <t>ปริมาณน้ำยา / Dip solution quantity  (lites)  :</t>
  </si>
  <si>
    <r>
      <t xml:space="preserve">  1.  สูตรผสมน้ำยา / DIP SOLUTION RECIPE  :  </t>
    </r>
    <r>
      <rPr>
        <b/>
        <sz val="22"/>
        <rFont val="AngsanaUPC"/>
        <family val="1"/>
        <charset val="222"/>
      </rPr>
      <t xml:space="preserve">SF </t>
    </r>
  </si>
  <si>
    <r>
      <t xml:space="preserve"> เริ่มเวลา / Start time </t>
    </r>
    <r>
      <rPr>
        <b/>
        <sz val="14"/>
        <color indexed="10"/>
        <rFont val="AngsanaUPC"/>
        <family val="1"/>
      </rPr>
      <t>(SC)</t>
    </r>
    <r>
      <rPr>
        <b/>
        <sz val="12"/>
        <rFont val="AngsanaUPC"/>
        <family val="1"/>
        <charset val="222"/>
      </rPr>
      <t>:</t>
    </r>
  </si>
  <si>
    <r>
      <t xml:space="preserve"> สิ้นสุดเวลา / Finish time</t>
    </r>
    <r>
      <rPr>
        <sz val="13"/>
        <color indexed="10"/>
        <rFont val="AngsanaUPC"/>
        <family val="1"/>
      </rPr>
      <t xml:space="preserve"> (SC)</t>
    </r>
    <r>
      <rPr>
        <sz val="13"/>
        <rFont val="AngsanaUPC"/>
        <family val="1"/>
        <charset val="222"/>
      </rPr>
      <t xml:space="preserve"> :                                 </t>
    </r>
  </si>
  <si>
    <r>
      <t xml:space="preserve"> Temp.(°C)</t>
    </r>
    <r>
      <rPr>
        <b/>
        <sz val="14"/>
        <color indexed="10"/>
        <rFont val="AngsanaUPC"/>
        <family val="1"/>
      </rPr>
      <t xml:space="preserve"> (SC)</t>
    </r>
    <r>
      <rPr>
        <b/>
        <sz val="14"/>
        <rFont val="AngsanaUPC"/>
        <family val="1"/>
        <charset val="222"/>
      </rPr>
      <t xml:space="preserve"> :</t>
    </r>
  </si>
  <si>
    <t>เตรียมโดย / prepared by :</t>
  </si>
  <si>
    <t xml:space="preserve">น้ำยาเคลือบ </t>
  </si>
  <si>
    <t>Chemical</t>
  </si>
  <si>
    <t xml:space="preserve">เคมีที่ใช้  </t>
  </si>
  <si>
    <t>มาตรฐาน/Standard (kg)</t>
  </si>
  <si>
    <t>จากการคำนวณ /</t>
  </si>
  <si>
    <t xml:space="preserve">ค่าจริงที่ชั่งได้ / </t>
  </si>
  <si>
    <t xml:space="preserve">สภาวะควบคุม / </t>
  </si>
  <si>
    <t>Solution</t>
  </si>
  <si>
    <t>No.</t>
  </si>
  <si>
    <t>Lot no.</t>
  </si>
  <si>
    <r>
      <t xml:space="preserve">Chemical </t>
    </r>
    <r>
      <rPr>
        <b/>
        <sz val="14"/>
        <color indexed="10"/>
        <rFont val="AngsanaUPC"/>
        <family val="1"/>
      </rPr>
      <t xml:space="preserve"> (SC)</t>
    </r>
  </si>
  <si>
    <t>Wet</t>
  </si>
  <si>
    <t>Dry</t>
  </si>
  <si>
    <t>Calculation Wet (kg)</t>
  </si>
  <si>
    <t>Actual Wet (kg)</t>
  </si>
  <si>
    <t>Conditions</t>
  </si>
  <si>
    <t>SF</t>
  </si>
  <si>
    <t>_</t>
  </si>
  <si>
    <t xml:space="preserve"> Purified water</t>
  </si>
  <si>
    <t>1.Condition</t>
  </si>
  <si>
    <t>23</t>
  </si>
  <si>
    <t xml:space="preserve"> Na OH ( 100.0 )</t>
  </si>
  <si>
    <t>　25.0±3.0℃×4.0±0.3 HR</t>
  </si>
  <si>
    <t>14</t>
  </si>
  <si>
    <t xml:space="preserve"> S-700(S)  ( 65 )</t>
  </si>
  <si>
    <r>
      <t xml:space="preserve">2. Mixing Condition 25 </t>
    </r>
    <r>
      <rPr>
        <sz val="8"/>
        <rFont val="CordiaUPC"/>
        <family val="2"/>
      </rPr>
      <t xml:space="preserve">～ </t>
    </r>
    <r>
      <rPr>
        <sz val="14"/>
        <rFont val="CordiaUPC"/>
        <family val="2"/>
        <charset val="222"/>
      </rPr>
      <t xml:space="preserve">35 RPM  </t>
    </r>
  </si>
  <si>
    <t>22</t>
  </si>
  <si>
    <t xml:space="preserve"> Formalin ( 37 )</t>
  </si>
  <si>
    <t xml:space="preserve"> Sub Total</t>
  </si>
  <si>
    <t xml:space="preserve"> ตรวจเช็คสารเคมีโดย :</t>
  </si>
  <si>
    <t>YES or NO</t>
  </si>
  <si>
    <r>
      <t xml:space="preserve"> เริ่มเอจจิ้ง  Aging Start</t>
    </r>
    <r>
      <rPr>
        <sz val="13"/>
        <color indexed="10"/>
        <rFont val="AngsanaUPC"/>
        <family val="1"/>
      </rPr>
      <t xml:space="preserve"> (SC)</t>
    </r>
    <r>
      <rPr>
        <sz val="13"/>
        <rFont val="AngsanaUPC"/>
        <family val="1"/>
        <charset val="222"/>
      </rPr>
      <t xml:space="preserve"> :</t>
    </r>
  </si>
  <si>
    <r>
      <t xml:space="preserve">สิ้นสุดเอจจิ้ง Aging Finish </t>
    </r>
    <r>
      <rPr>
        <sz val="13"/>
        <color indexed="10"/>
        <rFont val="AngsanaUPC"/>
        <family val="1"/>
      </rPr>
      <t>(SC)</t>
    </r>
    <r>
      <rPr>
        <sz val="13"/>
        <rFont val="AngsanaUPC"/>
        <family val="1"/>
        <charset val="222"/>
      </rPr>
      <t xml:space="preserve"> :</t>
    </r>
  </si>
  <si>
    <r>
      <t xml:space="preserve">Temp.  ( </t>
    </r>
    <r>
      <rPr>
        <b/>
        <vertAlign val="superscript"/>
        <sz val="14"/>
        <rFont val="AngsanaUPC"/>
        <family val="1"/>
        <charset val="222"/>
      </rPr>
      <t>O</t>
    </r>
    <r>
      <rPr>
        <b/>
        <sz val="14"/>
        <rFont val="AngsanaUPC"/>
        <family val="1"/>
        <charset val="222"/>
      </rPr>
      <t>C)</t>
    </r>
    <r>
      <rPr>
        <b/>
        <sz val="14"/>
        <color indexed="10"/>
        <rFont val="AngsanaUPC"/>
        <family val="1"/>
      </rPr>
      <t xml:space="preserve"> (SC)</t>
    </r>
    <r>
      <rPr>
        <b/>
        <sz val="14"/>
        <rFont val="AngsanaUPC"/>
        <family val="1"/>
        <charset val="222"/>
      </rPr>
      <t xml:space="preserve"> :</t>
    </r>
  </si>
  <si>
    <t>วันที่เริ่มเอจจิ้ง :</t>
  </si>
  <si>
    <t>วันที่สิ้นสุดเอจจิ้ง:</t>
  </si>
  <si>
    <r>
      <t xml:space="preserve">  2.  สูตรผสมน้ำยา / DIP SOLUTION RECIPE  :  </t>
    </r>
    <r>
      <rPr>
        <b/>
        <sz val="22"/>
        <rFont val="AngsanaUPC"/>
        <family val="1"/>
        <charset val="222"/>
      </rPr>
      <t>SFL</t>
    </r>
  </si>
  <si>
    <t>SFL</t>
  </si>
  <si>
    <t>Purified water</t>
  </si>
  <si>
    <t>1.Conditioning</t>
  </si>
  <si>
    <t>10</t>
  </si>
  <si>
    <t>LX 111A  ( 52 )</t>
  </si>
  <si>
    <t>　25.0±3.0℃×12.0 ～ 24.0HR</t>
  </si>
  <si>
    <t>12</t>
  </si>
  <si>
    <t>PYRATEX-FS (40.5)</t>
  </si>
  <si>
    <r>
      <t xml:space="preserve">2. Mixing Condition  15 </t>
    </r>
    <r>
      <rPr>
        <sz val="8"/>
        <rFont val="Cordia New"/>
        <family val="2"/>
      </rPr>
      <t xml:space="preserve">～ </t>
    </r>
    <r>
      <rPr>
        <sz val="14"/>
        <rFont val="Cordia New"/>
        <family val="2"/>
      </rPr>
      <t>50 RPM</t>
    </r>
  </si>
  <si>
    <t>SF Solution</t>
  </si>
  <si>
    <t>Sub Total</t>
  </si>
  <si>
    <t xml:space="preserve">  3.  คุณภาพ / QUALITY :   SF &amp; SFL</t>
  </si>
  <si>
    <t xml:space="preserve">น้ำยาเคลือบ / </t>
  </si>
  <si>
    <t xml:space="preserve">หัวข้อทดสอบ / </t>
  </si>
  <si>
    <t xml:space="preserve">เกณฑ์ / </t>
  </si>
  <si>
    <t xml:space="preserve">ค่าที่วัดได้ / </t>
  </si>
  <si>
    <t xml:space="preserve">ผลการตัดสิน / </t>
  </si>
  <si>
    <t>ห้อง Lab เท่านั้น / Laboratory only</t>
  </si>
  <si>
    <t>Tesing item</t>
  </si>
  <si>
    <t>Specification</t>
  </si>
  <si>
    <t xml:space="preserve">Actual </t>
  </si>
  <si>
    <t xml:space="preserve">Judgement </t>
  </si>
  <si>
    <t>pH</t>
  </si>
  <si>
    <t>6.10  ~  7.78</t>
  </si>
  <si>
    <t>Pass    /     No pass</t>
  </si>
  <si>
    <t>เวลาที่ทดสอบ / Testing time  :</t>
  </si>
  <si>
    <t>Viscosity</t>
  </si>
  <si>
    <t>1.15  ~  1.51</t>
  </si>
  <si>
    <t>ทดสอบโดย / Tested by          :</t>
  </si>
  <si>
    <t>TSC</t>
  </si>
  <si>
    <t>7.18  ~  7.78</t>
  </si>
  <si>
    <t>อนุมัติโดย / Approved by       :</t>
  </si>
  <si>
    <t xml:space="preserve">6.97  ~  8.17 </t>
  </si>
  <si>
    <t xml:space="preserve">1.25  ~  2.57 </t>
  </si>
  <si>
    <t>14.96  ~  15.68</t>
  </si>
  <si>
    <t>ฝ่ายผลิตเท่านั้น / Production only</t>
  </si>
  <si>
    <t>Use</t>
  </si>
  <si>
    <t>ตรวจสอบโดย / Checked by   :</t>
  </si>
  <si>
    <t>Date :</t>
  </si>
  <si>
    <t>No use</t>
  </si>
  <si>
    <t>อนุมัติโดย / Approved by     :</t>
  </si>
  <si>
    <t>FM-CM-06-04 / EJS-EG-08    Effective date : 7 / November / 2022   Approved by : PD</t>
  </si>
  <si>
    <t>Retention : 15 year</t>
  </si>
  <si>
    <t>ลูกค้า / Custome    :  TGRT</t>
  </si>
  <si>
    <r>
      <t xml:space="preserve">องค์ประกอบ / Compound : </t>
    </r>
    <r>
      <rPr>
        <b/>
        <sz val="20"/>
        <rFont val="AngsanaUPC"/>
        <family val="1"/>
        <charset val="222"/>
      </rPr>
      <t xml:space="preserve">       </t>
    </r>
    <r>
      <rPr>
        <b/>
        <sz val="20"/>
        <rFont val="AngsanaUPC"/>
        <family val="1"/>
      </rPr>
      <t xml:space="preserve"> FINAL</t>
    </r>
  </si>
  <si>
    <r>
      <t xml:space="preserve">  1.  สูตรผสมน้ำยา / DIP SOLUTION RECIPE  :  </t>
    </r>
    <r>
      <rPr>
        <b/>
        <sz val="22"/>
        <rFont val="AngsanaUPC"/>
        <family val="1"/>
        <charset val="222"/>
      </rPr>
      <t xml:space="preserve"> FINAL</t>
    </r>
  </si>
  <si>
    <t>FINAL</t>
  </si>
  <si>
    <t xml:space="preserve"> SFL Solution</t>
  </si>
  <si>
    <t>　25.0±3.0℃×12.0±1.0 HR</t>
  </si>
  <si>
    <t>13</t>
  </si>
  <si>
    <t xml:space="preserve"> Denabond  ( 20 )</t>
  </si>
  <si>
    <r>
      <t>2. Mixing Condition  15</t>
    </r>
    <r>
      <rPr>
        <sz val="8"/>
        <rFont val="Cordia New"/>
        <family val="2"/>
      </rPr>
      <t>～</t>
    </r>
    <r>
      <rPr>
        <sz val="14"/>
        <rFont val="Cordia New"/>
        <family val="2"/>
      </rPr>
      <t>50  RPM</t>
    </r>
  </si>
  <si>
    <t>TC-6400</t>
  </si>
  <si>
    <t xml:space="preserve"> Pure water</t>
  </si>
  <si>
    <t>3.Pot life  after aging   240 HR</t>
  </si>
  <si>
    <t>10% Solution</t>
  </si>
  <si>
    <t xml:space="preserve"> TC-6400 (42%)</t>
  </si>
  <si>
    <t xml:space="preserve">  3.  คุณภาพ / QUALITY :   FINAL </t>
  </si>
  <si>
    <t xml:space="preserve">9.83  ~  10.91 </t>
  </si>
  <si>
    <t xml:space="preserve">2.18  ~  2.90 </t>
  </si>
  <si>
    <t xml:space="preserve"> 11.61  ~  12.21</t>
  </si>
  <si>
    <t xml:space="preserve">  3.  บันทึก / NOTE</t>
  </si>
  <si>
    <t>１．In each classification, ingredients must be added in order from top to bottom.</t>
    <phoneticPr fontId="0"/>
  </si>
  <si>
    <t>２．Tolerance is less than ±2% in each step.</t>
    <phoneticPr fontId="0"/>
  </si>
  <si>
    <t>３．TC-6400 solution must be stirred over 3 minutes.</t>
    <phoneticPr fontId="0"/>
  </si>
  <si>
    <t xml:space="preserve">    If stirring is not enough, Final solution makes aggregates.</t>
    <phoneticPr fontId="0"/>
  </si>
</sst>
</file>

<file path=xl/styles.xml><?xml version="1.0" encoding="utf-8"?>
<styleSheet xmlns="http://schemas.openxmlformats.org/spreadsheetml/2006/main">
  <numFmts count="2">
    <numFmt numFmtId="164" formatCode="_-* #,##0_-;\-* #,##0_-;_-* &quot;-&quot;_-;_-@_-"/>
    <numFmt numFmtId="165" formatCode="0.00_);[Red]\(0.00\)"/>
  </numFmts>
  <fonts count="36">
    <font>
      <sz val="14"/>
      <name val="Cordia New"/>
      <family val="2"/>
    </font>
    <font>
      <sz val="14"/>
      <name val="Cordia New"/>
      <family val="2"/>
    </font>
    <font>
      <b/>
      <sz val="18"/>
      <name val="AngsanaUPC"/>
      <family val="1"/>
      <charset val="222"/>
    </font>
    <font>
      <b/>
      <sz val="16"/>
      <name val="AngsanaUPC"/>
      <family val="1"/>
      <charset val="222"/>
    </font>
    <font>
      <b/>
      <sz val="20"/>
      <name val="AngsanaUPC"/>
      <family val="1"/>
      <charset val="222"/>
    </font>
    <font>
      <b/>
      <sz val="24"/>
      <name val="AngsanaUPC"/>
      <family val="1"/>
      <charset val="222"/>
    </font>
    <font>
      <b/>
      <sz val="15"/>
      <name val="AngsanaUPC"/>
      <family val="1"/>
      <charset val="222"/>
    </font>
    <font>
      <b/>
      <sz val="13"/>
      <name val="AngsanaUPC"/>
      <family val="1"/>
      <charset val="222"/>
    </font>
    <font>
      <b/>
      <sz val="18"/>
      <name val="AngsanaUPC"/>
      <family val="1"/>
    </font>
    <font>
      <b/>
      <sz val="20"/>
      <name val="AngsanaUPC"/>
      <family val="1"/>
    </font>
    <font>
      <b/>
      <sz val="22"/>
      <name val="AngsanaUPC"/>
      <family val="1"/>
      <charset val="222"/>
    </font>
    <font>
      <b/>
      <sz val="14"/>
      <name val="AngsanaUPC"/>
      <family val="1"/>
      <charset val="222"/>
    </font>
    <font>
      <b/>
      <sz val="12"/>
      <name val="AngsanaUPC"/>
      <family val="1"/>
      <charset val="222"/>
    </font>
    <font>
      <b/>
      <sz val="14"/>
      <color indexed="10"/>
      <name val="AngsanaUPC"/>
      <family val="1"/>
    </font>
    <font>
      <sz val="13"/>
      <name val="AngsanaUPC"/>
      <family val="1"/>
      <charset val="222"/>
    </font>
    <font>
      <sz val="13"/>
      <color indexed="10"/>
      <name val="AngsanaUPC"/>
      <family val="1"/>
    </font>
    <font>
      <b/>
      <sz val="10"/>
      <name val="AngsanaUPC"/>
      <family val="1"/>
      <charset val="222"/>
    </font>
    <font>
      <b/>
      <sz val="14"/>
      <name val="AngsanaUPC"/>
      <family val="1"/>
    </font>
    <font>
      <b/>
      <sz val="12"/>
      <name val="Angsana New"/>
      <family val="1"/>
    </font>
    <font>
      <sz val="14"/>
      <name val="CordiaUPC"/>
      <family val="2"/>
      <charset val="222"/>
    </font>
    <font>
      <b/>
      <sz val="16"/>
      <name val="Cordia New"/>
      <family val="2"/>
    </font>
    <font>
      <b/>
      <sz val="13.5"/>
      <name val="AngsanaUPC"/>
      <family val="1"/>
      <charset val="222"/>
    </font>
    <font>
      <sz val="9"/>
      <name val="ＭＳ Ｐゴシック"/>
      <family val="3"/>
      <charset val="128"/>
    </font>
    <font>
      <sz val="8"/>
      <name val="CordiaUPC"/>
      <family val="2"/>
    </font>
    <font>
      <b/>
      <sz val="16"/>
      <name val="CordiaUPC"/>
      <family val="2"/>
      <charset val="222"/>
    </font>
    <font>
      <sz val="16"/>
      <name val="CordiaUPC"/>
      <family val="2"/>
      <charset val="222"/>
    </font>
    <font>
      <b/>
      <vertAlign val="superscript"/>
      <sz val="14"/>
      <name val="AngsanaUPC"/>
      <family val="1"/>
      <charset val="222"/>
    </font>
    <font>
      <sz val="8"/>
      <name val="Cordia New"/>
      <family val="2"/>
    </font>
    <font>
      <b/>
      <sz val="18"/>
      <color indexed="15"/>
      <name val="AngsanaUPC"/>
      <family val="1"/>
      <charset val="222"/>
    </font>
    <font>
      <b/>
      <sz val="14"/>
      <name val="CordiaUPC"/>
      <family val="2"/>
      <charset val="222"/>
    </font>
    <font>
      <b/>
      <sz val="14"/>
      <name val="Cordia New"/>
      <family val="2"/>
    </font>
    <font>
      <sz val="12"/>
      <name val="CordiaUPC"/>
      <family val="2"/>
      <charset val="222"/>
    </font>
    <font>
      <sz val="16"/>
      <name val="CordiaUPC"/>
      <family val="2"/>
    </font>
    <font>
      <b/>
      <sz val="14"/>
      <name val="Angsana New"/>
      <family val="1"/>
    </font>
    <font>
      <b/>
      <sz val="14"/>
      <name val="CordiaUPC"/>
      <family val="2"/>
    </font>
    <font>
      <sz val="14"/>
      <name val="AngsanaUPC"/>
      <family val="1"/>
      <charset val="22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8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medium">
        <color indexed="64"/>
      </right>
      <top style="hair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59">
    <xf numFmtId="0" fontId="0" fillId="0" borderId="0" xfId="0"/>
    <xf numFmtId="0" fontId="2" fillId="0" borderId="1" xfId="0" applyFont="1" applyBorder="1" applyAlignment="1">
      <alignment horizontal="centerContinuous" vertical="center"/>
    </xf>
    <xf numFmtId="0" fontId="2" fillId="0" borderId="2" xfId="0" applyFont="1" applyBorder="1" applyAlignment="1">
      <alignment horizontal="centerContinuous" vertical="center"/>
    </xf>
    <xf numFmtId="0" fontId="3" fillId="0" borderId="2" xfId="0" applyFont="1" applyBorder="1" applyAlignment="1">
      <alignment horizontal="centerContinuous" vertical="center"/>
    </xf>
    <xf numFmtId="14" fontId="4" fillId="0" borderId="5" xfId="0" applyNumberFormat="1" applyFont="1" applyBorder="1" applyAlignment="1">
      <alignment horizontal="center" vertical="center"/>
    </xf>
    <xf numFmtId="0" fontId="5" fillId="0" borderId="0" xfId="0" applyFont="1" applyAlignment="1">
      <alignment vertical="center"/>
    </xf>
    <xf numFmtId="0" fontId="3" fillId="0" borderId="6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8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2" fillId="0" borderId="9" xfId="0" applyFont="1" applyBorder="1" applyAlignment="1">
      <alignment vertical="center"/>
    </xf>
    <xf numFmtId="0" fontId="6" fillId="0" borderId="10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/>
    </xf>
    <xf numFmtId="0" fontId="6" fillId="0" borderId="12" xfId="0" applyFont="1" applyBorder="1" applyAlignment="1">
      <alignment vertical="center"/>
    </xf>
    <xf numFmtId="0" fontId="6" fillId="0" borderId="13" xfId="0" applyFont="1" applyBorder="1" applyAlignment="1">
      <alignment vertical="center"/>
    </xf>
    <xf numFmtId="0" fontId="6" fillId="0" borderId="14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10" fillId="0" borderId="15" xfId="0" applyFont="1" applyBorder="1" applyAlignment="1">
      <alignment horizontal="left" vertical="center"/>
    </xf>
    <xf numFmtId="0" fontId="6" fillId="0" borderId="16" xfId="0" applyFont="1" applyBorder="1" applyAlignment="1">
      <alignment horizontal="center" vertical="center"/>
    </xf>
    <xf numFmtId="0" fontId="6" fillId="0" borderId="18" xfId="0" applyFont="1" applyBorder="1" applyAlignment="1">
      <alignment vertical="center"/>
    </xf>
    <xf numFmtId="0" fontId="6" fillId="0" borderId="19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7" fillId="0" borderId="20" xfId="0" applyFont="1" applyBorder="1" applyAlignment="1">
      <alignment vertical="center"/>
    </xf>
    <xf numFmtId="0" fontId="11" fillId="0" borderId="21" xfId="0" applyFont="1" applyBorder="1" applyAlignment="1">
      <alignment vertical="center"/>
    </xf>
    <xf numFmtId="0" fontId="6" fillId="0" borderId="21" xfId="0" applyFont="1" applyBorder="1" applyAlignment="1">
      <alignment vertical="center"/>
    </xf>
    <xf numFmtId="0" fontId="5" fillId="0" borderId="22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2" fillId="0" borderId="25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2" fillId="0" borderId="26" xfId="0" applyFont="1" applyBorder="1" applyAlignment="1">
      <alignment vertical="center"/>
    </xf>
    <xf numFmtId="0" fontId="2" fillId="0" borderId="27" xfId="0" applyFont="1" applyBorder="1" applyAlignment="1">
      <alignment vertical="center"/>
    </xf>
    <xf numFmtId="0" fontId="12" fillId="0" borderId="6" xfId="0" applyFont="1" applyBorder="1" applyAlignment="1">
      <alignment horizontal="left" vertical="center"/>
    </xf>
    <xf numFmtId="0" fontId="12" fillId="0" borderId="7" xfId="0" applyFont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2" fontId="14" fillId="0" borderId="28" xfId="0" applyNumberFormat="1" applyFont="1" applyBorder="1" applyAlignment="1">
      <alignment vertical="center"/>
    </xf>
    <xf numFmtId="2" fontId="14" fillId="0" borderId="26" xfId="0" applyNumberFormat="1" applyFont="1" applyBorder="1" applyAlignment="1">
      <alignment vertical="center"/>
    </xf>
    <xf numFmtId="0" fontId="11" fillId="0" borderId="29" xfId="0" applyFont="1" applyBorder="1" applyAlignment="1">
      <alignment vertical="center"/>
    </xf>
    <xf numFmtId="2" fontId="14" fillId="0" borderId="30" xfId="0" applyNumberFormat="1" applyFont="1" applyBorder="1" applyAlignment="1">
      <alignment vertical="center"/>
    </xf>
    <xf numFmtId="0" fontId="12" fillId="0" borderId="28" xfId="0" applyFont="1" applyBorder="1" applyAlignment="1">
      <alignment vertical="center"/>
    </xf>
    <xf numFmtId="0" fontId="12" fillId="0" borderId="31" xfId="0" applyFont="1" applyBorder="1" applyAlignment="1">
      <alignment vertical="center"/>
    </xf>
    <xf numFmtId="0" fontId="11" fillId="0" borderId="0" xfId="0" applyFont="1" applyAlignment="1">
      <alignment vertical="center"/>
    </xf>
    <xf numFmtId="0" fontId="12" fillId="0" borderId="32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" vertical="center"/>
    </xf>
    <xf numFmtId="0" fontId="12" fillId="0" borderId="33" xfId="0" applyFont="1" applyBorder="1" applyAlignment="1">
      <alignment horizontal="centerContinuous" vertical="center"/>
    </xf>
    <xf numFmtId="0" fontId="12" fillId="0" borderId="8" xfId="0" applyFont="1" applyBorder="1" applyAlignment="1">
      <alignment horizontal="centerContinuous" vertical="center"/>
    </xf>
    <xf numFmtId="0" fontId="12" fillId="0" borderId="34" xfId="0" applyFont="1" applyBorder="1" applyAlignment="1">
      <alignment horizontal="centerContinuous" vertical="center"/>
    </xf>
    <xf numFmtId="0" fontId="16" fillId="0" borderId="35" xfId="0" applyFont="1" applyBorder="1" applyAlignment="1">
      <alignment horizontal="center" vertical="center"/>
    </xf>
    <xf numFmtId="0" fontId="12" fillId="0" borderId="35" xfId="0" applyFont="1" applyBorder="1" applyAlignment="1">
      <alignment horizontal="center" vertical="center"/>
    </xf>
    <xf numFmtId="0" fontId="11" fillId="0" borderId="9" xfId="0" applyFont="1" applyBorder="1" applyAlignment="1">
      <alignment horizontal="centerContinuous" vertical="center"/>
    </xf>
    <xf numFmtId="0" fontId="11" fillId="0" borderId="36" xfId="0" applyFont="1" applyBorder="1" applyAlignment="1">
      <alignment horizontal="centerContinuous" vertical="center"/>
    </xf>
    <xf numFmtId="0" fontId="12" fillId="0" borderId="37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7" fillId="0" borderId="23" xfId="0" applyFont="1" applyBorder="1" applyAlignment="1">
      <alignment horizontal="center" vertical="center"/>
    </xf>
    <xf numFmtId="0" fontId="12" fillId="0" borderId="38" xfId="0" applyFont="1" applyBorder="1" applyAlignment="1">
      <alignment horizontal="center" vertical="center"/>
    </xf>
    <xf numFmtId="0" fontId="16" fillId="0" borderId="38" xfId="0" applyFont="1" applyBorder="1" applyAlignment="1">
      <alignment horizontal="center" vertical="center"/>
    </xf>
    <xf numFmtId="0" fontId="11" fillId="0" borderId="19" xfId="0" applyFont="1" applyBorder="1" applyAlignment="1">
      <alignment horizontal="centerContinuous" vertical="center"/>
    </xf>
    <xf numFmtId="0" fontId="11" fillId="0" borderId="39" xfId="0" applyFont="1" applyBorder="1" applyAlignment="1">
      <alignment horizontal="centerContinuous" vertical="center"/>
    </xf>
    <xf numFmtId="49" fontId="11" fillId="0" borderId="40" xfId="0" applyNumberFormat="1" applyFont="1" applyBorder="1" applyAlignment="1">
      <alignment horizontal="center" vertical="center"/>
    </xf>
    <xf numFmtId="49" fontId="11" fillId="0" borderId="13" xfId="0" applyNumberFormat="1" applyFont="1" applyBorder="1" applyAlignment="1">
      <alignment horizontal="center" vertical="center"/>
    </xf>
    <xf numFmtId="0" fontId="1" fillId="2" borderId="41" xfId="0" applyFont="1" applyFill="1" applyBorder="1" applyAlignment="1">
      <alignment vertical="center"/>
    </xf>
    <xf numFmtId="2" fontId="19" fillId="2" borderId="10" xfId="0" applyNumberFormat="1" applyFont="1" applyFill="1" applyBorder="1" applyAlignment="1">
      <alignment vertical="center"/>
    </xf>
    <xf numFmtId="0" fontId="19" fillId="2" borderId="42" xfId="0" applyFont="1" applyFill="1" applyBorder="1" applyAlignment="1">
      <alignment vertical="center"/>
    </xf>
    <xf numFmtId="2" fontId="20" fillId="2" borderId="42" xfId="0" applyNumberFormat="1" applyFont="1" applyFill="1" applyBorder="1" applyAlignment="1">
      <alignment vertical="center"/>
    </xf>
    <xf numFmtId="0" fontId="3" fillId="2" borderId="13" xfId="0" applyFont="1" applyFill="1" applyBorder="1" applyAlignment="1">
      <alignment vertical="center"/>
    </xf>
    <xf numFmtId="0" fontId="1" fillId="3" borderId="43" xfId="0" applyFont="1" applyFill="1" applyBorder="1"/>
    <xf numFmtId="0" fontId="0" fillId="3" borderId="27" xfId="0" applyFill="1" applyBorder="1"/>
    <xf numFmtId="10" fontId="21" fillId="0" borderId="0" xfId="2" applyNumberFormat="1" applyFont="1" applyAlignment="1">
      <alignment vertical="center"/>
    </xf>
    <xf numFmtId="0" fontId="1" fillId="0" borderId="41" xfId="0" applyFont="1" applyBorder="1" applyAlignment="1">
      <alignment vertical="center"/>
    </xf>
    <xf numFmtId="2" fontId="19" fillId="0" borderId="41" xfId="0" applyNumberFormat="1" applyFont="1" applyBorder="1" applyAlignment="1">
      <alignment vertical="center"/>
    </xf>
    <xf numFmtId="2" fontId="19" fillId="0" borderId="42" xfId="0" applyNumberFormat="1" applyFont="1" applyBorder="1" applyAlignment="1">
      <alignment vertical="center"/>
    </xf>
    <xf numFmtId="2" fontId="20" fillId="0" borderId="42" xfId="0" applyNumberFormat="1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22" fillId="3" borderId="43" xfId="0" applyFont="1" applyFill="1" applyBorder="1"/>
    <xf numFmtId="0" fontId="3" fillId="0" borderId="40" xfId="0" applyFont="1" applyBorder="1" applyAlignment="1">
      <alignment vertical="center"/>
    </xf>
    <xf numFmtId="0" fontId="19" fillId="0" borderId="0" xfId="0" applyFont="1" applyAlignment="1">
      <alignment vertical="center"/>
    </xf>
    <xf numFmtId="49" fontId="11" fillId="0" borderId="16" xfId="0" applyNumberFormat="1" applyFont="1" applyBorder="1" applyAlignment="1">
      <alignment horizontal="center" vertical="center"/>
    </xf>
    <xf numFmtId="49" fontId="11" fillId="0" borderId="46" xfId="0" applyNumberFormat="1" applyFont="1" applyBorder="1" applyAlignment="1">
      <alignment horizontal="center" vertical="center"/>
    </xf>
    <xf numFmtId="0" fontId="24" fillId="0" borderId="46" xfId="0" applyFont="1" applyBorder="1" applyAlignment="1">
      <alignment vertical="center"/>
    </xf>
    <xf numFmtId="2" fontId="25" fillId="0" borderId="16" xfId="0" applyNumberFormat="1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0" fillId="3" borderId="43" xfId="0" applyFill="1" applyBorder="1"/>
    <xf numFmtId="2" fontId="14" fillId="0" borderId="47" xfId="0" applyNumberFormat="1" applyFont="1" applyBorder="1" applyAlignment="1">
      <alignment horizontal="left" vertical="center"/>
    </xf>
    <xf numFmtId="2" fontId="14" fillId="0" borderId="48" xfId="0" applyNumberFormat="1" applyFont="1" applyBorder="1" applyAlignment="1">
      <alignment horizontal="left" vertical="center"/>
    </xf>
    <xf numFmtId="0" fontId="14" fillId="0" borderId="48" xfId="0" applyFont="1" applyBorder="1" applyAlignment="1">
      <alignment vertical="center"/>
    </xf>
    <xf numFmtId="2" fontId="14" fillId="0" borderId="49" xfId="0" applyNumberFormat="1" applyFont="1" applyBorder="1" applyAlignment="1">
      <alignment vertical="center"/>
    </xf>
    <xf numFmtId="2" fontId="14" fillId="0" borderId="50" xfId="0" applyNumberFormat="1" applyFont="1" applyBorder="1" applyAlignment="1">
      <alignment vertical="center"/>
    </xf>
    <xf numFmtId="0" fontId="11" fillId="0" borderId="40" xfId="0" applyFont="1" applyBorder="1" applyAlignment="1">
      <alignment horizontal="center" vertical="center"/>
    </xf>
    <xf numFmtId="0" fontId="0" fillId="3" borderId="14" xfId="0" applyFill="1" applyBorder="1"/>
    <xf numFmtId="0" fontId="21" fillId="0" borderId="0" xfId="0" applyFont="1" applyAlignment="1">
      <alignment vertical="center"/>
    </xf>
    <xf numFmtId="2" fontId="14" fillId="0" borderId="51" xfId="0" applyNumberFormat="1" applyFont="1" applyBorder="1" applyAlignment="1">
      <alignment vertical="center"/>
    </xf>
    <xf numFmtId="2" fontId="14" fillId="0" borderId="15" xfId="0" applyNumberFormat="1" applyFont="1" applyBorder="1" applyAlignment="1">
      <alignment horizontal="left" vertical="center"/>
    </xf>
    <xf numFmtId="2" fontId="14" fillId="0" borderId="52" xfId="0" applyNumberFormat="1" applyFont="1" applyBorder="1" applyAlignment="1">
      <alignment vertical="center"/>
    </xf>
    <xf numFmtId="0" fontId="14" fillId="0" borderId="15" xfId="0" applyFont="1" applyBorder="1" applyAlignment="1">
      <alignment vertical="center"/>
    </xf>
    <xf numFmtId="2" fontId="11" fillId="0" borderId="52" xfId="0" applyNumberFormat="1" applyFont="1" applyBorder="1" applyAlignment="1">
      <alignment vertical="center"/>
    </xf>
    <xf numFmtId="0" fontId="12" fillId="0" borderId="53" xfId="0" applyFont="1" applyBorder="1" applyAlignment="1">
      <alignment vertical="center"/>
    </xf>
    <xf numFmtId="2" fontId="14" fillId="0" borderId="18" xfId="0" applyNumberFormat="1" applyFont="1" applyBorder="1" applyAlignment="1">
      <alignment vertical="center"/>
    </xf>
    <xf numFmtId="2" fontId="14" fillId="0" borderId="19" xfId="0" applyNumberFormat="1" applyFont="1" applyBorder="1" applyAlignment="1">
      <alignment horizontal="left" vertical="center"/>
    </xf>
    <xf numFmtId="2" fontId="14" fillId="0" borderId="29" xfId="0" applyNumberFormat="1" applyFont="1" applyBorder="1" applyAlignment="1">
      <alignment vertical="center"/>
    </xf>
    <xf numFmtId="0" fontId="14" fillId="0" borderId="19" xfId="0" applyFont="1" applyBorder="1" applyAlignment="1">
      <alignment vertical="center"/>
    </xf>
    <xf numFmtId="0" fontId="14" fillId="0" borderId="20" xfId="0" applyFont="1" applyBorder="1" applyAlignment="1">
      <alignment vertical="center"/>
    </xf>
    <xf numFmtId="0" fontId="14" fillId="0" borderId="21" xfId="0" applyFont="1" applyBorder="1" applyAlignment="1">
      <alignment vertical="center"/>
    </xf>
    <xf numFmtId="0" fontId="12" fillId="0" borderId="39" xfId="0" applyFont="1" applyBorder="1" applyAlignment="1">
      <alignment vertical="center"/>
    </xf>
    <xf numFmtId="49" fontId="11" fillId="0" borderId="10" xfId="0" applyNumberFormat="1" applyFont="1" applyBorder="1" applyAlignment="1">
      <alignment horizontal="center" vertical="center"/>
    </xf>
    <xf numFmtId="0" fontId="19" fillId="2" borderId="10" xfId="0" applyFont="1" applyFill="1" applyBorder="1" applyAlignment="1">
      <alignment vertical="center"/>
    </xf>
    <xf numFmtId="0" fontId="12" fillId="2" borderId="10" xfId="0" applyFont="1" applyFill="1" applyBorder="1" applyAlignment="1">
      <alignment vertical="center"/>
    </xf>
    <xf numFmtId="0" fontId="1" fillId="0" borderId="40" xfId="0" applyFont="1" applyBorder="1" applyAlignment="1">
      <alignment vertical="center"/>
    </xf>
    <xf numFmtId="2" fontId="19" fillId="0" borderId="40" xfId="0" applyNumberFormat="1" applyFont="1" applyBorder="1" applyAlignment="1">
      <alignment vertical="center"/>
    </xf>
    <xf numFmtId="0" fontId="12" fillId="0" borderId="40" xfId="0" applyFont="1" applyBorder="1" applyAlignment="1">
      <alignment vertical="center"/>
    </xf>
    <xf numFmtId="0" fontId="11" fillId="0" borderId="40" xfId="0" applyFont="1" applyBorder="1" applyAlignment="1">
      <alignment vertical="center"/>
    </xf>
    <xf numFmtId="0" fontId="11" fillId="0" borderId="0" xfId="0" applyFont="1" applyAlignment="1">
      <alignment horizontal="center" vertical="center"/>
    </xf>
    <xf numFmtId="2" fontId="3" fillId="0" borderId="40" xfId="0" applyNumberFormat="1" applyFont="1" applyBorder="1" applyAlignment="1">
      <alignment vertical="center"/>
    </xf>
    <xf numFmtId="0" fontId="24" fillId="0" borderId="16" xfId="0" applyFont="1" applyBorder="1" applyAlignment="1">
      <alignment vertical="center"/>
    </xf>
    <xf numFmtId="2" fontId="3" fillId="0" borderId="16" xfId="0" applyNumberFormat="1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14" fillId="0" borderId="50" xfId="0" applyFont="1" applyBorder="1" applyAlignment="1">
      <alignment vertical="center"/>
    </xf>
    <xf numFmtId="0" fontId="28" fillId="0" borderId="0" xfId="0" applyFont="1" applyAlignment="1">
      <alignment vertical="center"/>
    </xf>
    <xf numFmtId="0" fontId="12" fillId="0" borderId="54" xfId="0" applyFont="1" applyBorder="1" applyAlignment="1">
      <alignment horizontal="center" vertical="center"/>
    </xf>
    <xf numFmtId="0" fontId="12" fillId="0" borderId="55" xfId="0" applyFont="1" applyBorder="1" applyAlignment="1">
      <alignment horizontal="center" vertical="center"/>
    </xf>
    <xf numFmtId="0" fontId="11" fillId="0" borderId="33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Continuous" vertical="center"/>
    </xf>
    <xf numFmtId="0" fontId="12" fillId="0" borderId="1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0" borderId="29" xfId="0" applyFont="1" applyBorder="1" applyAlignment="1">
      <alignment horizontal="centerContinuous" vertical="center"/>
    </xf>
    <xf numFmtId="0" fontId="11" fillId="0" borderId="10" xfId="0" applyFont="1" applyBorder="1" applyAlignment="1">
      <alignment horizontal="center" vertical="center"/>
    </xf>
    <xf numFmtId="0" fontId="29" fillId="0" borderId="10" xfId="0" applyFont="1" applyBorder="1" applyAlignment="1">
      <alignment horizontal="center" vertical="center"/>
    </xf>
    <xf numFmtId="0" fontId="11" fillId="0" borderId="8" xfId="0" applyFont="1" applyBorder="1" applyAlignment="1">
      <alignment horizontal="left" vertical="center"/>
    </xf>
    <xf numFmtId="0" fontId="11" fillId="0" borderId="9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1" fillId="0" borderId="56" xfId="0" applyFont="1" applyBorder="1" applyAlignment="1">
      <alignment vertical="center"/>
    </xf>
    <xf numFmtId="0" fontId="29" fillId="0" borderId="40" xfId="0" applyFont="1" applyBorder="1" applyAlignment="1">
      <alignment horizontal="center" vertical="center"/>
    </xf>
    <xf numFmtId="0" fontId="11" fillId="0" borderId="52" xfId="0" applyFont="1" applyBorder="1" applyAlignment="1">
      <alignment horizontal="centerContinuous" vertical="center"/>
    </xf>
    <xf numFmtId="0" fontId="11" fillId="0" borderId="52" xfId="0" applyFont="1" applyBorder="1" applyAlignment="1">
      <alignment horizontal="left" vertical="center"/>
    </xf>
    <xf numFmtId="0" fontId="11" fillId="0" borderId="15" xfId="0" applyFont="1" applyBorder="1" applyAlignment="1">
      <alignment vertical="center"/>
    </xf>
    <xf numFmtId="0" fontId="11" fillId="0" borderId="53" xfId="0" applyFont="1" applyBorder="1" applyAlignment="1">
      <alignment vertical="center"/>
    </xf>
    <xf numFmtId="0" fontId="11" fillId="0" borderId="14" xfId="0" applyFont="1" applyBorder="1" applyAlignment="1">
      <alignment horizontal="centerContinuous" vertical="center"/>
    </xf>
    <xf numFmtId="0" fontId="11" fillId="0" borderId="14" xfId="0" applyFont="1" applyBorder="1" applyAlignment="1">
      <alignment horizontal="left" vertical="center"/>
    </xf>
    <xf numFmtId="0" fontId="11" fillId="0" borderId="13" xfId="0" applyFont="1" applyBorder="1" applyAlignment="1">
      <alignment vertical="center"/>
    </xf>
    <xf numFmtId="0" fontId="11" fillId="0" borderId="57" xfId="0" applyFont="1" applyBorder="1" applyAlignment="1">
      <alignment vertical="center"/>
    </xf>
    <xf numFmtId="0" fontId="11" fillId="0" borderId="43" xfId="0" applyFont="1" applyBorder="1" applyAlignment="1">
      <alignment horizontal="centerContinuous" vertical="center"/>
    </xf>
    <xf numFmtId="0" fontId="11" fillId="0" borderId="59" xfId="0" applyFont="1" applyBorder="1" applyAlignment="1">
      <alignment horizontal="center" vertical="center"/>
    </xf>
    <xf numFmtId="2" fontId="29" fillId="0" borderId="59" xfId="0" applyNumberFormat="1" applyFont="1" applyBorder="1" applyAlignment="1">
      <alignment horizontal="center" vertical="center"/>
    </xf>
    <xf numFmtId="0" fontId="11" fillId="0" borderId="29" xfId="0" applyFont="1" applyBorder="1" applyAlignment="1">
      <alignment horizontal="left" vertical="center"/>
    </xf>
    <xf numFmtId="0" fontId="11" fillId="0" borderId="19" xfId="0" applyFont="1" applyBorder="1" applyAlignment="1">
      <alignment vertical="center"/>
    </xf>
    <xf numFmtId="0" fontId="11" fillId="0" borderId="39" xfId="0" applyFont="1" applyBorder="1" applyAlignment="1">
      <alignment vertical="center"/>
    </xf>
    <xf numFmtId="0" fontId="11" fillId="0" borderId="14" xfId="0" applyFont="1" applyBorder="1" applyAlignment="1">
      <alignment vertical="center"/>
    </xf>
    <xf numFmtId="0" fontId="30" fillId="0" borderId="60" xfId="0" applyFont="1" applyBorder="1" applyAlignment="1">
      <alignment horizontal="center" vertical="center" wrapText="1"/>
    </xf>
    <xf numFmtId="0" fontId="11" fillId="0" borderId="61" xfId="0" applyFont="1" applyBorder="1" applyAlignment="1">
      <alignment vertical="center"/>
    </xf>
    <xf numFmtId="0" fontId="11" fillId="0" borderId="4" xfId="0" applyFont="1" applyBorder="1" applyAlignment="1">
      <alignment vertical="center"/>
    </xf>
    <xf numFmtId="0" fontId="11" fillId="0" borderId="62" xfId="0" applyFont="1" applyBorder="1" applyAlignment="1">
      <alignment vertical="center"/>
    </xf>
    <xf numFmtId="0" fontId="11" fillId="0" borderId="65" xfId="0" applyFont="1" applyBorder="1" applyAlignment="1">
      <alignment vertical="center"/>
    </xf>
    <xf numFmtId="0" fontId="30" fillId="0" borderId="66" xfId="0" applyFont="1" applyBorder="1" applyAlignment="1">
      <alignment horizontal="center" vertical="center" wrapText="1"/>
    </xf>
    <xf numFmtId="0" fontId="11" fillId="0" borderId="64" xfId="0" applyFont="1" applyBorder="1" applyAlignment="1">
      <alignment vertical="center"/>
    </xf>
    <xf numFmtId="0" fontId="11" fillId="0" borderId="67" xfId="0" applyFont="1" applyBorder="1" applyAlignment="1">
      <alignment vertical="center"/>
    </xf>
    <xf numFmtId="0" fontId="11" fillId="0" borderId="68" xfId="0" applyFont="1" applyBorder="1" applyAlignment="1">
      <alignment vertical="center"/>
    </xf>
    <xf numFmtId="0" fontId="29" fillId="0" borderId="0" xfId="0" applyFont="1"/>
    <xf numFmtId="0" fontId="29" fillId="0" borderId="4" xfId="0" applyFont="1" applyBorder="1"/>
    <xf numFmtId="0" fontId="30" fillId="0" borderId="4" xfId="0" applyFont="1" applyBorder="1"/>
    <xf numFmtId="0" fontId="30" fillId="0" borderId="69" xfId="0" applyFont="1" applyBorder="1"/>
    <xf numFmtId="0" fontId="30" fillId="0" borderId="0" xfId="0" applyFont="1"/>
    <xf numFmtId="0" fontId="29" fillId="0" borderId="64" xfId="0" applyFont="1" applyBorder="1" applyAlignment="1">
      <alignment horizontal="center"/>
    </xf>
    <xf numFmtId="14" fontId="4" fillId="0" borderId="5" xfId="0" applyNumberFormat="1" applyFont="1" applyBorder="1" applyAlignment="1">
      <alignment vertical="center"/>
    </xf>
    <xf numFmtId="0" fontId="3" fillId="0" borderId="12" xfId="0" applyFont="1" applyBorder="1" applyAlignment="1">
      <alignment vertical="center"/>
    </xf>
    <xf numFmtId="0" fontId="3" fillId="0" borderId="15" xfId="0" applyFont="1" applyBorder="1" applyAlignment="1">
      <alignment horizontal="center" vertical="center"/>
    </xf>
    <xf numFmtId="0" fontId="6" fillId="0" borderId="46" xfId="0" applyFont="1" applyBorder="1" applyAlignment="1">
      <alignment horizontal="left" vertical="center"/>
    </xf>
    <xf numFmtId="0" fontId="4" fillId="0" borderId="19" xfId="0" applyFont="1" applyBorder="1" applyAlignment="1">
      <alignment vertical="center"/>
    </xf>
    <xf numFmtId="0" fontId="4" fillId="0" borderId="22" xfId="0" applyFont="1" applyBorder="1" applyAlignment="1">
      <alignment horizontal="left" vertical="center"/>
    </xf>
    <xf numFmtId="49" fontId="12" fillId="0" borderId="40" xfId="0" applyNumberFormat="1" applyFont="1" applyBorder="1" applyAlignment="1">
      <alignment horizontal="center" vertical="center"/>
    </xf>
    <xf numFmtId="49" fontId="12" fillId="0" borderId="13" xfId="0" applyNumberFormat="1" applyFont="1" applyBorder="1" applyAlignment="1">
      <alignment horizontal="center" vertical="center"/>
    </xf>
    <xf numFmtId="0" fontId="19" fillId="0" borderId="41" xfId="0" applyFont="1" applyBorder="1" applyAlignment="1">
      <alignment vertical="center"/>
    </xf>
    <xf numFmtId="2" fontId="19" fillId="0" borderId="10" xfId="0" applyNumberFormat="1" applyFont="1" applyBorder="1" applyAlignment="1">
      <alignment vertical="center"/>
    </xf>
    <xf numFmtId="2" fontId="3" fillId="0" borderId="13" xfId="0" applyNumberFormat="1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1" fillId="3" borderId="49" xfId="0" applyFont="1" applyFill="1" applyBorder="1"/>
    <xf numFmtId="0" fontId="0" fillId="3" borderId="72" xfId="0" applyFill="1" applyBorder="1"/>
    <xf numFmtId="2" fontId="19" fillId="2" borderId="41" xfId="0" applyNumberFormat="1" applyFont="1" applyFill="1" applyBorder="1" applyAlignment="1">
      <alignment vertical="center"/>
    </xf>
    <xf numFmtId="2" fontId="19" fillId="2" borderId="42" xfId="0" applyNumberFormat="1" applyFont="1" applyFill="1" applyBorder="1" applyAlignment="1">
      <alignment vertical="center"/>
    </xf>
    <xf numFmtId="2" fontId="3" fillId="2" borderId="13" xfId="0" applyNumberFormat="1" applyFont="1" applyFill="1" applyBorder="1" applyAlignment="1">
      <alignment vertical="center"/>
    </xf>
    <xf numFmtId="0" fontId="3" fillId="2" borderId="41" xfId="0" applyFont="1" applyFill="1" applyBorder="1" applyAlignment="1">
      <alignment vertical="center"/>
    </xf>
    <xf numFmtId="49" fontId="11" fillId="0" borderId="0" xfId="0" applyNumberFormat="1" applyFont="1" applyAlignment="1">
      <alignment horizontal="center" vertical="center"/>
    </xf>
    <xf numFmtId="2" fontId="19" fillId="0" borderId="46" xfId="0" applyNumberFormat="1" applyFont="1" applyBorder="1" applyAlignment="1">
      <alignment vertical="center"/>
    </xf>
    <xf numFmtId="2" fontId="19" fillId="0" borderId="73" xfId="0" applyNumberFormat="1" applyFont="1" applyBorder="1" applyAlignment="1">
      <alignment vertical="center"/>
    </xf>
    <xf numFmtId="2" fontId="3" fillId="0" borderId="0" xfId="0" applyNumberFormat="1" applyFont="1" applyAlignment="1">
      <alignment vertical="center"/>
    </xf>
    <xf numFmtId="0" fontId="3" fillId="0" borderId="16" xfId="0" applyFont="1" applyBorder="1" applyAlignment="1">
      <alignment vertical="center"/>
    </xf>
    <xf numFmtId="0" fontId="1" fillId="3" borderId="27" xfId="0" applyFont="1" applyFill="1" applyBorder="1"/>
    <xf numFmtId="0" fontId="31" fillId="0" borderId="47" xfId="0" applyFont="1" applyBorder="1" applyAlignment="1">
      <alignment horizontal="center" vertical="center"/>
    </xf>
    <xf numFmtId="0" fontId="19" fillId="2" borderId="74" xfId="0" applyFont="1" applyFill="1" applyBorder="1" applyAlignment="1">
      <alignment vertical="center"/>
    </xf>
    <xf numFmtId="2" fontId="19" fillId="2" borderId="40" xfId="0" applyNumberFormat="1" applyFont="1" applyFill="1" applyBorder="1" applyAlignment="1">
      <alignment vertical="center"/>
    </xf>
    <xf numFmtId="2" fontId="3" fillId="2" borderId="40" xfId="0" applyNumberFormat="1" applyFont="1" applyFill="1" applyBorder="1" applyAlignment="1">
      <alignment vertical="center"/>
    </xf>
    <xf numFmtId="0" fontId="3" fillId="2" borderId="40" xfId="0" applyFont="1" applyFill="1" applyBorder="1" applyAlignment="1">
      <alignment vertical="center"/>
    </xf>
    <xf numFmtId="0" fontId="31" fillId="0" borderId="12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9" fillId="0" borderId="74" xfId="0" applyFont="1" applyBorder="1" applyAlignment="1">
      <alignment vertical="center"/>
    </xf>
    <xf numFmtId="0" fontId="18" fillId="0" borderId="12" xfId="0" applyFont="1" applyBorder="1" applyAlignment="1">
      <alignment horizontal="center" vertical="center"/>
    </xf>
    <xf numFmtId="40" fontId="32" fillId="0" borderId="46" xfId="1" applyNumberFormat="1" applyFont="1" applyFill="1" applyBorder="1" applyAlignment="1">
      <alignment vertical="center"/>
    </xf>
    <xf numFmtId="2" fontId="25" fillId="0" borderId="46" xfId="0" applyNumberFormat="1" applyFont="1" applyBorder="1" applyAlignment="1">
      <alignment vertical="center"/>
    </xf>
    <xf numFmtId="40" fontId="3" fillId="0" borderId="43" xfId="1" applyNumberFormat="1" applyFont="1" applyFill="1" applyBorder="1" applyAlignment="1">
      <alignment vertical="center"/>
    </xf>
    <xf numFmtId="0" fontId="3" fillId="0" borderId="46" xfId="0" applyFont="1" applyBorder="1" applyAlignment="1">
      <alignment vertical="center"/>
    </xf>
    <xf numFmtId="0" fontId="12" fillId="0" borderId="14" xfId="0" applyFont="1" applyBorder="1" applyAlignment="1">
      <alignment vertical="center"/>
    </xf>
    <xf numFmtId="0" fontId="12" fillId="0" borderId="57" xfId="0" applyFont="1" applyBorder="1" applyAlignment="1">
      <alignment vertical="center"/>
    </xf>
    <xf numFmtId="0" fontId="14" fillId="0" borderId="74" xfId="0" applyFont="1" applyBorder="1" applyAlignment="1">
      <alignment vertical="center"/>
    </xf>
    <xf numFmtId="0" fontId="11" fillId="0" borderId="74" xfId="0" applyFont="1" applyBorder="1" applyAlignment="1">
      <alignment vertical="center"/>
    </xf>
    <xf numFmtId="0" fontId="33" fillId="0" borderId="0" xfId="0" applyFont="1" applyAlignment="1">
      <alignment vertical="center"/>
    </xf>
    <xf numFmtId="0" fontId="11" fillId="0" borderId="41" xfId="0" applyFont="1" applyBorder="1" applyAlignment="1">
      <alignment horizontal="center" vertical="center"/>
    </xf>
    <xf numFmtId="0" fontId="34" fillId="0" borderId="10" xfId="0" applyFont="1" applyBorder="1" applyAlignment="1">
      <alignment horizontal="center" vertical="center"/>
    </xf>
    <xf numFmtId="0" fontId="34" fillId="0" borderId="40" xfId="0" applyFont="1" applyBorder="1" applyAlignment="1">
      <alignment horizontal="center" vertical="center"/>
    </xf>
    <xf numFmtId="2" fontId="34" fillId="0" borderId="59" xfId="0" applyNumberFormat="1" applyFont="1" applyBorder="1" applyAlignment="1">
      <alignment horizontal="center" vertical="center"/>
    </xf>
    <xf numFmtId="0" fontId="11" fillId="0" borderId="20" xfId="0" applyFont="1" applyBorder="1" applyAlignment="1">
      <alignment horizontal="centerContinuous" vertical="center"/>
    </xf>
    <xf numFmtId="0" fontId="11" fillId="0" borderId="20" xfId="0" applyFont="1" applyBorder="1" applyAlignment="1">
      <alignment horizontal="left" vertical="center"/>
    </xf>
    <xf numFmtId="0" fontId="11" fillId="0" borderId="75" xfId="0" applyFont="1" applyBorder="1" applyAlignment="1">
      <alignment vertical="center"/>
    </xf>
    <xf numFmtId="0" fontId="2" fillId="4" borderId="25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11" fillId="4" borderId="0" xfId="0" applyFont="1" applyFill="1" applyAlignment="1">
      <alignment vertical="center"/>
    </xf>
    <xf numFmtId="0" fontId="11" fillId="4" borderId="27" xfId="0" applyFont="1" applyFill="1" applyBorder="1" applyAlignment="1">
      <alignment vertical="center"/>
    </xf>
    <xf numFmtId="0" fontId="11" fillId="4" borderId="54" xfId="0" applyFont="1" applyFill="1" applyBorder="1" applyAlignment="1">
      <alignment vertical="center"/>
    </xf>
    <xf numFmtId="0" fontId="11" fillId="4" borderId="9" xfId="0" applyFont="1" applyFill="1" applyBorder="1" applyAlignment="1">
      <alignment vertical="center"/>
    </xf>
    <xf numFmtId="0" fontId="11" fillId="4" borderId="36" xfId="0" applyFont="1" applyFill="1" applyBorder="1" applyAlignment="1">
      <alignment vertical="center"/>
    </xf>
    <xf numFmtId="0" fontId="0" fillId="0" borderId="76" xfId="0" applyBorder="1"/>
    <xf numFmtId="165" fontId="0" fillId="0" borderId="77" xfId="0" applyNumberFormat="1" applyBorder="1"/>
    <xf numFmtId="0" fontId="11" fillId="4" borderId="77" xfId="0" applyFont="1" applyFill="1" applyBorder="1" applyAlignment="1">
      <alignment vertical="center"/>
    </xf>
    <xf numFmtId="0" fontId="11" fillId="4" borderId="78" xfId="0" applyFont="1" applyFill="1" applyBorder="1" applyAlignment="1">
      <alignment vertical="center"/>
    </xf>
    <xf numFmtId="0" fontId="11" fillId="4" borderId="76" xfId="0" applyFont="1" applyFill="1" applyBorder="1" applyAlignment="1">
      <alignment vertical="center"/>
    </xf>
    <xf numFmtId="0" fontId="11" fillId="4" borderId="79" xfId="0" applyFont="1" applyFill="1" applyBorder="1" applyAlignment="1">
      <alignment vertical="center"/>
    </xf>
    <xf numFmtId="0" fontId="11" fillId="4" borderId="80" xfId="0" applyFont="1" applyFill="1" applyBorder="1" applyAlignment="1">
      <alignment vertical="center"/>
    </xf>
    <xf numFmtId="0" fontId="11" fillId="4" borderId="81" xfId="0" applyFont="1" applyFill="1" applyBorder="1" applyAlignment="1">
      <alignment vertical="center"/>
    </xf>
    <xf numFmtId="0" fontId="11" fillId="0" borderId="83" xfId="0" applyFont="1" applyBorder="1" applyAlignment="1">
      <alignment vertical="center"/>
    </xf>
    <xf numFmtId="0" fontId="35" fillId="0" borderId="0" xfId="0" applyFont="1" applyAlignment="1">
      <alignment vertical="center"/>
    </xf>
    <xf numFmtId="0" fontId="11" fillId="0" borderId="50" xfId="0" applyFont="1" applyBorder="1" applyAlignment="1">
      <alignment horizontal="center" vertical="center"/>
    </xf>
    <xf numFmtId="0" fontId="11" fillId="0" borderId="42" xfId="0" applyFont="1" applyBorder="1" applyAlignment="1">
      <alignment horizontal="center" vertical="center"/>
    </xf>
    <xf numFmtId="0" fontId="11" fillId="0" borderId="55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36" xfId="0" applyFont="1" applyBorder="1" applyAlignment="1">
      <alignment horizontal="center" vertical="center" wrapText="1"/>
    </xf>
    <xf numFmtId="0" fontId="11" fillId="0" borderId="29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11" fillId="0" borderId="39" xfId="0" applyFont="1" applyBorder="1" applyAlignment="1">
      <alignment horizontal="center" vertical="center" wrapText="1"/>
    </xf>
    <xf numFmtId="0" fontId="11" fillId="0" borderId="32" xfId="0" applyFont="1" applyBorder="1" applyAlignment="1">
      <alignment horizontal="center" vertical="center"/>
    </xf>
    <xf numFmtId="0" fontId="11" fillId="0" borderId="44" xfId="0" applyFont="1" applyBorder="1" applyAlignment="1">
      <alignment horizontal="center" vertical="center"/>
    </xf>
    <xf numFmtId="0" fontId="11" fillId="0" borderId="37" xfId="0" applyFont="1" applyBorder="1" applyAlignment="1">
      <alignment horizontal="center" vertical="center"/>
    </xf>
    <xf numFmtId="0" fontId="11" fillId="0" borderId="82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11" fillId="0" borderId="63" xfId="0" applyFont="1" applyBorder="1" applyAlignment="1">
      <alignment horizontal="center" vertical="center" wrapText="1"/>
    </xf>
    <xf numFmtId="0" fontId="11" fillId="0" borderId="64" xfId="0" applyFont="1" applyBorder="1" applyAlignment="1">
      <alignment horizontal="center" vertical="center" wrapText="1"/>
    </xf>
    <xf numFmtId="0" fontId="29" fillId="0" borderId="63" xfId="0" applyFont="1" applyBorder="1" applyAlignment="1">
      <alignment horizontal="center"/>
    </xf>
    <xf numFmtId="0" fontId="29" fillId="0" borderId="68" xfId="0" applyFont="1" applyBorder="1" applyAlignment="1">
      <alignment horizontal="center"/>
    </xf>
    <xf numFmtId="0" fontId="11" fillId="0" borderId="58" xfId="0" applyFont="1" applyBorder="1" applyAlignment="1">
      <alignment horizontal="center" vertical="center"/>
    </xf>
    <xf numFmtId="0" fontId="11" fillId="0" borderId="25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29" fillId="0" borderId="70" xfId="0" applyFont="1" applyBorder="1" applyAlignment="1">
      <alignment horizontal="center"/>
    </xf>
    <xf numFmtId="0" fontId="29" fillId="0" borderId="71" xfId="0" applyFont="1" applyBorder="1" applyAlignment="1">
      <alignment horizontal="center"/>
    </xf>
    <xf numFmtId="0" fontId="2" fillId="0" borderId="3" xfId="0" applyFont="1" applyBorder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14" fontId="4" fillId="0" borderId="17" xfId="0" applyNumberFormat="1" applyFont="1" applyBorder="1" applyAlignment="1">
      <alignment horizontal="center" vertical="center"/>
    </xf>
    <xf numFmtId="14" fontId="4" fillId="0" borderId="24" xfId="0" applyNumberFormat="1" applyFont="1" applyBorder="1" applyAlignment="1">
      <alignment horizontal="center" vertical="center"/>
    </xf>
    <xf numFmtId="0" fontId="18" fillId="0" borderId="32" xfId="0" applyFont="1" applyBorder="1" applyAlignment="1">
      <alignment horizontal="center" vertical="center"/>
    </xf>
    <xf numFmtId="0" fontId="18" fillId="0" borderId="44" xfId="0" applyFont="1" applyBorder="1" applyAlignment="1">
      <alignment horizontal="center" vertical="center"/>
    </xf>
    <xf numFmtId="0" fontId="18" fillId="0" borderId="45" xfId="0" applyFont="1" applyBorder="1" applyAlignment="1">
      <alignment horizontal="center" vertical="center"/>
    </xf>
    <xf numFmtId="14" fontId="4" fillId="0" borderId="17" xfId="0" quotePrefix="1" applyNumberFormat="1" applyFont="1" applyBorder="1" applyAlignment="1">
      <alignment horizontal="center" vertical="center"/>
    </xf>
    <xf numFmtId="14" fontId="4" fillId="0" borderId="24" xfId="0" quotePrefix="1" applyNumberFormat="1" applyFont="1" applyBorder="1" applyAlignment="1">
      <alignment horizontal="center" vertical="center"/>
    </xf>
    <xf numFmtId="0" fontId="11" fillId="0" borderId="45" xfId="0" applyFont="1" applyBorder="1" applyAlignment="1">
      <alignment horizontal="center" vertical="center"/>
    </xf>
  </cellXfs>
  <cellStyles count="3">
    <cellStyle name="เครื่องหมายจุลภาค [0]" xfId="1" builtinId="6"/>
    <cellStyle name="เปอร์เซ็นต์" xfId="2" builtinId="5"/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488950</xdr:colOff>
      <xdr:row>80</xdr:row>
      <xdr:rowOff>57150</xdr:rowOff>
    </xdr:from>
    <xdr:to>
      <xdr:col>3</xdr:col>
      <xdr:colOff>698500</xdr:colOff>
      <xdr:row>80</xdr:row>
      <xdr:rowOff>279400</xdr:rowOff>
    </xdr:to>
    <xdr:sp macro="" textlink="">
      <xdr:nvSpPr>
        <xdr:cNvPr id="2" name="Oval 4">
          <a:extLst>
            <a:ext uri="{FF2B5EF4-FFF2-40B4-BE49-F238E27FC236}">
              <a16:creationId xmlns:a16="http://schemas.microsoft.com/office/drawing/2014/main" xmlns="" id="{94A28F90-F6FE-425A-A948-4F8D208890A9}"/>
            </a:ext>
          </a:extLst>
        </xdr:cNvPr>
        <xdr:cNvSpPr>
          <a:spLocks noChangeArrowheads="1"/>
        </xdr:cNvSpPr>
      </xdr:nvSpPr>
      <xdr:spPr bwMode="auto">
        <a:xfrm>
          <a:off x="2755900" y="23361650"/>
          <a:ext cx="209550" cy="2222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488950</xdr:colOff>
      <xdr:row>81</xdr:row>
      <xdr:rowOff>57150</xdr:rowOff>
    </xdr:from>
    <xdr:to>
      <xdr:col>3</xdr:col>
      <xdr:colOff>698500</xdr:colOff>
      <xdr:row>81</xdr:row>
      <xdr:rowOff>279400</xdr:rowOff>
    </xdr:to>
    <xdr:sp macro="" textlink="">
      <xdr:nvSpPr>
        <xdr:cNvPr id="3" name="Oval 4">
          <a:extLst>
            <a:ext uri="{FF2B5EF4-FFF2-40B4-BE49-F238E27FC236}">
              <a16:creationId xmlns:a16="http://schemas.microsoft.com/office/drawing/2014/main" xmlns="" id="{53FE6DDC-2D9F-482B-8341-FA190498AB43}"/>
            </a:ext>
          </a:extLst>
        </xdr:cNvPr>
        <xdr:cNvSpPr>
          <a:spLocks noChangeArrowheads="1"/>
        </xdr:cNvSpPr>
      </xdr:nvSpPr>
      <xdr:spPr bwMode="auto">
        <a:xfrm>
          <a:off x="2755900" y="23704550"/>
          <a:ext cx="209550" cy="2222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488950</xdr:colOff>
      <xdr:row>38</xdr:row>
      <xdr:rowOff>57150</xdr:rowOff>
    </xdr:from>
    <xdr:to>
      <xdr:col>3</xdr:col>
      <xdr:colOff>698500</xdr:colOff>
      <xdr:row>38</xdr:row>
      <xdr:rowOff>273050</xdr:rowOff>
    </xdr:to>
    <xdr:sp macro="" textlink="">
      <xdr:nvSpPr>
        <xdr:cNvPr id="4" name="Oval 4">
          <a:extLst>
            <a:ext uri="{FF2B5EF4-FFF2-40B4-BE49-F238E27FC236}">
              <a16:creationId xmlns:a16="http://schemas.microsoft.com/office/drawing/2014/main" xmlns="" id="{3375DCAB-9E05-4493-BF5C-19737286695A}"/>
            </a:ext>
          </a:extLst>
        </xdr:cNvPr>
        <xdr:cNvSpPr>
          <a:spLocks noChangeArrowheads="1"/>
        </xdr:cNvSpPr>
      </xdr:nvSpPr>
      <xdr:spPr bwMode="auto">
        <a:xfrm>
          <a:off x="2755900" y="11277600"/>
          <a:ext cx="209550" cy="215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3</xdr:col>
      <xdr:colOff>488950</xdr:colOff>
      <xdr:row>39</xdr:row>
      <xdr:rowOff>57150</xdr:rowOff>
    </xdr:from>
    <xdr:to>
      <xdr:col>3</xdr:col>
      <xdr:colOff>698500</xdr:colOff>
      <xdr:row>39</xdr:row>
      <xdr:rowOff>273050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xmlns="" id="{A4444F36-8B8F-40C9-9CE7-2838B7CFA7E0}"/>
            </a:ext>
          </a:extLst>
        </xdr:cNvPr>
        <xdr:cNvSpPr>
          <a:spLocks noChangeArrowheads="1"/>
        </xdr:cNvSpPr>
      </xdr:nvSpPr>
      <xdr:spPr bwMode="auto">
        <a:xfrm>
          <a:off x="2755900" y="11607800"/>
          <a:ext cx="209550" cy="21590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0</xdr:col>
      <xdr:colOff>57150</xdr:colOff>
      <xdr:row>1</xdr:row>
      <xdr:rowOff>12700</xdr:rowOff>
    </xdr:from>
    <xdr:to>
      <xdr:col>1</xdr:col>
      <xdr:colOff>317500</xdr:colOff>
      <xdr:row>1</xdr:row>
      <xdr:rowOff>298450</xdr:rowOff>
    </xdr:to>
    <xdr:pic>
      <xdr:nvPicPr>
        <xdr:cNvPr id="6" name="Picture 26" descr="TORAY_blue_set(B).png">
          <a:extLst>
            <a:ext uri="{FF2B5EF4-FFF2-40B4-BE49-F238E27FC236}">
              <a16:creationId xmlns:a16="http://schemas.microsoft.com/office/drawing/2014/main" xmlns="" id="{8CAF012A-64D0-4C37-B784-703781F2D3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57150" y="57150"/>
          <a:ext cx="8953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63500</xdr:colOff>
      <xdr:row>42</xdr:row>
      <xdr:rowOff>25400</xdr:rowOff>
    </xdr:from>
    <xdr:to>
      <xdr:col>1</xdr:col>
      <xdr:colOff>323850</xdr:colOff>
      <xdr:row>43</xdr:row>
      <xdr:rowOff>0</xdr:rowOff>
    </xdr:to>
    <xdr:pic>
      <xdr:nvPicPr>
        <xdr:cNvPr id="7" name="Picture 26" descr="TORAY_blue_set(B).png">
          <a:extLst>
            <a:ext uri="{FF2B5EF4-FFF2-40B4-BE49-F238E27FC236}">
              <a16:creationId xmlns:a16="http://schemas.microsoft.com/office/drawing/2014/main" xmlns="" id="{4074B910-1ACA-438E-8FD1-A50614168AD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63500" y="12217400"/>
          <a:ext cx="895350" cy="285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B0F0"/>
  </sheetPr>
  <dimension ref="A1:K84"/>
  <sheetViews>
    <sheetView tabSelected="1" workbookViewId="0">
      <selection activeCell="M10" sqref="M10"/>
    </sheetView>
  </sheetViews>
  <sheetFormatPr defaultRowHeight="21"/>
  <cols>
    <col min="1" max="2" width="10" customWidth="1"/>
    <col min="3" max="3" width="15.75" customWidth="1"/>
    <col min="4" max="4" width="16.125" customWidth="1"/>
    <col min="5" max="5" width="9.75" customWidth="1"/>
    <col min="6" max="6" width="8.625" customWidth="1"/>
    <col min="7" max="7" width="12.875" customWidth="1"/>
    <col min="8" max="8" width="14.75" customWidth="1"/>
    <col min="9" max="9" width="13.75" customWidth="1"/>
    <col min="10" max="10" width="14.75" customWidth="1"/>
    <col min="11" max="11" width="4" customWidth="1"/>
    <col min="257" max="258" width="10" customWidth="1"/>
    <col min="259" max="259" width="15.75" customWidth="1"/>
    <col min="260" max="260" width="16.125" customWidth="1"/>
    <col min="261" max="261" width="9.75" customWidth="1"/>
    <col min="262" max="262" width="8.625" customWidth="1"/>
    <col min="263" max="263" width="12.875" customWidth="1"/>
    <col min="264" max="264" width="14.75" customWidth="1"/>
    <col min="265" max="266" width="13.75" customWidth="1"/>
    <col min="267" max="267" width="4" customWidth="1"/>
    <col min="513" max="514" width="10" customWidth="1"/>
    <col min="515" max="515" width="15.75" customWidth="1"/>
    <col min="516" max="516" width="16.125" customWidth="1"/>
    <col min="517" max="517" width="9.75" customWidth="1"/>
    <col min="518" max="518" width="8.625" customWidth="1"/>
    <col min="519" max="519" width="12.875" customWidth="1"/>
    <col min="520" max="520" width="14.75" customWidth="1"/>
    <col min="521" max="522" width="13.75" customWidth="1"/>
    <col min="523" max="523" width="4" customWidth="1"/>
    <col min="769" max="770" width="10" customWidth="1"/>
    <col min="771" max="771" width="15.75" customWidth="1"/>
    <col min="772" max="772" width="16.125" customWidth="1"/>
    <col min="773" max="773" width="9.75" customWidth="1"/>
    <col min="774" max="774" width="8.625" customWidth="1"/>
    <col min="775" max="775" width="12.875" customWidth="1"/>
    <col min="776" max="776" width="14.75" customWidth="1"/>
    <col min="777" max="778" width="13.75" customWidth="1"/>
    <col min="779" max="779" width="4" customWidth="1"/>
    <col min="1025" max="1026" width="10" customWidth="1"/>
    <col min="1027" max="1027" width="15.75" customWidth="1"/>
    <col min="1028" max="1028" width="16.125" customWidth="1"/>
    <col min="1029" max="1029" width="9.75" customWidth="1"/>
    <col min="1030" max="1030" width="8.625" customWidth="1"/>
    <col min="1031" max="1031" width="12.875" customWidth="1"/>
    <col min="1032" max="1032" width="14.75" customWidth="1"/>
    <col min="1033" max="1034" width="13.75" customWidth="1"/>
    <col min="1035" max="1035" width="4" customWidth="1"/>
    <col min="1281" max="1282" width="10" customWidth="1"/>
    <col min="1283" max="1283" width="15.75" customWidth="1"/>
    <col min="1284" max="1284" width="16.125" customWidth="1"/>
    <col min="1285" max="1285" width="9.75" customWidth="1"/>
    <col min="1286" max="1286" width="8.625" customWidth="1"/>
    <col min="1287" max="1287" width="12.875" customWidth="1"/>
    <col min="1288" max="1288" width="14.75" customWidth="1"/>
    <col min="1289" max="1290" width="13.75" customWidth="1"/>
    <col min="1291" max="1291" width="4" customWidth="1"/>
    <col min="1537" max="1538" width="10" customWidth="1"/>
    <col min="1539" max="1539" width="15.75" customWidth="1"/>
    <col min="1540" max="1540" width="16.125" customWidth="1"/>
    <col min="1541" max="1541" width="9.75" customWidth="1"/>
    <col min="1542" max="1542" width="8.625" customWidth="1"/>
    <col min="1543" max="1543" width="12.875" customWidth="1"/>
    <col min="1544" max="1544" width="14.75" customWidth="1"/>
    <col min="1545" max="1546" width="13.75" customWidth="1"/>
    <col min="1547" max="1547" width="4" customWidth="1"/>
    <col min="1793" max="1794" width="10" customWidth="1"/>
    <col min="1795" max="1795" width="15.75" customWidth="1"/>
    <col min="1796" max="1796" width="16.125" customWidth="1"/>
    <col min="1797" max="1797" width="9.75" customWidth="1"/>
    <col min="1798" max="1798" width="8.625" customWidth="1"/>
    <col min="1799" max="1799" width="12.875" customWidth="1"/>
    <col min="1800" max="1800" width="14.75" customWidth="1"/>
    <col min="1801" max="1802" width="13.75" customWidth="1"/>
    <col min="1803" max="1803" width="4" customWidth="1"/>
    <col min="2049" max="2050" width="10" customWidth="1"/>
    <col min="2051" max="2051" width="15.75" customWidth="1"/>
    <col min="2052" max="2052" width="16.125" customWidth="1"/>
    <col min="2053" max="2053" width="9.75" customWidth="1"/>
    <col min="2054" max="2054" width="8.625" customWidth="1"/>
    <col min="2055" max="2055" width="12.875" customWidth="1"/>
    <col min="2056" max="2056" width="14.75" customWidth="1"/>
    <col min="2057" max="2058" width="13.75" customWidth="1"/>
    <col min="2059" max="2059" width="4" customWidth="1"/>
    <col min="2305" max="2306" width="10" customWidth="1"/>
    <col min="2307" max="2307" width="15.75" customWidth="1"/>
    <col min="2308" max="2308" width="16.125" customWidth="1"/>
    <col min="2309" max="2309" width="9.75" customWidth="1"/>
    <col min="2310" max="2310" width="8.625" customWidth="1"/>
    <col min="2311" max="2311" width="12.875" customWidth="1"/>
    <col min="2312" max="2312" width="14.75" customWidth="1"/>
    <col min="2313" max="2314" width="13.75" customWidth="1"/>
    <col min="2315" max="2315" width="4" customWidth="1"/>
    <col min="2561" max="2562" width="10" customWidth="1"/>
    <col min="2563" max="2563" width="15.75" customWidth="1"/>
    <col min="2564" max="2564" width="16.125" customWidth="1"/>
    <col min="2565" max="2565" width="9.75" customWidth="1"/>
    <col min="2566" max="2566" width="8.625" customWidth="1"/>
    <col min="2567" max="2567" width="12.875" customWidth="1"/>
    <col min="2568" max="2568" width="14.75" customWidth="1"/>
    <col min="2569" max="2570" width="13.75" customWidth="1"/>
    <col min="2571" max="2571" width="4" customWidth="1"/>
    <col min="2817" max="2818" width="10" customWidth="1"/>
    <col min="2819" max="2819" width="15.75" customWidth="1"/>
    <col min="2820" max="2820" width="16.125" customWidth="1"/>
    <col min="2821" max="2821" width="9.75" customWidth="1"/>
    <col min="2822" max="2822" width="8.625" customWidth="1"/>
    <col min="2823" max="2823" width="12.875" customWidth="1"/>
    <col min="2824" max="2824" width="14.75" customWidth="1"/>
    <col min="2825" max="2826" width="13.75" customWidth="1"/>
    <col min="2827" max="2827" width="4" customWidth="1"/>
    <col min="3073" max="3074" width="10" customWidth="1"/>
    <col min="3075" max="3075" width="15.75" customWidth="1"/>
    <col min="3076" max="3076" width="16.125" customWidth="1"/>
    <col min="3077" max="3077" width="9.75" customWidth="1"/>
    <col min="3078" max="3078" width="8.625" customWidth="1"/>
    <col min="3079" max="3079" width="12.875" customWidth="1"/>
    <col min="3080" max="3080" width="14.75" customWidth="1"/>
    <col min="3081" max="3082" width="13.75" customWidth="1"/>
    <col min="3083" max="3083" width="4" customWidth="1"/>
    <col min="3329" max="3330" width="10" customWidth="1"/>
    <col min="3331" max="3331" width="15.75" customWidth="1"/>
    <col min="3332" max="3332" width="16.125" customWidth="1"/>
    <col min="3333" max="3333" width="9.75" customWidth="1"/>
    <col min="3334" max="3334" width="8.625" customWidth="1"/>
    <col min="3335" max="3335" width="12.875" customWidth="1"/>
    <col min="3336" max="3336" width="14.75" customWidth="1"/>
    <col min="3337" max="3338" width="13.75" customWidth="1"/>
    <col min="3339" max="3339" width="4" customWidth="1"/>
    <col min="3585" max="3586" width="10" customWidth="1"/>
    <col min="3587" max="3587" width="15.75" customWidth="1"/>
    <col min="3588" max="3588" width="16.125" customWidth="1"/>
    <col min="3589" max="3589" width="9.75" customWidth="1"/>
    <col min="3590" max="3590" width="8.625" customWidth="1"/>
    <col min="3591" max="3591" width="12.875" customWidth="1"/>
    <col min="3592" max="3592" width="14.75" customWidth="1"/>
    <col min="3593" max="3594" width="13.75" customWidth="1"/>
    <col min="3595" max="3595" width="4" customWidth="1"/>
    <col min="3841" max="3842" width="10" customWidth="1"/>
    <col min="3843" max="3843" width="15.75" customWidth="1"/>
    <col min="3844" max="3844" width="16.125" customWidth="1"/>
    <col min="3845" max="3845" width="9.75" customWidth="1"/>
    <col min="3846" max="3846" width="8.625" customWidth="1"/>
    <col min="3847" max="3847" width="12.875" customWidth="1"/>
    <col min="3848" max="3848" width="14.75" customWidth="1"/>
    <col min="3849" max="3850" width="13.75" customWidth="1"/>
    <col min="3851" max="3851" width="4" customWidth="1"/>
    <col min="4097" max="4098" width="10" customWidth="1"/>
    <col min="4099" max="4099" width="15.75" customWidth="1"/>
    <col min="4100" max="4100" width="16.125" customWidth="1"/>
    <col min="4101" max="4101" width="9.75" customWidth="1"/>
    <col min="4102" max="4102" width="8.625" customWidth="1"/>
    <col min="4103" max="4103" width="12.875" customWidth="1"/>
    <col min="4104" max="4104" width="14.75" customWidth="1"/>
    <col min="4105" max="4106" width="13.75" customWidth="1"/>
    <col min="4107" max="4107" width="4" customWidth="1"/>
    <col min="4353" max="4354" width="10" customWidth="1"/>
    <col min="4355" max="4355" width="15.75" customWidth="1"/>
    <col min="4356" max="4356" width="16.125" customWidth="1"/>
    <col min="4357" max="4357" width="9.75" customWidth="1"/>
    <col min="4358" max="4358" width="8.625" customWidth="1"/>
    <col min="4359" max="4359" width="12.875" customWidth="1"/>
    <col min="4360" max="4360" width="14.75" customWidth="1"/>
    <col min="4361" max="4362" width="13.75" customWidth="1"/>
    <col min="4363" max="4363" width="4" customWidth="1"/>
    <col min="4609" max="4610" width="10" customWidth="1"/>
    <col min="4611" max="4611" width="15.75" customWidth="1"/>
    <col min="4612" max="4612" width="16.125" customWidth="1"/>
    <col min="4613" max="4613" width="9.75" customWidth="1"/>
    <col min="4614" max="4614" width="8.625" customWidth="1"/>
    <col min="4615" max="4615" width="12.875" customWidth="1"/>
    <col min="4616" max="4616" width="14.75" customWidth="1"/>
    <col min="4617" max="4618" width="13.75" customWidth="1"/>
    <col min="4619" max="4619" width="4" customWidth="1"/>
    <col min="4865" max="4866" width="10" customWidth="1"/>
    <col min="4867" max="4867" width="15.75" customWidth="1"/>
    <col min="4868" max="4868" width="16.125" customWidth="1"/>
    <col min="4869" max="4869" width="9.75" customWidth="1"/>
    <col min="4870" max="4870" width="8.625" customWidth="1"/>
    <col min="4871" max="4871" width="12.875" customWidth="1"/>
    <col min="4872" max="4872" width="14.75" customWidth="1"/>
    <col min="4873" max="4874" width="13.75" customWidth="1"/>
    <col min="4875" max="4875" width="4" customWidth="1"/>
    <col min="5121" max="5122" width="10" customWidth="1"/>
    <col min="5123" max="5123" width="15.75" customWidth="1"/>
    <col min="5124" max="5124" width="16.125" customWidth="1"/>
    <col min="5125" max="5125" width="9.75" customWidth="1"/>
    <col min="5126" max="5126" width="8.625" customWidth="1"/>
    <col min="5127" max="5127" width="12.875" customWidth="1"/>
    <col min="5128" max="5128" width="14.75" customWidth="1"/>
    <col min="5129" max="5130" width="13.75" customWidth="1"/>
    <col min="5131" max="5131" width="4" customWidth="1"/>
    <col min="5377" max="5378" width="10" customWidth="1"/>
    <col min="5379" max="5379" width="15.75" customWidth="1"/>
    <col min="5380" max="5380" width="16.125" customWidth="1"/>
    <col min="5381" max="5381" width="9.75" customWidth="1"/>
    <col min="5382" max="5382" width="8.625" customWidth="1"/>
    <col min="5383" max="5383" width="12.875" customWidth="1"/>
    <col min="5384" max="5384" width="14.75" customWidth="1"/>
    <col min="5385" max="5386" width="13.75" customWidth="1"/>
    <col min="5387" max="5387" width="4" customWidth="1"/>
    <col min="5633" max="5634" width="10" customWidth="1"/>
    <col min="5635" max="5635" width="15.75" customWidth="1"/>
    <col min="5636" max="5636" width="16.125" customWidth="1"/>
    <col min="5637" max="5637" width="9.75" customWidth="1"/>
    <col min="5638" max="5638" width="8.625" customWidth="1"/>
    <col min="5639" max="5639" width="12.875" customWidth="1"/>
    <col min="5640" max="5640" width="14.75" customWidth="1"/>
    <col min="5641" max="5642" width="13.75" customWidth="1"/>
    <col min="5643" max="5643" width="4" customWidth="1"/>
    <col min="5889" max="5890" width="10" customWidth="1"/>
    <col min="5891" max="5891" width="15.75" customWidth="1"/>
    <col min="5892" max="5892" width="16.125" customWidth="1"/>
    <col min="5893" max="5893" width="9.75" customWidth="1"/>
    <col min="5894" max="5894" width="8.625" customWidth="1"/>
    <col min="5895" max="5895" width="12.875" customWidth="1"/>
    <col min="5896" max="5896" width="14.75" customWidth="1"/>
    <col min="5897" max="5898" width="13.75" customWidth="1"/>
    <col min="5899" max="5899" width="4" customWidth="1"/>
    <col min="6145" max="6146" width="10" customWidth="1"/>
    <col min="6147" max="6147" width="15.75" customWidth="1"/>
    <col min="6148" max="6148" width="16.125" customWidth="1"/>
    <col min="6149" max="6149" width="9.75" customWidth="1"/>
    <col min="6150" max="6150" width="8.625" customWidth="1"/>
    <col min="6151" max="6151" width="12.875" customWidth="1"/>
    <col min="6152" max="6152" width="14.75" customWidth="1"/>
    <col min="6153" max="6154" width="13.75" customWidth="1"/>
    <col min="6155" max="6155" width="4" customWidth="1"/>
    <col min="6401" max="6402" width="10" customWidth="1"/>
    <col min="6403" max="6403" width="15.75" customWidth="1"/>
    <col min="6404" max="6404" width="16.125" customWidth="1"/>
    <col min="6405" max="6405" width="9.75" customWidth="1"/>
    <col min="6406" max="6406" width="8.625" customWidth="1"/>
    <col min="6407" max="6407" width="12.875" customWidth="1"/>
    <col min="6408" max="6408" width="14.75" customWidth="1"/>
    <col min="6409" max="6410" width="13.75" customWidth="1"/>
    <col min="6411" max="6411" width="4" customWidth="1"/>
    <col min="6657" max="6658" width="10" customWidth="1"/>
    <col min="6659" max="6659" width="15.75" customWidth="1"/>
    <col min="6660" max="6660" width="16.125" customWidth="1"/>
    <col min="6661" max="6661" width="9.75" customWidth="1"/>
    <col min="6662" max="6662" width="8.625" customWidth="1"/>
    <col min="6663" max="6663" width="12.875" customWidth="1"/>
    <col min="6664" max="6664" width="14.75" customWidth="1"/>
    <col min="6665" max="6666" width="13.75" customWidth="1"/>
    <col min="6667" max="6667" width="4" customWidth="1"/>
    <col min="6913" max="6914" width="10" customWidth="1"/>
    <col min="6915" max="6915" width="15.75" customWidth="1"/>
    <col min="6916" max="6916" width="16.125" customWidth="1"/>
    <col min="6917" max="6917" width="9.75" customWidth="1"/>
    <col min="6918" max="6918" width="8.625" customWidth="1"/>
    <col min="6919" max="6919" width="12.875" customWidth="1"/>
    <col min="6920" max="6920" width="14.75" customWidth="1"/>
    <col min="6921" max="6922" width="13.75" customWidth="1"/>
    <col min="6923" max="6923" width="4" customWidth="1"/>
    <col min="7169" max="7170" width="10" customWidth="1"/>
    <col min="7171" max="7171" width="15.75" customWidth="1"/>
    <col min="7172" max="7172" width="16.125" customWidth="1"/>
    <col min="7173" max="7173" width="9.75" customWidth="1"/>
    <col min="7174" max="7174" width="8.625" customWidth="1"/>
    <col min="7175" max="7175" width="12.875" customWidth="1"/>
    <col min="7176" max="7176" width="14.75" customWidth="1"/>
    <col min="7177" max="7178" width="13.75" customWidth="1"/>
    <col min="7179" max="7179" width="4" customWidth="1"/>
    <col min="7425" max="7426" width="10" customWidth="1"/>
    <col min="7427" max="7427" width="15.75" customWidth="1"/>
    <col min="7428" max="7428" width="16.125" customWidth="1"/>
    <col min="7429" max="7429" width="9.75" customWidth="1"/>
    <col min="7430" max="7430" width="8.625" customWidth="1"/>
    <col min="7431" max="7431" width="12.875" customWidth="1"/>
    <col min="7432" max="7432" width="14.75" customWidth="1"/>
    <col min="7433" max="7434" width="13.75" customWidth="1"/>
    <col min="7435" max="7435" width="4" customWidth="1"/>
    <col min="7681" max="7682" width="10" customWidth="1"/>
    <col min="7683" max="7683" width="15.75" customWidth="1"/>
    <col min="7684" max="7684" width="16.125" customWidth="1"/>
    <col min="7685" max="7685" width="9.75" customWidth="1"/>
    <col min="7686" max="7686" width="8.625" customWidth="1"/>
    <col min="7687" max="7687" width="12.875" customWidth="1"/>
    <col min="7688" max="7688" width="14.75" customWidth="1"/>
    <col min="7689" max="7690" width="13.75" customWidth="1"/>
    <col min="7691" max="7691" width="4" customWidth="1"/>
    <col min="7937" max="7938" width="10" customWidth="1"/>
    <col min="7939" max="7939" width="15.75" customWidth="1"/>
    <col min="7940" max="7940" width="16.125" customWidth="1"/>
    <col min="7941" max="7941" width="9.75" customWidth="1"/>
    <col min="7942" max="7942" width="8.625" customWidth="1"/>
    <col min="7943" max="7943" width="12.875" customWidth="1"/>
    <col min="7944" max="7944" width="14.75" customWidth="1"/>
    <col min="7945" max="7946" width="13.75" customWidth="1"/>
    <col min="7947" max="7947" width="4" customWidth="1"/>
    <col min="8193" max="8194" width="10" customWidth="1"/>
    <col min="8195" max="8195" width="15.75" customWidth="1"/>
    <col min="8196" max="8196" width="16.125" customWidth="1"/>
    <col min="8197" max="8197" width="9.75" customWidth="1"/>
    <col min="8198" max="8198" width="8.625" customWidth="1"/>
    <col min="8199" max="8199" width="12.875" customWidth="1"/>
    <col min="8200" max="8200" width="14.75" customWidth="1"/>
    <col min="8201" max="8202" width="13.75" customWidth="1"/>
    <col min="8203" max="8203" width="4" customWidth="1"/>
    <col min="8449" max="8450" width="10" customWidth="1"/>
    <col min="8451" max="8451" width="15.75" customWidth="1"/>
    <col min="8452" max="8452" width="16.125" customWidth="1"/>
    <col min="8453" max="8453" width="9.75" customWidth="1"/>
    <col min="8454" max="8454" width="8.625" customWidth="1"/>
    <col min="8455" max="8455" width="12.875" customWidth="1"/>
    <col min="8456" max="8456" width="14.75" customWidth="1"/>
    <col min="8457" max="8458" width="13.75" customWidth="1"/>
    <col min="8459" max="8459" width="4" customWidth="1"/>
    <col min="8705" max="8706" width="10" customWidth="1"/>
    <col min="8707" max="8707" width="15.75" customWidth="1"/>
    <col min="8708" max="8708" width="16.125" customWidth="1"/>
    <col min="8709" max="8709" width="9.75" customWidth="1"/>
    <col min="8710" max="8710" width="8.625" customWidth="1"/>
    <col min="8711" max="8711" width="12.875" customWidth="1"/>
    <col min="8712" max="8712" width="14.75" customWidth="1"/>
    <col min="8713" max="8714" width="13.75" customWidth="1"/>
    <col min="8715" max="8715" width="4" customWidth="1"/>
    <col min="8961" max="8962" width="10" customWidth="1"/>
    <col min="8963" max="8963" width="15.75" customWidth="1"/>
    <col min="8964" max="8964" width="16.125" customWidth="1"/>
    <col min="8965" max="8965" width="9.75" customWidth="1"/>
    <col min="8966" max="8966" width="8.625" customWidth="1"/>
    <col min="8967" max="8967" width="12.875" customWidth="1"/>
    <col min="8968" max="8968" width="14.75" customWidth="1"/>
    <col min="8969" max="8970" width="13.75" customWidth="1"/>
    <col min="8971" max="8971" width="4" customWidth="1"/>
    <col min="9217" max="9218" width="10" customWidth="1"/>
    <col min="9219" max="9219" width="15.75" customWidth="1"/>
    <col min="9220" max="9220" width="16.125" customWidth="1"/>
    <col min="9221" max="9221" width="9.75" customWidth="1"/>
    <col min="9222" max="9222" width="8.625" customWidth="1"/>
    <col min="9223" max="9223" width="12.875" customWidth="1"/>
    <col min="9224" max="9224" width="14.75" customWidth="1"/>
    <col min="9225" max="9226" width="13.75" customWidth="1"/>
    <col min="9227" max="9227" width="4" customWidth="1"/>
    <col min="9473" max="9474" width="10" customWidth="1"/>
    <col min="9475" max="9475" width="15.75" customWidth="1"/>
    <col min="9476" max="9476" width="16.125" customWidth="1"/>
    <col min="9477" max="9477" width="9.75" customWidth="1"/>
    <col min="9478" max="9478" width="8.625" customWidth="1"/>
    <col min="9479" max="9479" width="12.875" customWidth="1"/>
    <col min="9480" max="9480" width="14.75" customWidth="1"/>
    <col min="9481" max="9482" width="13.75" customWidth="1"/>
    <col min="9483" max="9483" width="4" customWidth="1"/>
    <col min="9729" max="9730" width="10" customWidth="1"/>
    <col min="9731" max="9731" width="15.75" customWidth="1"/>
    <col min="9732" max="9732" width="16.125" customWidth="1"/>
    <col min="9733" max="9733" width="9.75" customWidth="1"/>
    <col min="9734" max="9734" width="8.625" customWidth="1"/>
    <col min="9735" max="9735" width="12.875" customWidth="1"/>
    <col min="9736" max="9736" width="14.75" customWidth="1"/>
    <col min="9737" max="9738" width="13.75" customWidth="1"/>
    <col min="9739" max="9739" width="4" customWidth="1"/>
    <col min="9985" max="9986" width="10" customWidth="1"/>
    <col min="9987" max="9987" width="15.75" customWidth="1"/>
    <col min="9988" max="9988" width="16.125" customWidth="1"/>
    <col min="9989" max="9989" width="9.75" customWidth="1"/>
    <col min="9990" max="9990" width="8.625" customWidth="1"/>
    <col min="9991" max="9991" width="12.875" customWidth="1"/>
    <col min="9992" max="9992" width="14.75" customWidth="1"/>
    <col min="9993" max="9994" width="13.75" customWidth="1"/>
    <col min="9995" max="9995" width="4" customWidth="1"/>
    <col min="10241" max="10242" width="10" customWidth="1"/>
    <col min="10243" max="10243" width="15.75" customWidth="1"/>
    <col min="10244" max="10244" width="16.125" customWidth="1"/>
    <col min="10245" max="10245" width="9.75" customWidth="1"/>
    <col min="10246" max="10246" width="8.625" customWidth="1"/>
    <col min="10247" max="10247" width="12.875" customWidth="1"/>
    <col min="10248" max="10248" width="14.75" customWidth="1"/>
    <col min="10249" max="10250" width="13.75" customWidth="1"/>
    <col min="10251" max="10251" width="4" customWidth="1"/>
    <col min="10497" max="10498" width="10" customWidth="1"/>
    <col min="10499" max="10499" width="15.75" customWidth="1"/>
    <col min="10500" max="10500" width="16.125" customWidth="1"/>
    <col min="10501" max="10501" width="9.75" customWidth="1"/>
    <col min="10502" max="10502" width="8.625" customWidth="1"/>
    <col min="10503" max="10503" width="12.875" customWidth="1"/>
    <col min="10504" max="10504" width="14.75" customWidth="1"/>
    <col min="10505" max="10506" width="13.75" customWidth="1"/>
    <col min="10507" max="10507" width="4" customWidth="1"/>
    <col min="10753" max="10754" width="10" customWidth="1"/>
    <col min="10755" max="10755" width="15.75" customWidth="1"/>
    <col min="10756" max="10756" width="16.125" customWidth="1"/>
    <col min="10757" max="10757" width="9.75" customWidth="1"/>
    <col min="10758" max="10758" width="8.625" customWidth="1"/>
    <col min="10759" max="10759" width="12.875" customWidth="1"/>
    <col min="10760" max="10760" width="14.75" customWidth="1"/>
    <col min="10761" max="10762" width="13.75" customWidth="1"/>
    <col min="10763" max="10763" width="4" customWidth="1"/>
    <col min="11009" max="11010" width="10" customWidth="1"/>
    <col min="11011" max="11011" width="15.75" customWidth="1"/>
    <col min="11012" max="11012" width="16.125" customWidth="1"/>
    <col min="11013" max="11013" width="9.75" customWidth="1"/>
    <col min="11014" max="11014" width="8.625" customWidth="1"/>
    <col min="11015" max="11015" width="12.875" customWidth="1"/>
    <col min="11016" max="11016" width="14.75" customWidth="1"/>
    <col min="11017" max="11018" width="13.75" customWidth="1"/>
    <col min="11019" max="11019" width="4" customWidth="1"/>
    <col min="11265" max="11266" width="10" customWidth="1"/>
    <col min="11267" max="11267" width="15.75" customWidth="1"/>
    <col min="11268" max="11268" width="16.125" customWidth="1"/>
    <col min="11269" max="11269" width="9.75" customWidth="1"/>
    <col min="11270" max="11270" width="8.625" customWidth="1"/>
    <col min="11271" max="11271" width="12.875" customWidth="1"/>
    <col min="11272" max="11272" width="14.75" customWidth="1"/>
    <col min="11273" max="11274" width="13.75" customWidth="1"/>
    <col min="11275" max="11275" width="4" customWidth="1"/>
    <col min="11521" max="11522" width="10" customWidth="1"/>
    <col min="11523" max="11523" width="15.75" customWidth="1"/>
    <col min="11524" max="11524" width="16.125" customWidth="1"/>
    <col min="11525" max="11525" width="9.75" customWidth="1"/>
    <col min="11526" max="11526" width="8.625" customWidth="1"/>
    <col min="11527" max="11527" width="12.875" customWidth="1"/>
    <col min="11528" max="11528" width="14.75" customWidth="1"/>
    <col min="11529" max="11530" width="13.75" customWidth="1"/>
    <col min="11531" max="11531" width="4" customWidth="1"/>
    <col min="11777" max="11778" width="10" customWidth="1"/>
    <col min="11779" max="11779" width="15.75" customWidth="1"/>
    <col min="11780" max="11780" width="16.125" customWidth="1"/>
    <col min="11781" max="11781" width="9.75" customWidth="1"/>
    <col min="11782" max="11782" width="8.625" customWidth="1"/>
    <col min="11783" max="11783" width="12.875" customWidth="1"/>
    <col min="11784" max="11784" width="14.75" customWidth="1"/>
    <col min="11785" max="11786" width="13.75" customWidth="1"/>
    <col min="11787" max="11787" width="4" customWidth="1"/>
    <col min="12033" max="12034" width="10" customWidth="1"/>
    <col min="12035" max="12035" width="15.75" customWidth="1"/>
    <col min="12036" max="12036" width="16.125" customWidth="1"/>
    <col min="12037" max="12037" width="9.75" customWidth="1"/>
    <col min="12038" max="12038" width="8.625" customWidth="1"/>
    <col min="12039" max="12039" width="12.875" customWidth="1"/>
    <col min="12040" max="12040" width="14.75" customWidth="1"/>
    <col min="12041" max="12042" width="13.75" customWidth="1"/>
    <col min="12043" max="12043" width="4" customWidth="1"/>
    <col min="12289" max="12290" width="10" customWidth="1"/>
    <col min="12291" max="12291" width="15.75" customWidth="1"/>
    <col min="12292" max="12292" width="16.125" customWidth="1"/>
    <col min="12293" max="12293" width="9.75" customWidth="1"/>
    <col min="12294" max="12294" width="8.625" customWidth="1"/>
    <col min="12295" max="12295" width="12.875" customWidth="1"/>
    <col min="12296" max="12296" width="14.75" customWidth="1"/>
    <col min="12297" max="12298" width="13.75" customWidth="1"/>
    <col min="12299" max="12299" width="4" customWidth="1"/>
    <col min="12545" max="12546" width="10" customWidth="1"/>
    <col min="12547" max="12547" width="15.75" customWidth="1"/>
    <col min="12548" max="12548" width="16.125" customWidth="1"/>
    <col min="12549" max="12549" width="9.75" customWidth="1"/>
    <col min="12550" max="12550" width="8.625" customWidth="1"/>
    <col min="12551" max="12551" width="12.875" customWidth="1"/>
    <col min="12552" max="12552" width="14.75" customWidth="1"/>
    <col min="12553" max="12554" width="13.75" customWidth="1"/>
    <col min="12555" max="12555" width="4" customWidth="1"/>
    <col min="12801" max="12802" width="10" customWidth="1"/>
    <col min="12803" max="12803" width="15.75" customWidth="1"/>
    <col min="12804" max="12804" width="16.125" customWidth="1"/>
    <col min="12805" max="12805" width="9.75" customWidth="1"/>
    <col min="12806" max="12806" width="8.625" customWidth="1"/>
    <col min="12807" max="12807" width="12.875" customWidth="1"/>
    <col min="12808" max="12808" width="14.75" customWidth="1"/>
    <col min="12809" max="12810" width="13.75" customWidth="1"/>
    <col min="12811" max="12811" width="4" customWidth="1"/>
    <col min="13057" max="13058" width="10" customWidth="1"/>
    <col min="13059" max="13059" width="15.75" customWidth="1"/>
    <col min="13060" max="13060" width="16.125" customWidth="1"/>
    <col min="13061" max="13061" width="9.75" customWidth="1"/>
    <col min="13062" max="13062" width="8.625" customWidth="1"/>
    <col min="13063" max="13063" width="12.875" customWidth="1"/>
    <col min="13064" max="13064" width="14.75" customWidth="1"/>
    <col min="13065" max="13066" width="13.75" customWidth="1"/>
    <col min="13067" max="13067" width="4" customWidth="1"/>
    <col min="13313" max="13314" width="10" customWidth="1"/>
    <col min="13315" max="13315" width="15.75" customWidth="1"/>
    <col min="13316" max="13316" width="16.125" customWidth="1"/>
    <col min="13317" max="13317" width="9.75" customWidth="1"/>
    <col min="13318" max="13318" width="8.625" customWidth="1"/>
    <col min="13319" max="13319" width="12.875" customWidth="1"/>
    <col min="13320" max="13320" width="14.75" customWidth="1"/>
    <col min="13321" max="13322" width="13.75" customWidth="1"/>
    <col min="13323" max="13323" width="4" customWidth="1"/>
    <col min="13569" max="13570" width="10" customWidth="1"/>
    <col min="13571" max="13571" width="15.75" customWidth="1"/>
    <col min="13572" max="13572" width="16.125" customWidth="1"/>
    <col min="13573" max="13573" width="9.75" customWidth="1"/>
    <col min="13574" max="13574" width="8.625" customWidth="1"/>
    <col min="13575" max="13575" width="12.875" customWidth="1"/>
    <col min="13576" max="13576" width="14.75" customWidth="1"/>
    <col min="13577" max="13578" width="13.75" customWidth="1"/>
    <col min="13579" max="13579" width="4" customWidth="1"/>
    <col min="13825" max="13826" width="10" customWidth="1"/>
    <col min="13827" max="13827" width="15.75" customWidth="1"/>
    <col min="13828" max="13828" width="16.125" customWidth="1"/>
    <col min="13829" max="13829" width="9.75" customWidth="1"/>
    <col min="13830" max="13830" width="8.625" customWidth="1"/>
    <col min="13831" max="13831" width="12.875" customWidth="1"/>
    <col min="13832" max="13832" width="14.75" customWidth="1"/>
    <col min="13833" max="13834" width="13.75" customWidth="1"/>
    <col min="13835" max="13835" width="4" customWidth="1"/>
    <col min="14081" max="14082" width="10" customWidth="1"/>
    <col min="14083" max="14083" width="15.75" customWidth="1"/>
    <col min="14084" max="14084" width="16.125" customWidth="1"/>
    <col min="14085" max="14085" width="9.75" customWidth="1"/>
    <col min="14086" max="14086" width="8.625" customWidth="1"/>
    <col min="14087" max="14087" width="12.875" customWidth="1"/>
    <col min="14088" max="14088" width="14.75" customWidth="1"/>
    <col min="14089" max="14090" width="13.75" customWidth="1"/>
    <col min="14091" max="14091" width="4" customWidth="1"/>
    <col min="14337" max="14338" width="10" customWidth="1"/>
    <col min="14339" max="14339" width="15.75" customWidth="1"/>
    <col min="14340" max="14340" width="16.125" customWidth="1"/>
    <col min="14341" max="14341" width="9.75" customWidth="1"/>
    <col min="14342" max="14342" width="8.625" customWidth="1"/>
    <col min="14343" max="14343" width="12.875" customWidth="1"/>
    <col min="14344" max="14344" width="14.75" customWidth="1"/>
    <col min="14345" max="14346" width="13.75" customWidth="1"/>
    <col min="14347" max="14347" width="4" customWidth="1"/>
    <col min="14593" max="14594" width="10" customWidth="1"/>
    <col min="14595" max="14595" width="15.75" customWidth="1"/>
    <col min="14596" max="14596" width="16.125" customWidth="1"/>
    <col min="14597" max="14597" width="9.75" customWidth="1"/>
    <col min="14598" max="14598" width="8.625" customWidth="1"/>
    <col min="14599" max="14599" width="12.875" customWidth="1"/>
    <col min="14600" max="14600" width="14.75" customWidth="1"/>
    <col min="14601" max="14602" width="13.75" customWidth="1"/>
    <col min="14603" max="14603" width="4" customWidth="1"/>
    <col min="14849" max="14850" width="10" customWidth="1"/>
    <col min="14851" max="14851" width="15.75" customWidth="1"/>
    <col min="14852" max="14852" width="16.125" customWidth="1"/>
    <col min="14853" max="14853" width="9.75" customWidth="1"/>
    <col min="14854" max="14854" width="8.625" customWidth="1"/>
    <col min="14855" max="14855" width="12.875" customWidth="1"/>
    <col min="14856" max="14856" width="14.75" customWidth="1"/>
    <col min="14857" max="14858" width="13.75" customWidth="1"/>
    <col min="14859" max="14859" width="4" customWidth="1"/>
    <col min="15105" max="15106" width="10" customWidth="1"/>
    <col min="15107" max="15107" width="15.75" customWidth="1"/>
    <col min="15108" max="15108" width="16.125" customWidth="1"/>
    <col min="15109" max="15109" width="9.75" customWidth="1"/>
    <col min="15110" max="15110" width="8.625" customWidth="1"/>
    <col min="15111" max="15111" width="12.875" customWidth="1"/>
    <col min="15112" max="15112" width="14.75" customWidth="1"/>
    <col min="15113" max="15114" width="13.75" customWidth="1"/>
    <col min="15115" max="15115" width="4" customWidth="1"/>
    <col min="15361" max="15362" width="10" customWidth="1"/>
    <col min="15363" max="15363" width="15.75" customWidth="1"/>
    <col min="15364" max="15364" width="16.125" customWidth="1"/>
    <col min="15365" max="15365" width="9.75" customWidth="1"/>
    <col min="15366" max="15366" width="8.625" customWidth="1"/>
    <col min="15367" max="15367" width="12.875" customWidth="1"/>
    <col min="15368" max="15368" width="14.75" customWidth="1"/>
    <col min="15369" max="15370" width="13.75" customWidth="1"/>
    <col min="15371" max="15371" width="4" customWidth="1"/>
    <col min="15617" max="15618" width="10" customWidth="1"/>
    <col min="15619" max="15619" width="15.75" customWidth="1"/>
    <col min="15620" max="15620" width="16.125" customWidth="1"/>
    <col min="15621" max="15621" width="9.75" customWidth="1"/>
    <col min="15622" max="15622" width="8.625" customWidth="1"/>
    <col min="15623" max="15623" width="12.875" customWidth="1"/>
    <col min="15624" max="15624" width="14.75" customWidth="1"/>
    <col min="15625" max="15626" width="13.75" customWidth="1"/>
    <col min="15627" max="15627" width="4" customWidth="1"/>
    <col min="15873" max="15874" width="10" customWidth="1"/>
    <col min="15875" max="15875" width="15.75" customWidth="1"/>
    <col min="15876" max="15876" width="16.125" customWidth="1"/>
    <col min="15877" max="15877" width="9.75" customWidth="1"/>
    <col min="15878" max="15878" width="8.625" customWidth="1"/>
    <col min="15879" max="15879" width="12.875" customWidth="1"/>
    <col min="15880" max="15880" width="14.75" customWidth="1"/>
    <col min="15881" max="15882" width="13.75" customWidth="1"/>
    <col min="15883" max="15883" width="4" customWidth="1"/>
    <col min="16129" max="16130" width="10" customWidth="1"/>
    <col min="16131" max="16131" width="15.75" customWidth="1"/>
    <col min="16132" max="16132" width="16.125" customWidth="1"/>
    <col min="16133" max="16133" width="9.75" customWidth="1"/>
    <col min="16134" max="16134" width="8.625" customWidth="1"/>
    <col min="16135" max="16135" width="12.875" customWidth="1"/>
    <col min="16136" max="16136" width="14.75" customWidth="1"/>
    <col min="16137" max="16138" width="13.75" customWidth="1"/>
    <col min="16139" max="16139" width="4" customWidth="1"/>
  </cols>
  <sheetData>
    <row r="1" spans="1:11" ht="3.75" customHeight="1" thickBot="1"/>
    <row r="2" spans="1:11" ht="24" customHeight="1" thickBot="1">
      <c r="A2" s="1" t="s">
        <v>0</v>
      </c>
      <c r="B2" s="2"/>
      <c r="C2" s="2"/>
      <c r="D2" s="3"/>
      <c r="E2" s="3"/>
      <c r="F2" s="3"/>
      <c r="G2" s="3"/>
      <c r="H2" s="249" t="s">
        <v>1</v>
      </c>
      <c r="I2" s="250"/>
      <c r="J2" s="4">
        <f ca="1">NOW()</f>
        <v>45168.573472569442</v>
      </c>
      <c r="K2" s="5"/>
    </row>
    <row r="3" spans="1:11" ht="24" customHeight="1" thickTop="1">
      <c r="A3" s="6" t="s">
        <v>2</v>
      </c>
      <c r="B3" s="7"/>
      <c r="C3" s="7"/>
      <c r="D3" s="8" t="s">
        <v>3</v>
      </c>
      <c r="E3" s="8"/>
      <c r="F3" s="7"/>
      <c r="G3" s="9"/>
      <c r="H3" s="10"/>
      <c r="I3" s="11" t="s">
        <v>4</v>
      </c>
      <c r="J3" s="12" t="s">
        <v>5</v>
      </c>
      <c r="K3" s="9"/>
    </row>
    <row r="4" spans="1:11" ht="24" customHeight="1">
      <c r="A4" s="13" t="s">
        <v>6</v>
      </c>
      <c r="B4" s="14"/>
      <c r="C4" s="14"/>
      <c r="D4" s="15" t="s">
        <v>7</v>
      </c>
      <c r="E4" s="15"/>
      <c r="F4" s="14"/>
      <c r="G4" s="16"/>
      <c r="H4" s="17"/>
      <c r="I4" s="18"/>
      <c r="J4" s="256">
        <f ca="1">J2</f>
        <v>45168.573472569442</v>
      </c>
      <c r="K4" s="9"/>
    </row>
    <row r="5" spans="1:11" ht="24" customHeight="1" thickBot="1">
      <c r="A5" s="19" t="s">
        <v>8</v>
      </c>
      <c r="B5" s="20" t="s">
        <v>9</v>
      </c>
      <c r="C5" s="21" t="s">
        <v>10</v>
      </c>
      <c r="D5" s="22" t="s">
        <v>11</v>
      </c>
      <c r="E5" s="22"/>
      <c r="F5" s="23"/>
      <c r="G5" s="24"/>
      <c r="H5" s="25">
        <v>850</v>
      </c>
      <c r="I5" s="26"/>
      <c r="J5" s="257"/>
      <c r="K5" s="9"/>
    </row>
    <row r="6" spans="1:11" ht="25.5" customHeight="1" thickTop="1" thickBot="1">
      <c r="A6" s="27" t="s">
        <v>12</v>
      </c>
      <c r="B6" s="28"/>
      <c r="C6" s="28"/>
      <c r="D6" s="28"/>
      <c r="E6" s="28"/>
      <c r="F6" s="28"/>
      <c r="G6" s="29"/>
      <c r="H6" s="28"/>
      <c r="I6" s="28"/>
      <c r="J6" s="30"/>
      <c r="K6" s="28"/>
    </row>
    <row r="7" spans="1:11" ht="22.2" thickTop="1" thickBot="1">
      <c r="A7" s="31" t="s">
        <v>13</v>
      </c>
      <c r="B7" s="32"/>
      <c r="C7" s="33"/>
      <c r="D7" s="34" t="s">
        <v>14</v>
      </c>
      <c r="E7" s="34"/>
      <c r="F7" s="35"/>
      <c r="G7" s="36" t="s">
        <v>15</v>
      </c>
      <c r="H7" s="37"/>
      <c r="I7" s="38" t="s">
        <v>16</v>
      </c>
      <c r="J7" s="39"/>
      <c r="K7" s="40"/>
    </row>
    <row r="8" spans="1:11" ht="21.6" thickTop="1">
      <c r="A8" s="41" t="s">
        <v>17</v>
      </c>
      <c r="B8" s="42" t="s">
        <v>18</v>
      </c>
      <c r="C8" s="42" t="s">
        <v>18</v>
      </c>
      <c r="D8" s="43" t="s">
        <v>19</v>
      </c>
      <c r="E8" s="44" t="s">
        <v>20</v>
      </c>
      <c r="F8" s="45"/>
      <c r="G8" s="46" t="s">
        <v>21</v>
      </c>
      <c r="H8" s="47" t="s">
        <v>22</v>
      </c>
      <c r="I8" s="48" t="s">
        <v>23</v>
      </c>
      <c r="J8" s="49"/>
      <c r="K8" s="40"/>
    </row>
    <row r="9" spans="1:11" ht="23.25" customHeight="1" thickBot="1">
      <c r="A9" s="50" t="s">
        <v>24</v>
      </c>
      <c r="B9" s="51" t="s">
        <v>25</v>
      </c>
      <c r="C9" s="51" t="s">
        <v>26</v>
      </c>
      <c r="D9" s="52" t="s">
        <v>27</v>
      </c>
      <c r="E9" s="51" t="s">
        <v>28</v>
      </c>
      <c r="F9" s="53" t="s">
        <v>29</v>
      </c>
      <c r="G9" s="54" t="s">
        <v>30</v>
      </c>
      <c r="H9" s="53" t="s">
        <v>31</v>
      </c>
      <c r="I9" s="55" t="s">
        <v>32</v>
      </c>
      <c r="J9" s="56"/>
      <c r="K9" s="40"/>
    </row>
    <row r="10" spans="1:11" ht="24" customHeight="1" thickTop="1">
      <c r="A10" s="253" t="s">
        <v>33</v>
      </c>
      <c r="B10" s="57" t="s">
        <v>34</v>
      </c>
      <c r="C10" s="58" t="s">
        <v>34</v>
      </c>
      <c r="D10" s="59" t="s">
        <v>35</v>
      </c>
      <c r="E10" s="60">
        <f>E14-E11-E12-E13</f>
        <v>252.61135135135137</v>
      </c>
      <c r="F10" s="61"/>
      <c r="G10" s="62">
        <f>E10*H5/1000</f>
        <v>214.71964864864867</v>
      </c>
      <c r="H10" s="63"/>
      <c r="I10" s="64" t="s">
        <v>36</v>
      </c>
      <c r="J10" s="65"/>
      <c r="K10" s="66"/>
    </row>
    <row r="11" spans="1:11" ht="24" customHeight="1">
      <c r="A11" s="254"/>
      <c r="B11" s="57" t="s">
        <v>37</v>
      </c>
      <c r="C11" s="58"/>
      <c r="D11" s="67" t="s">
        <v>38</v>
      </c>
      <c r="E11" s="68">
        <f>+F11/1</f>
        <v>0.32</v>
      </c>
      <c r="F11" s="69">
        <f>0.4/15*12</f>
        <v>0.32</v>
      </c>
      <c r="G11" s="70">
        <f>E11*H5/1000</f>
        <v>0.27200000000000002</v>
      </c>
      <c r="H11" s="71"/>
      <c r="I11" s="72" t="s">
        <v>39</v>
      </c>
      <c r="J11" s="65"/>
      <c r="K11" s="66"/>
    </row>
    <row r="12" spans="1:11" ht="24" customHeight="1">
      <c r="A12" s="254"/>
      <c r="B12" s="57" t="s">
        <v>40</v>
      </c>
      <c r="C12" s="58"/>
      <c r="D12" s="67" t="s">
        <v>41</v>
      </c>
      <c r="E12" s="68">
        <f>+F12/0.65</f>
        <v>29.119999999999994</v>
      </c>
      <c r="F12" s="69">
        <f>23.66/15*12</f>
        <v>18.927999999999997</v>
      </c>
      <c r="G12" s="70">
        <f>E12*H5/1000</f>
        <v>24.751999999999995</v>
      </c>
      <c r="H12" s="73"/>
      <c r="I12" s="74" t="s">
        <v>42</v>
      </c>
      <c r="J12" s="65"/>
      <c r="K12" s="66"/>
    </row>
    <row r="13" spans="1:11" ht="24" customHeight="1">
      <c r="A13" s="254"/>
      <c r="B13" s="57" t="s">
        <v>43</v>
      </c>
      <c r="C13" s="58"/>
      <c r="D13" s="67" t="s">
        <v>44</v>
      </c>
      <c r="E13" s="68">
        <f>+F13/0.37</f>
        <v>7.0486486486486477</v>
      </c>
      <c r="F13" s="69">
        <f>3.26/15*12</f>
        <v>2.6079999999999997</v>
      </c>
      <c r="G13" s="70">
        <f>E13*H5/1000</f>
        <v>5.9913513513513506</v>
      </c>
      <c r="H13" s="71"/>
      <c r="I13" s="64"/>
      <c r="J13" s="65"/>
      <c r="K13" s="66"/>
    </row>
    <row r="14" spans="1:11" ht="24" customHeight="1">
      <c r="A14" s="255"/>
      <c r="B14" s="75" t="s">
        <v>34</v>
      </c>
      <c r="C14" s="76"/>
      <c r="D14" s="77" t="s">
        <v>45</v>
      </c>
      <c r="E14" s="78">
        <v>289.10000000000002</v>
      </c>
      <c r="F14" s="78">
        <f>SUM(F11:F13)</f>
        <v>21.855999999999998</v>
      </c>
      <c r="G14" s="70">
        <f>SUM(G10:G13)</f>
        <v>245.73500000000001</v>
      </c>
      <c r="H14" s="79"/>
      <c r="I14" s="80"/>
      <c r="J14" s="65"/>
      <c r="K14" s="66"/>
    </row>
    <row r="15" spans="1:11">
      <c r="A15" s="81" t="s">
        <v>46</v>
      </c>
      <c r="B15" s="82"/>
      <c r="C15" s="82"/>
      <c r="D15" s="83"/>
      <c r="E15" s="84"/>
      <c r="F15" s="83"/>
      <c r="G15" s="85"/>
      <c r="H15" s="86" t="s">
        <v>47</v>
      </c>
      <c r="I15" s="87"/>
      <c r="J15" s="65"/>
      <c r="K15" s="88"/>
    </row>
    <row r="16" spans="1:11" ht="22.2">
      <c r="A16" s="89" t="s">
        <v>48</v>
      </c>
      <c r="B16" s="90"/>
      <c r="C16" s="90"/>
      <c r="D16" s="91" t="s">
        <v>49</v>
      </c>
      <c r="E16" s="92"/>
      <c r="F16" s="92"/>
      <c r="G16" s="92"/>
      <c r="H16" s="93" t="s">
        <v>50</v>
      </c>
      <c r="I16" s="88"/>
      <c r="J16" s="94"/>
      <c r="K16" s="88"/>
    </row>
    <row r="17" spans="1:11" ht="21.6" thickBot="1">
      <c r="A17" s="95" t="s">
        <v>51</v>
      </c>
      <c r="B17" s="96"/>
      <c r="C17" s="96"/>
      <c r="D17" s="97" t="s">
        <v>52</v>
      </c>
      <c r="E17" s="98"/>
      <c r="F17" s="98"/>
      <c r="G17" s="98"/>
      <c r="H17" s="99"/>
      <c r="I17" s="100"/>
      <c r="J17" s="101"/>
      <c r="K17" s="88"/>
    </row>
    <row r="18" spans="1:11" ht="33.6" thickTop="1" thickBot="1">
      <c r="A18" s="27" t="s">
        <v>53</v>
      </c>
      <c r="B18" s="28"/>
      <c r="C18" s="28"/>
      <c r="D18" s="28"/>
      <c r="E18" s="28"/>
      <c r="F18" s="28"/>
      <c r="G18" s="21"/>
      <c r="H18" s="28"/>
      <c r="I18" s="28"/>
      <c r="J18" s="30"/>
      <c r="K18" s="88"/>
    </row>
    <row r="19" spans="1:11" ht="22.2" thickTop="1" thickBot="1">
      <c r="A19" s="31" t="s">
        <v>13</v>
      </c>
      <c r="B19" s="32"/>
      <c r="C19" s="33"/>
      <c r="D19" s="34" t="s">
        <v>14</v>
      </c>
      <c r="E19" s="34"/>
      <c r="F19" s="35"/>
      <c r="G19" s="36" t="s">
        <v>15</v>
      </c>
      <c r="H19" s="37"/>
      <c r="I19" s="38" t="s">
        <v>16</v>
      </c>
      <c r="J19" s="39"/>
      <c r="K19" s="88"/>
    </row>
    <row r="20" spans="1:11" ht="21.6" thickTop="1">
      <c r="A20" s="41" t="s">
        <v>17</v>
      </c>
      <c r="B20" s="42" t="s">
        <v>18</v>
      </c>
      <c r="C20" s="42" t="s">
        <v>18</v>
      </c>
      <c r="D20" s="43" t="s">
        <v>19</v>
      </c>
      <c r="E20" s="44" t="s">
        <v>20</v>
      </c>
      <c r="F20" s="45"/>
      <c r="G20" s="46" t="s">
        <v>21</v>
      </c>
      <c r="H20" s="47" t="s">
        <v>22</v>
      </c>
      <c r="I20" s="48" t="s">
        <v>23</v>
      </c>
      <c r="J20" s="49"/>
      <c r="K20" s="88"/>
    </row>
    <row r="21" spans="1:11" ht="21.6" thickBot="1">
      <c r="A21" s="50" t="s">
        <v>24</v>
      </c>
      <c r="B21" s="51" t="s">
        <v>25</v>
      </c>
      <c r="C21" s="51" t="s">
        <v>26</v>
      </c>
      <c r="D21" s="52" t="s">
        <v>27</v>
      </c>
      <c r="E21" s="51" t="s">
        <v>28</v>
      </c>
      <c r="F21" s="53" t="s">
        <v>29</v>
      </c>
      <c r="G21" s="54" t="s">
        <v>30</v>
      </c>
      <c r="H21" s="53" t="s">
        <v>31</v>
      </c>
      <c r="I21" s="55" t="s">
        <v>32</v>
      </c>
      <c r="J21" s="56"/>
      <c r="K21" s="88"/>
    </row>
    <row r="22" spans="1:11" ht="24" customHeight="1" thickTop="1">
      <c r="A22" s="253" t="s">
        <v>54</v>
      </c>
      <c r="B22" s="102" t="s">
        <v>34</v>
      </c>
      <c r="C22" s="58" t="s">
        <v>34</v>
      </c>
      <c r="D22" s="59" t="s">
        <v>55</v>
      </c>
      <c r="E22" s="60">
        <f>+E26-E23-E24-E25</f>
        <v>135.85955365622033</v>
      </c>
      <c r="F22" s="103"/>
      <c r="G22" s="62">
        <f>E22*H5/1000</f>
        <v>115.48062060778727</v>
      </c>
      <c r="H22" s="104"/>
      <c r="I22" s="64" t="s">
        <v>56</v>
      </c>
      <c r="J22" s="65"/>
      <c r="K22" s="66"/>
    </row>
    <row r="23" spans="1:11" ht="24" customHeight="1">
      <c r="A23" s="254"/>
      <c r="B23" s="57" t="s">
        <v>57</v>
      </c>
      <c r="C23" s="57"/>
      <c r="D23" s="105" t="s">
        <v>58</v>
      </c>
      <c r="E23" s="106">
        <f>+F23/0.52</f>
        <v>62.61538461538462</v>
      </c>
      <c r="F23" s="106">
        <f>40.7/15*12</f>
        <v>32.56</v>
      </c>
      <c r="G23" s="70">
        <f>E23*H5/1000</f>
        <v>53.223076923076931</v>
      </c>
      <c r="H23" s="107"/>
      <c r="I23" s="72" t="s">
        <v>59</v>
      </c>
      <c r="J23" s="65"/>
      <c r="K23" s="66"/>
    </row>
    <row r="24" spans="1:11" ht="24" customHeight="1">
      <c r="A24" s="254"/>
      <c r="B24" s="57" t="s">
        <v>60</v>
      </c>
      <c r="C24" s="57"/>
      <c r="D24" s="105" t="s">
        <v>61</v>
      </c>
      <c r="E24" s="106">
        <f>+F24/0.405</f>
        <v>80.395061728395063</v>
      </c>
      <c r="F24" s="106">
        <f>40.7/15*12</f>
        <v>32.56</v>
      </c>
      <c r="G24" s="70">
        <f>E24*H5/1000</f>
        <v>68.3358024691358</v>
      </c>
      <c r="H24" s="107"/>
      <c r="I24" s="64" t="s">
        <v>62</v>
      </c>
      <c r="J24" s="65"/>
      <c r="K24" s="66"/>
    </row>
    <row r="25" spans="1:11" ht="24" customHeight="1">
      <c r="A25" s="254"/>
      <c r="B25" s="108"/>
      <c r="C25" s="109" t="s">
        <v>34</v>
      </c>
      <c r="D25" s="105" t="s">
        <v>63</v>
      </c>
      <c r="E25" s="106">
        <v>289.10000000000002</v>
      </c>
      <c r="F25" s="106">
        <f>F14</f>
        <v>21.855999999999998</v>
      </c>
      <c r="G25" s="110">
        <f>G14</f>
        <v>245.73500000000001</v>
      </c>
      <c r="H25" s="107"/>
      <c r="I25" s="64"/>
      <c r="J25" s="65"/>
      <c r="K25" s="66"/>
    </row>
    <row r="26" spans="1:11" ht="24" customHeight="1">
      <c r="A26" s="255"/>
      <c r="B26" s="75"/>
      <c r="C26" s="75"/>
      <c r="D26" s="111" t="s">
        <v>64</v>
      </c>
      <c r="E26" s="78">
        <v>567.97</v>
      </c>
      <c r="F26" s="78">
        <f>SUM(F23:F25)</f>
        <v>86.975999999999999</v>
      </c>
      <c r="G26" s="112">
        <f>SUM(G22:G25)</f>
        <v>482.77449999999999</v>
      </c>
      <c r="H26" s="113"/>
      <c r="I26" s="80"/>
      <c r="J26" s="65"/>
      <c r="K26" s="66"/>
    </row>
    <row r="27" spans="1:11">
      <c r="A27" s="81"/>
      <c r="B27" s="82"/>
      <c r="C27" s="82"/>
      <c r="D27" s="83"/>
      <c r="E27" s="84"/>
      <c r="F27" s="83"/>
      <c r="G27" s="114"/>
      <c r="H27" s="86" t="s">
        <v>47</v>
      </c>
      <c r="I27" s="87"/>
      <c r="J27" s="65"/>
      <c r="K27" s="66"/>
    </row>
    <row r="28" spans="1:11" ht="22.2">
      <c r="A28" s="89" t="s">
        <v>48</v>
      </c>
      <c r="B28" s="90"/>
      <c r="C28" s="90"/>
      <c r="D28" s="91" t="s">
        <v>49</v>
      </c>
      <c r="E28" s="92"/>
      <c r="F28" s="92"/>
      <c r="G28" s="92"/>
      <c r="H28" s="93" t="s">
        <v>50</v>
      </c>
      <c r="I28" s="88"/>
      <c r="J28" s="94"/>
      <c r="K28" s="40"/>
    </row>
    <row r="29" spans="1:11" ht="21.6" thickBot="1">
      <c r="A29" s="95" t="s">
        <v>51</v>
      </c>
      <c r="B29" s="96"/>
      <c r="C29" s="96"/>
      <c r="D29" s="97" t="s">
        <v>52</v>
      </c>
      <c r="E29" s="98"/>
      <c r="F29" s="98"/>
      <c r="G29" s="98"/>
      <c r="H29" s="99"/>
      <c r="I29" s="100"/>
      <c r="J29" s="101"/>
      <c r="K29" s="40"/>
    </row>
    <row r="30" spans="1:11" ht="27.6" thickTop="1" thickBot="1">
      <c r="A30" s="27" t="s">
        <v>65</v>
      </c>
      <c r="B30" s="28"/>
      <c r="C30" s="28"/>
      <c r="D30" s="115"/>
      <c r="E30" s="28"/>
      <c r="F30" s="28"/>
      <c r="G30" s="28"/>
      <c r="H30" s="28"/>
      <c r="I30" s="28"/>
      <c r="J30" s="30"/>
      <c r="K30" s="40"/>
    </row>
    <row r="31" spans="1:11" ht="22.5" customHeight="1" thickTop="1">
      <c r="A31" s="116" t="s">
        <v>66</v>
      </c>
      <c r="B31" s="117" t="s">
        <v>67</v>
      </c>
      <c r="C31" s="118" t="s">
        <v>68</v>
      </c>
      <c r="D31" s="118" t="s">
        <v>69</v>
      </c>
      <c r="E31" s="119" t="s">
        <v>70</v>
      </c>
      <c r="F31" s="119"/>
      <c r="G31" s="229" t="s">
        <v>71</v>
      </c>
      <c r="H31" s="230"/>
      <c r="I31" s="230"/>
      <c r="J31" s="231"/>
      <c r="K31" s="40"/>
    </row>
    <row r="32" spans="1:11" ht="21.6" thickBot="1">
      <c r="A32" s="120" t="s">
        <v>24</v>
      </c>
      <c r="B32" s="121" t="s">
        <v>72</v>
      </c>
      <c r="C32" s="122" t="s">
        <v>73</v>
      </c>
      <c r="D32" s="122" t="s">
        <v>74</v>
      </c>
      <c r="E32" s="123" t="s">
        <v>75</v>
      </c>
      <c r="F32" s="123"/>
      <c r="G32" s="232"/>
      <c r="H32" s="233"/>
      <c r="I32" s="233"/>
      <c r="J32" s="234"/>
      <c r="K32" s="40"/>
    </row>
    <row r="33" spans="1:11" ht="24.75" customHeight="1" thickTop="1">
      <c r="A33" s="235" t="s">
        <v>33</v>
      </c>
      <c r="B33" s="124" t="s">
        <v>76</v>
      </c>
      <c r="C33" s="125" t="s">
        <v>77</v>
      </c>
      <c r="D33" s="124"/>
      <c r="E33" s="119" t="s">
        <v>78</v>
      </c>
      <c r="F33" s="119"/>
      <c r="G33" s="126" t="s">
        <v>79</v>
      </c>
      <c r="H33" s="127"/>
      <c r="I33" s="128"/>
      <c r="J33" s="129"/>
      <c r="K33" s="40"/>
    </row>
    <row r="34" spans="1:11" ht="24.75" customHeight="1">
      <c r="A34" s="236"/>
      <c r="B34" s="86" t="s">
        <v>80</v>
      </c>
      <c r="C34" s="130" t="s">
        <v>81</v>
      </c>
      <c r="D34" s="86"/>
      <c r="E34" s="131" t="s">
        <v>78</v>
      </c>
      <c r="F34" s="131"/>
      <c r="G34" s="132" t="s">
        <v>82</v>
      </c>
      <c r="H34" s="133"/>
      <c r="I34" s="133"/>
      <c r="J34" s="134"/>
      <c r="K34" s="40"/>
    </row>
    <row r="35" spans="1:11" ht="24.75" customHeight="1">
      <c r="A35" s="258"/>
      <c r="B35" s="86" t="s">
        <v>83</v>
      </c>
      <c r="C35" s="130" t="s">
        <v>84</v>
      </c>
      <c r="D35" s="86"/>
      <c r="E35" s="135" t="s">
        <v>78</v>
      </c>
      <c r="F35" s="135"/>
      <c r="G35" s="136" t="s">
        <v>85</v>
      </c>
      <c r="H35" s="133"/>
      <c r="I35" s="137"/>
      <c r="J35" s="138"/>
      <c r="K35" s="40"/>
    </row>
    <row r="36" spans="1:11" ht="24.75" customHeight="1">
      <c r="A36" s="244" t="s">
        <v>54</v>
      </c>
      <c r="B36" s="86" t="s">
        <v>76</v>
      </c>
      <c r="C36" s="130" t="s">
        <v>86</v>
      </c>
      <c r="D36" s="86"/>
      <c r="E36" s="139" t="s">
        <v>78</v>
      </c>
      <c r="F36" s="139"/>
      <c r="G36" s="136" t="s">
        <v>79</v>
      </c>
      <c r="H36" s="40"/>
      <c r="I36" s="137"/>
      <c r="J36" s="138"/>
      <c r="K36" s="40"/>
    </row>
    <row r="37" spans="1:11" ht="24.75" customHeight="1">
      <c r="A37" s="236"/>
      <c r="B37" s="86" t="s">
        <v>80</v>
      </c>
      <c r="C37" s="130" t="s">
        <v>87</v>
      </c>
      <c r="D37" s="86"/>
      <c r="E37" s="131" t="s">
        <v>78</v>
      </c>
      <c r="F37" s="131"/>
      <c r="G37" s="132" t="s">
        <v>82</v>
      </c>
      <c r="H37" s="133"/>
      <c r="I37" s="133"/>
      <c r="J37" s="134"/>
      <c r="K37" s="40"/>
    </row>
    <row r="38" spans="1:11" ht="24.75" customHeight="1" thickBot="1">
      <c r="A38" s="237"/>
      <c r="B38" s="140" t="s">
        <v>83</v>
      </c>
      <c r="C38" s="141" t="s">
        <v>88</v>
      </c>
      <c r="D38" s="140"/>
      <c r="E38" s="123" t="s">
        <v>78</v>
      </c>
      <c r="F38" s="123"/>
      <c r="G38" s="142" t="s">
        <v>85</v>
      </c>
      <c r="H38" s="23"/>
      <c r="I38" s="143"/>
      <c r="J38" s="144"/>
      <c r="K38" s="40"/>
    </row>
    <row r="39" spans="1:11" ht="26.25" customHeight="1" thickTop="1">
      <c r="A39" s="245" t="s">
        <v>89</v>
      </c>
      <c r="B39" s="246"/>
      <c r="C39" s="246"/>
      <c r="D39" s="145"/>
      <c r="E39" s="146" t="s">
        <v>90</v>
      </c>
      <c r="F39" s="147" t="s">
        <v>91</v>
      </c>
      <c r="G39" s="147"/>
      <c r="H39" s="148"/>
      <c r="I39" s="147" t="s">
        <v>92</v>
      </c>
      <c r="J39" s="149"/>
      <c r="K39" s="40"/>
    </row>
    <row r="40" spans="1:11" ht="26.25" customHeight="1" thickBot="1">
      <c r="A40" s="240"/>
      <c r="B40" s="241"/>
      <c r="C40" s="241"/>
      <c r="D40" s="150"/>
      <c r="E40" s="151" t="s">
        <v>93</v>
      </c>
      <c r="F40" s="152" t="s">
        <v>94</v>
      </c>
      <c r="G40" s="152"/>
      <c r="H40" s="153"/>
      <c r="I40" s="152" t="s">
        <v>92</v>
      </c>
      <c r="J40" s="154"/>
      <c r="K40" s="5"/>
    </row>
    <row r="41" spans="1:11" ht="21" customHeight="1" thickBot="1">
      <c r="A41" s="155" t="s">
        <v>95</v>
      </c>
      <c r="B41" s="156"/>
      <c r="C41" s="156"/>
      <c r="D41" s="157"/>
      <c r="E41" s="157"/>
      <c r="F41" s="157"/>
      <c r="G41" s="157"/>
      <c r="H41" s="158"/>
      <c r="I41" s="247" t="s">
        <v>96</v>
      </c>
      <c r="J41" s="248"/>
      <c r="K41" s="5"/>
    </row>
    <row r="42" spans="1:11" ht="3.75" customHeight="1" thickBot="1">
      <c r="A42" s="155"/>
      <c r="B42" s="155"/>
      <c r="C42" s="155"/>
      <c r="D42" s="159"/>
      <c r="E42" s="159"/>
      <c r="F42" s="159"/>
      <c r="G42" s="159"/>
      <c r="H42" s="159"/>
      <c r="I42" s="160"/>
      <c r="J42" s="160"/>
      <c r="K42" s="5"/>
    </row>
    <row r="43" spans="1:11" ht="24.75" customHeight="1" thickBot="1">
      <c r="A43" s="1" t="s">
        <v>0</v>
      </c>
      <c r="B43" s="2"/>
      <c r="C43" s="2"/>
      <c r="D43" s="3"/>
      <c r="E43" s="3"/>
      <c r="F43" s="3"/>
      <c r="G43" s="3"/>
      <c r="H43" s="249" t="s">
        <v>1</v>
      </c>
      <c r="I43" s="250"/>
      <c r="J43" s="161">
        <f ca="1">J2</f>
        <v>45168.573472569442</v>
      </c>
      <c r="K43" s="9"/>
    </row>
    <row r="44" spans="1:11" ht="24.75" customHeight="1" thickTop="1">
      <c r="A44" s="6" t="s">
        <v>97</v>
      </c>
      <c r="B44" s="7"/>
      <c r="C44" s="7"/>
      <c r="D44" s="8" t="s">
        <v>3</v>
      </c>
      <c r="E44" s="8"/>
      <c r="F44" s="7"/>
      <c r="G44" s="9"/>
      <c r="H44" s="10"/>
      <c r="I44" s="11" t="s">
        <v>4</v>
      </c>
      <c r="J44" s="12" t="s">
        <v>5</v>
      </c>
      <c r="K44" s="40"/>
    </row>
    <row r="45" spans="1:11" ht="24.75" customHeight="1">
      <c r="A45" s="162" t="str">
        <f>A4</f>
        <v>ผลิตภัณฑ์ / Product item  :   P1402TRH</v>
      </c>
      <c r="B45" s="14"/>
      <c r="C45" s="14"/>
      <c r="D45" s="15" t="s">
        <v>98</v>
      </c>
      <c r="E45" s="15"/>
      <c r="F45" s="14"/>
      <c r="G45" s="16"/>
      <c r="H45" s="163"/>
      <c r="I45" s="164"/>
      <c r="J45" s="251">
        <f ca="1">J43</f>
        <v>45168.573472569442</v>
      </c>
      <c r="K45" s="40"/>
    </row>
    <row r="46" spans="1:11" ht="24.75" customHeight="1" thickBot="1">
      <c r="A46" s="19" t="s">
        <v>8</v>
      </c>
      <c r="B46" s="20" t="s">
        <v>9</v>
      </c>
      <c r="C46" s="165" t="str">
        <f>C5</f>
        <v>230719-01</v>
      </c>
      <c r="D46" s="22" t="s">
        <v>11</v>
      </c>
      <c r="E46" s="22"/>
      <c r="F46" s="23"/>
      <c r="G46" s="24"/>
      <c r="H46" s="166">
        <f>H5</f>
        <v>850</v>
      </c>
      <c r="I46" s="26"/>
      <c r="J46" s="252"/>
      <c r="K46" s="40"/>
    </row>
    <row r="47" spans="1:11" ht="27.75" customHeight="1" thickTop="1" thickBot="1">
      <c r="A47" s="27" t="s">
        <v>99</v>
      </c>
      <c r="B47" s="28"/>
      <c r="C47" s="28"/>
      <c r="D47" s="28"/>
      <c r="E47" s="28"/>
      <c r="F47" s="28"/>
      <c r="G47" s="29"/>
      <c r="H47" s="28"/>
      <c r="I47" s="28"/>
      <c r="J47" s="30"/>
      <c r="K47" s="40"/>
    </row>
    <row r="48" spans="1:11" ht="22.2" thickTop="1" thickBot="1">
      <c r="A48" s="31" t="s">
        <v>13</v>
      </c>
      <c r="B48" s="32"/>
      <c r="C48" s="33"/>
      <c r="D48" s="34" t="s">
        <v>14</v>
      </c>
      <c r="E48" s="34"/>
      <c r="F48" s="35"/>
      <c r="G48" s="36" t="s">
        <v>15</v>
      </c>
      <c r="H48" s="37"/>
      <c r="I48" s="38" t="s">
        <v>16</v>
      </c>
      <c r="J48" s="39"/>
      <c r="K48" s="40"/>
    </row>
    <row r="49" spans="1:11" ht="21.6" thickTop="1">
      <c r="A49" s="41" t="s">
        <v>17</v>
      </c>
      <c r="B49" s="42" t="s">
        <v>18</v>
      </c>
      <c r="C49" s="42" t="s">
        <v>18</v>
      </c>
      <c r="D49" s="43" t="s">
        <v>19</v>
      </c>
      <c r="E49" s="44" t="s">
        <v>20</v>
      </c>
      <c r="F49" s="45"/>
      <c r="G49" s="46" t="s">
        <v>21</v>
      </c>
      <c r="H49" s="47" t="s">
        <v>22</v>
      </c>
      <c r="I49" s="48" t="s">
        <v>23</v>
      </c>
      <c r="J49" s="49"/>
      <c r="K49" s="40"/>
    </row>
    <row r="50" spans="1:11" ht="21.6" thickBot="1">
      <c r="A50" s="50" t="s">
        <v>24</v>
      </c>
      <c r="B50" s="51" t="s">
        <v>25</v>
      </c>
      <c r="C50" s="51" t="s">
        <v>26</v>
      </c>
      <c r="D50" s="52" t="s">
        <v>27</v>
      </c>
      <c r="E50" s="51" t="s">
        <v>28</v>
      </c>
      <c r="F50" s="53" t="s">
        <v>29</v>
      </c>
      <c r="G50" s="54" t="s">
        <v>30</v>
      </c>
      <c r="H50" s="53" t="s">
        <v>31</v>
      </c>
      <c r="I50" s="55" t="s">
        <v>32</v>
      </c>
      <c r="J50" s="56"/>
      <c r="K50" s="40"/>
    </row>
    <row r="51" spans="1:11" ht="30" customHeight="1" thickTop="1">
      <c r="A51" s="253" t="s">
        <v>100</v>
      </c>
      <c r="B51" s="167" t="s">
        <v>34</v>
      </c>
      <c r="C51" s="168" t="s">
        <v>34</v>
      </c>
      <c r="D51" s="169" t="s">
        <v>101</v>
      </c>
      <c r="E51" s="170">
        <f>E26</f>
        <v>567.97</v>
      </c>
      <c r="F51" s="69">
        <f>F26</f>
        <v>86.975999999999999</v>
      </c>
      <c r="G51" s="171">
        <f>G26</f>
        <v>482.77449999999999</v>
      </c>
      <c r="H51" s="172"/>
      <c r="I51" s="173" t="s">
        <v>36</v>
      </c>
      <c r="J51" s="174"/>
      <c r="K51" s="66"/>
    </row>
    <row r="52" spans="1:11" ht="24" customHeight="1">
      <c r="A52" s="254"/>
      <c r="B52" s="167"/>
      <c r="C52" s="168" t="s">
        <v>34</v>
      </c>
      <c r="D52" s="59" t="s">
        <v>35</v>
      </c>
      <c r="E52" s="175">
        <f>+E56-E51-E53-E54-E55</f>
        <v>243.94039999999995</v>
      </c>
      <c r="F52" s="176"/>
      <c r="G52" s="177">
        <f>E52*H46/1000</f>
        <v>207.34933999999996</v>
      </c>
      <c r="H52" s="178"/>
      <c r="I52" s="72" t="s">
        <v>102</v>
      </c>
      <c r="J52" s="65"/>
      <c r="K52" s="66"/>
    </row>
    <row r="53" spans="1:11" ht="24" customHeight="1">
      <c r="A53" s="255"/>
      <c r="B53" s="75" t="s">
        <v>103</v>
      </c>
      <c r="C53" s="179"/>
      <c r="D53" s="169" t="s">
        <v>104</v>
      </c>
      <c r="E53" s="180">
        <f>+F53/0.2</f>
        <v>144.88</v>
      </c>
      <c r="F53" s="181">
        <f>36.22/15*12</f>
        <v>28.975999999999999</v>
      </c>
      <c r="G53" s="182">
        <f>E53*H46/1000</f>
        <v>123.148</v>
      </c>
      <c r="H53" s="183"/>
      <c r="I53" s="64" t="s">
        <v>105</v>
      </c>
      <c r="J53" s="184"/>
      <c r="K53" s="66"/>
    </row>
    <row r="54" spans="1:11" ht="24" customHeight="1">
      <c r="A54" s="185" t="s">
        <v>106</v>
      </c>
      <c r="B54" s="227">
        <v>17</v>
      </c>
      <c r="C54" s="86" t="s">
        <v>34</v>
      </c>
      <c r="D54" s="186" t="s">
        <v>107</v>
      </c>
      <c r="E54" s="187">
        <f>(+F55/0.1)-E55</f>
        <v>32.921599999999998</v>
      </c>
      <c r="F54" s="187"/>
      <c r="G54" s="188">
        <f>E54*H46/1000</f>
        <v>27.983359999999998</v>
      </c>
      <c r="H54" s="189"/>
      <c r="I54" s="64" t="s">
        <v>108</v>
      </c>
      <c r="J54" s="65"/>
      <c r="K54" s="66"/>
    </row>
    <row r="55" spans="1:11" ht="24" customHeight="1">
      <c r="A55" s="190" t="s">
        <v>109</v>
      </c>
      <c r="B55" s="228"/>
      <c r="C55" s="191"/>
      <c r="D55" s="192" t="s">
        <v>110</v>
      </c>
      <c r="E55" s="106">
        <f>+F55/0.42</f>
        <v>10.288000000000002</v>
      </c>
      <c r="F55" s="106">
        <f>5.4012/15*12</f>
        <v>4.3209600000000004</v>
      </c>
      <c r="G55" s="110">
        <f>E55*H46/1000</f>
        <v>8.7448000000000015</v>
      </c>
      <c r="H55" s="73"/>
      <c r="J55" s="65"/>
      <c r="K55" s="66"/>
    </row>
    <row r="56" spans="1:11" ht="24" customHeight="1">
      <c r="A56" s="193"/>
      <c r="B56" s="168"/>
      <c r="C56" s="167"/>
      <c r="D56" s="77" t="s">
        <v>45</v>
      </c>
      <c r="E56" s="194">
        <v>1000</v>
      </c>
      <c r="F56" s="195">
        <f>SUM(F51:F55)</f>
        <v>120.27296</v>
      </c>
      <c r="G56" s="196">
        <f>SUM(G51:G55)</f>
        <v>850</v>
      </c>
      <c r="H56" s="197"/>
      <c r="I56" s="64"/>
      <c r="J56" s="65"/>
      <c r="K56" s="66"/>
    </row>
    <row r="57" spans="1:11" ht="22.2">
      <c r="A57" s="81" t="s">
        <v>46</v>
      </c>
      <c r="B57" s="82"/>
      <c r="C57" s="82"/>
      <c r="D57" s="83"/>
      <c r="E57" s="84"/>
      <c r="F57" s="83"/>
      <c r="G57" s="114"/>
      <c r="H57" s="86" t="s">
        <v>47</v>
      </c>
      <c r="I57" s="198"/>
      <c r="J57" s="199"/>
      <c r="K57" s="9"/>
    </row>
    <row r="58" spans="1:11" ht="22.2">
      <c r="A58" s="89" t="s">
        <v>48</v>
      </c>
      <c r="B58" s="90"/>
      <c r="C58" s="90"/>
      <c r="D58" s="200"/>
      <c r="E58" s="91" t="s">
        <v>49</v>
      </c>
      <c r="F58" s="92"/>
      <c r="G58" s="92"/>
      <c r="H58" s="201"/>
      <c r="I58" s="93" t="s">
        <v>50</v>
      </c>
      <c r="J58" s="94"/>
      <c r="K58" s="202"/>
    </row>
    <row r="59" spans="1:11" ht="21.6" thickBot="1">
      <c r="A59" s="95" t="s">
        <v>51</v>
      </c>
      <c r="B59" s="96"/>
      <c r="C59" s="96"/>
      <c r="D59" s="98"/>
      <c r="E59" s="97" t="s">
        <v>52</v>
      </c>
      <c r="F59" s="98"/>
      <c r="G59" s="98"/>
      <c r="H59" s="98"/>
      <c r="I59" s="99"/>
      <c r="J59" s="101"/>
      <c r="K59" s="202"/>
    </row>
    <row r="60" spans="1:11" ht="27.6" thickTop="1" thickBot="1">
      <c r="A60" s="27" t="s">
        <v>111</v>
      </c>
      <c r="B60" s="28"/>
      <c r="C60" s="28"/>
      <c r="D60" s="115"/>
      <c r="E60" s="28"/>
      <c r="F60" s="28"/>
      <c r="G60" s="28"/>
      <c r="H60" s="28"/>
      <c r="I60" s="28"/>
      <c r="J60" s="30"/>
      <c r="K60" s="202"/>
    </row>
    <row r="61" spans="1:11" ht="22.5" customHeight="1" thickTop="1">
      <c r="A61" s="116" t="s">
        <v>66</v>
      </c>
      <c r="B61" s="117" t="s">
        <v>67</v>
      </c>
      <c r="C61" s="118" t="s">
        <v>68</v>
      </c>
      <c r="D61" s="118" t="s">
        <v>69</v>
      </c>
      <c r="E61" s="119" t="s">
        <v>70</v>
      </c>
      <c r="F61" s="119"/>
      <c r="G61" s="229" t="s">
        <v>71</v>
      </c>
      <c r="H61" s="230"/>
      <c r="I61" s="230"/>
      <c r="J61" s="231"/>
      <c r="K61" s="202"/>
    </row>
    <row r="62" spans="1:11" ht="21.6" thickBot="1">
      <c r="A62" s="120" t="s">
        <v>24</v>
      </c>
      <c r="B62" s="121" t="s">
        <v>72</v>
      </c>
      <c r="C62" s="122" t="s">
        <v>73</v>
      </c>
      <c r="D62" s="122" t="s">
        <v>74</v>
      </c>
      <c r="E62" s="123" t="s">
        <v>75</v>
      </c>
      <c r="F62" s="123"/>
      <c r="G62" s="232"/>
      <c r="H62" s="233"/>
      <c r="I62" s="233"/>
      <c r="J62" s="234"/>
      <c r="K62" s="202"/>
    </row>
    <row r="63" spans="1:11" ht="21.6" thickTop="1">
      <c r="A63" s="235" t="s">
        <v>100</v>
      </c>
      <c r="B63" s="203" t="s">
        <v>76</v>
      </c>
      <c r="C63" s="204" t="s">
        <v>112</v>
      </c>
      <c r="D63" s="124"/>
      <c r="E63" s="119" t="s">
        <v>78</v>
      </c>
      <c r="F63" s="119"/>
      <c r="G63" s="126" t="s">
        <v>79</v>
      </c>
      <c r="H63" s="127"/>
      <c r="I63" s="128"/>
      <c r="J63" s="129"/>
      <c r="K63" s="202"/>
    </row>
    <row r="64" spans="1:11">
      <c r="A64" s="236"/>
      <c r="B64" s="86" t="s">
        <v>80</v>
      </c>
      <c r="C64" s="205" t="s">
        <v>113</v>
      </c>
      <c r="D64" s="86"/>
      <c r="E64" s="131" t="s">
        <v>78</v>
      </c>
      <c r="F64" s="131"/>
      <c r="G64" s="132" t="s">
        <v>82</v>
      </c>
      <c r="H64" s="133"/>
      <c r="I64" s="133"/>
      <c r="J64" s="134"/>
      <c r="K64" s="202"/>
    </row>
    <row r="65" spans="1:11" ht="21.6" thickBot="1">
      <c r="A65" s="237"/>
      <c r="B65" s="140" t="s">
        <v>83</v>
      </c>
      <c r="C65" s="206" t="s">
        <v>114</v>
      </c>
      <c r="D65" s="140"/>
      <c r="E65" s="207" t="s">
        <v>78</v>
      </c>
      <c r="F65" s="207"/>
      <c r="G65" s="208" t="s">
        <v>85</v>
      </c>
      <c r="H65" s="23"/>
      <c r="I65" s="23"/>
      <c r="J65" s="209"/>
      <c r="K65" s="202"/>
    </row>
    <row r="66" spans="1:11" ht="27.6" thickTop="1" thickBot="1">
      <c r="A66" s="210" t="s">
        <v>115</v>
      </c>
      <c r="B66" s="211"/>
      <c r="C66" s="211"/>
      <c r="D66" s="212"/>
      <c r="E66" s="212"/>
      <c r="F66" s="212"/>
      <c r="G66" s="212"/>
      <c r="H66" s="212"/>
      <c r="I66" s="212"/>
      <c r="J66" s="213"/>
      <c r="K66" s="202"/>
    </row>
    <row r="67" spans="1:11" ht="21.6" thickTop="1">
      <c r="A67" s="214"/>
      <c r="B67" s="215"/>
      <c r="C67" s="215"/>
      <c r="D67" s="215"/>
      <c r="E67" s="215"/>
      <c r="F67" s="215"/>
      <c r="G67" s="215"/>
      <c r="H67" s="215"/>
      <c r="I67" s="215"/>
      <c r="J67" s="216"/>
      <c r="K67" s="202"/>
    </row>
    <row r="68" spans="1:11">
      <c r="A68" s="217" t="s">
        <v>116</v>
      </c>
      <c r="B68" s="218"/>
      <c r="C68" s="218"/>
      <c r="D68" s="218"/>
      <c r="E68" s="218"/>
      <c r="F68" s="218"/>
      <c r="G68" s="219"/>
      <c r="H68" s="219"/>
      <c r="I68" s="219"/>
      <c r="J68" s="220"/>
      <c r="K68" s="202"/>
    </row>
    <row r="69" spans="1:11">
      <c r="A69" s="217" t="s">
        <v>117</v>
      </c>
      <c r="B69" s="218"/>
      <c r="C69" s="218"/>
      <c r="D69" s="218"/>
      <c r="E69" s="218"/>
      <c r="F69" s="218"/>
      <c r="G69" s="219"/>
      <c r="H69" s="219"/>
      <c r="I69" s="219"/>
      <c r="J69" s="220"/>
      <c r="K69" s="40"/>
    </row>
    <row r="70" spans="1:11">
      <c r="A70" s="217" t="s">
        <v>118</v>
      </c>
      <c r="B70" s="218"/>
      <c r="C70" s="218"/>
      <c r="D70" s="218"/>
      <c r="E70" s="218"/>
      <c r="F70" s="218"/>
      <c r="G70" s="219"/>
      <c r="H70" s="219"/>
      <c r="I70" s="219"/>
      <c r="J70" s="220"/>
      <c r="K70" s="40"/>
    </row>
    <row r="71" spans="1:11">
      <c r="A71" s="217" t="s">
        <v>119</v>
      </c>
      <c r="B71" s="218"/>
      <c r="C71" s="218"/>
      <c r="D71" s="218"/>
      <c r="E71" s="218"/>
      <c r="F71" s="218"/>
      <c r="G71" s="219"/>
      <c r="H71" s="219"/>
      <c r="I71" s="219"/>
      <c r="J71" s="220"/>
      <c r="K71" s="40"/>
    </row>
    <row r="72" spans="1:11">
      <c r="A72" s="221"/>
      <c r="B72" s="219"/>
      <c r="C72" s="219"/>
      <c r="D72" s="219"/>
      <c r="E72" s="219"/>
      <c r="F72" s="219"/>
      <c r="G72" s="219"/>
      <c r="H72" s="219"/>
      <c r="I72" s="219"/>
      <c r="J72" s="220"/>
      <c r="K72" s="40"/>
    </row>
    <row r="73" spans="1:11">
      <c r="A73" s="221"/>
      <c r="B73" s="219"/>
      <c r="C73" s="219"/>
      <c r="D73" s="219"/>
      <c r="E73" s="219"/>
      <c r="F73" s="219"/>
      <c r="G73" s="219"/>
      <c r="H73" s="219"/>
      <c r="I73" s="219"/>
      <c r="J73" s="220"/>
      <c r="K73" s="40"/>
    </row>
    <row r="74" spans="1:11">
      <c r="A74" s="221"/>
      <c r="B74" s="219"/>
      <c r="C74" s="219"/>
      <c r="D74" s="219"/>
      <c r="E74" s="219"/>
      <c r="F74" s="219"/>
      <c r="G74" s="219"/>
      <c r="H74" s="219"/>
      <c r="I74" s="219"/>
      <c r="J74" s="220"/>
      <c r="K74" s="40"/>
    </row>
    <row r="75" spans="1:11">
      <c r="A75" s="221"/>
      <c r="B75" s="219"/>
      <c r="C75" s="219"/>
      <c r="D75" s="219"/>
      <c r="E75" s="219"/>
      <c r="F75" s="219"/>
      <c r="G75" s="219"/>
      <c r="H75" s="219"/>
      <c r="I75" s="219"/>
      <c r="J75" s="220"/>
      <c r="K75" s="40"/>
    </row>
    <row r="76" spans="1:11">
      <c r="A76" s="221"/>
      <c r="B76" s="219"/>
      <c r="C76" s="219"/>
      <c r="D76" s="219"/>
      <c r="E76" s="219"/>
      <c r="F76" s="219"/>
      <c r="G76" s="219"/>
      <c r="H76" s="219"/>
      <c r="I76" s="219"/>
      <c r="J76" s="220"/>
      <c r="K76" s="40"/>
    </row>
    <row r="77" spans="1:11">
      <c r="A77" s="221"/>
      <c r="B77" s="219"/>
      <c r="C77" s="219"/>
      <c r="D77" s="219"/>
      <c r="E77" s="219"/>
      <c r="F77" s="219"/>
      <c r="G77" s="219"/>
      <c r="H77" s="219"/>
      <c r="I77" s="219"/>
      <c r="J77" s="220"/>
      <c r="K77" s="40"/>
    </row>
    <row r="78" spans="1:11">
      <c r="A78" s="221"/>
      <c r="B78" s="219"/>
      <c r="C78" s="219"/>
      <c r="D78" s="219"/>
      <c r="E78" s="219"/>
      <c r="F78" s="219"/>
      <c r="G78" s="219"/>
      <c r="H78" s="219"/>
      <c r="I78" s="219"/>
      <c r="J78" s="220"/>
      <c r="K78" s="40"/>
    </row>
    <row r="79" spans="1:11">
      <c r="A79" s="221"/>
      <c r="B79" s="219"/>
      <c r="C79" s="219"/>
      <c r="D79" s="219"/>
      <c r="E79" s="219"/>
      <c r="F79" s="219"/>
      <c r="G79" s="219"/>
      <c r="H79" s="219"/>
      <c r="I79" s="219"/>
      <c r="J79" s="220"/>
      <c r="K79" s="40"/>
    </row>
    <row r="80" spans="1:11" ht="21.6" thickBot="1">
      <c r="A80" s="222"/>
      <c r="B80" s="223"/>
      <c r="C80" s="223"/>
      <c r="D80" s="223"/>
      <c r="E80" s="223"/>
      <c r="F80" s="223"/>
      <c r="G80" s="223"/>
      <c r="H80" s="223"/>
      <c r="I80" s="223"/>
      <c r="J80" s="224"/>
      <c r="K80" s="40"/>
    </row>
    <row r="81" spans="1:11" ht="27" customHeight="1">
      <c r="A81" s="238" t="s">
        <v>89</v>
      </c>
      <c r="B81" s="239"/>
      <c r="C81" s="239"/>
      <c r="D81" s="225"/>
      <c r="E81" s="146" t="s">
        <v>90</v>
      </c>
      <c r="F81" s="147" t="s">
        <v>91</v>
      </c>
      <c r="G81" s="147"/>
      <c r="H81" s="148"/>
      <c r="I81" s="147" t="s">
        <v>92</v>
      </c>
      <c r="J81" s="149"/>
      <c r="K81" s="226"/>
    </row>
    <row r="82" spans="1:11" ht="27" customHeight="1" thickBot="1">
      <c r="A82" s="240"/>
      <c r="B82" s="241"/>
      <c r="C82" s="241"/>
      <c r="D82" s="150"/>
      <c r="E82" s="151" t="s">
        <v>93</v>
      </c>
      <c r="F82" s="152" t="s">
        <v>94</v>
      </c>
      <c r="G82" s="152"/>
      <c r="H82" s="153"/>
      <c r="I82" s="152" t="s">
        <v>92</v>
      </c>
      <c r="J82" s="154"/>
      <c r="K82" s="226"/>
    </row>
    <row r="83" spans="1:11" ht="21.6" thickBot="1">
      <c r="A83" s="155" t="s">
        <v>95</v>
      </c>
      <c r="B83" s="156"/>
      <c r="C83" s="156"/>
      <c r="D83" s="157"/>
      <c r="E83" s="157"/>
      <c r="F83" s="157"/>
      <c r="G83" s="157"/>
      <c r="H83" s="158"/>
      <c r="I83" s="242" t="s">
        <v>96</v>
      </c>
      <c r="J83" s="243"/>
      <c r="K83" s="226"/>
    </row>
    <row r="84" spans="1:11">
      <c r="A84" s="226"/>
      <c r="B84" s="226"/>
      <c r="C84" s="226"/>
      <c r="D84" s="226"/>
      <c r="E84" s="226"/>
      <c r="F84" s="226"/>
      <c r="G84" s="226"/>
      <c r="H84" s="226"/>
      <c r="I84" s="226"/>
      <c r="J84" s="226"/>
      <c r="K84" s="226"/>
    </row>
  </sheetData>
  <protectedRanges>
    <protectedRange sqref="C5" name="Range1"/>
    <protectedRange sqref="H5" name="Range2"/>
  </protectedRanges>
  <mergeCells count="17">
    <mergeCell ref="A51:A53"/>
    <mergeCell ref="H2:I2"/>
    <mergeCell ref="J4:J5"/>
    <mergeCell ref="A10:A14"/>
    <mergeCell ref="A22:A26"/>
    <mergeCell ref="G31:J32"/>
    <mergeCell ref="A33:A35"/>
    <mergeCell ref="A36:A38"/>
    <mergeCell ref="A39:C40"/>
    <mergeCell ref="I41:J41"/>
    <mergeCell ref="H43:I43"/>
    <mergeCell ref="J45:J46"/>
    <mergeCell ref="B54:B55"/>
    <mergeCell ref="G61:J62"/>
    <mergeCell ref="A63:A65"/>
    <mergeCell ref="A81:C82"/>
    <mergeCell ref="I83:J83"/>
  </mergeCells>
  <pageMargins left="0" right="0" top="0.35433070866141736" bottom="0.23622047244094491" header="0.15748031496062992" footer="0.15748031496062992"/>
  <pageSetup paperSize="9" scale="88" orientation="portrait" r:id="rId1"/>
  <drawing r:id="rId2"/>
</worksheet>
</file>

<file path=docMetadata/LabelInfo.xml><?xml version="1.0" encoding="utf-8"?>
<clbl:labelList xmlns:clbl="http://schemas.microsoft.com/office/2020/mipLabelMetadata">
  <clbl:label id="{808e8e4e-335e-475c-a857-3d2d1a28a81f}" enabled="0" method="" siteId="{808e8e4e-335e-475c-a857-3d2d1a28a81f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MX-03BR(12%) P1402TRH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Chumpon Asaneerat</cp:lastModifiedBy>
  <dcterms:created xsi:type="dcterms:W3CDTF">2023-08-24T06:53:54Z</dcterms:created>
  <dcterms:modified xsi:type="dcterms:W3CDTF">2023-08-30T06:46:03Z</dcterms:modified>
</cp:coreProperties>
</file>