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EsteLibro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DFA6EE1-3D20-43EA-A605-02D79F03F5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.6" sheetId="7" r:id="rId1"/>
    <sheet name="Diagrama" sheetId="9" r:id="rId2"/>
    <sheet name="Preguntas" sheetId="8" r:id="rId3"/>
  </sheets>
  <externalReferences>
    <externalReference r:id="rId4"/>
  </externalReferences>
  <definedNames>
    <definedName name="anscount" hidden="1">1</definedName>
    <definedName name="_xlnm.Print_Area" localSheetId="0">'3.6'!$A$1:$O$40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7" l="1"/>
  <c r="N26" i="7"/>
  <c r="W4" i="7"/>
  <c r="U3" i="7"/>
  <c r="X18" i="7"/>
  <c r="X19" i="7"/>
  <c r="V18" i="7"/>
  <c r="V19" i="7"/>
  <c r="N18" i="7"/>
  <c r="N19" i="7"/>
  <c r="N9" i="7"/>
  <c r="N10" i="7"/>
  <c r="N13" i="7"/>
  <c r="N15" i="7"/>
  <c r="N16" i="7"/>
  <c r="N17" i="7"/>
  <c r="L15" i="7"/>
  <c r="L14" i="7"/>
  <c r="N14" i="7" s="1"/>
  <c r="L13" i="7"/>
  <c r="L12" i="7"/>
  <c r="N12" i="7" s="1"/>
  <c r="L11" i="7"/>
  <c r="N11" i="7" s="1"/>
  <c r="L10" i="7"/>
  <c r="L9" i="7"/>
  <c r="L8" i="7"/>
  <c r="N8" i="7" s="1"/>
  <c r="L7" i="7"/>
  <c r="N7" i="7" s="1"/>
  <c r="L6" i="7"/>
  <c r="N6" i="7" s="1"/>
  <c r="L5" i="7"/>
  <c r="N5" i="7" s="1"/>
  <c r="L4" i="7"/>
  <c r="N4" i="7" s="1"/>
  <c r="L3" i="7"/>
  <c r="M6" i="7"/>
  <c r="X17" i="7" l="1"/>
  <c r="X16" i="7"/>
  <c r="V17" i="7"/>
  <c r="V16" i="7"/>
  <c r="I19" i="7"/>
  <c r="W19" i="7" s="1"/>
  <c r="U19" i="7"/>
  <c r="I18" i="7"/>
  <c r="U18" i="7"/>
  <c r="U17" i="7"/>
  <c r="U16" i="7"/>
  <c r="I6" i="7"/>
  <c r="I7" i="7"/>
  <c r="M7" i="7" s="1"/>
  <c r="I9" i="7"/>
  <c r="M9" i="7" s="1"/>
  <c r="I10" i="7"/>
  <c r="M10" i="7" s="1"/>
  <c r="I11" i="7"/>
  <c r="G3" i="7"/>
  <c r="I3" i="7" s="1"/>
  <c r="M3" i="7" s="1"/>
  <c r="G19" i="7"/>
  <c r="G18" i="7"/>
  <c r="G17" i="7"/>
  <c r="I17" i="7" s="1"/>
  <c r="G16" i="7"/>
  <c r="I16" i="7" s="1"/>
  <c r="V3" i="7"/>
  <c r="G9" i="7"/>
  <c r="G15" i="7"/>
  <c r="I15" i="7" s="1"/>
  <c r="G14" i="7"/>
  <c r="I14" i="7" s="1"/>
  <c r="M14" i="7" s="1"/>
  <c r="G13" i="7"/>
  <c r="I13" i="7" s="1"/>
  <c r="G12" i="7"/>
  <c r="I12" i="7" s="1"/>
  <c r="G11" i="7"/>
  <c r="G10" i="7"/>
  <c r="G8" i="7"/>
  <c r="I8" i="7" s="1"/>
  <c r="G7" i="7"/>
  <c r="G6" i="7"/>
  <c r="G5" i="7"/>
  <c r="I5" i="7" s="1"/>
  <c r="M5" i="7" s="1"/>
  <c r="G4" i="7"/>
  <c r="I4" i="7" s="1"/>
  <c r="M4" i="7" s="1"/>
  <c r="X3" i="7"/>
  <c r="X15" i="7"/>
  <c r="X14" i="7"/>
  <c r="X13" i="7"/>
  <c r="X12" i="7"/>
  <c r="X11" i="7"/>
  <c r="X10" i="7"/>
  <c r="X9" i="7"/>
  <c r="X8" i="7"/>
  <c r="X7" i="7"/>
  <c r="X6" i="7"/>
  <c r="X5" i="7"/>
  <c r="X4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W16" i="7" l="1"/>
  <c r="M16" i="7"/>
  <c r="W13" i="7"/>
  <c r="M13" i="7"/>
  <c r="W15" i="7"/>
  <c r="M15" i="7"/>
  <c r="W18" i="7"/>
  <c r="M18" i="7"/>
  <c r="W12" i="7"/>
  <c r="M12" i="7"/>
  <c r="W11" i="7"/>
  <c r="M11" i="7"/>
  <c r="W17" i="7"/>
  <c r="M17" i="7"/>
  <c r="W8" i="7"/>
  <c r="M8" i="7"/>
  <c r="W3" i="7"/>
  <c r="W6" i="7"/>
  <c r="W7" i="7"/>
  <c r="W14" i="7"/>
  <c r="W10" i="7"/>
  <c r="W5" i="7"/>
  <c r="W9" i="7"/>
  <c r="N3" i="7" l="1"/>
</calcChain>
</file>

<file path=xl/sharedStrings.xml><?xml version="1.0" encoding="utf-8"?>
<sst xmlns="http://schemas.openxmlformats.org/spreadsheetml/2006/main" count="90" uniqueCount="59">
  <si>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</si>
  <si>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</si>
  <si>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</si>
  <si>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</si>
  <si>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</si>
  <si>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</si>
  <si>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</si>
  <si>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</si>
  <si>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</si>
  <si>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</si>
  <si>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K</t>
  </si>
  <si>
    <t>L</t>
  </si>
  <si>
    <t>M</t>
  </si>
  <si>
    <t>Total</t>
  </si>
  <si>
    <t>Actividad</t>
  </si>
  <si>
    <t>Precedentes</t>
  </si>
  <si>
    <t>-</t>
  </si>
  <si>
    <t xml:space="preserve">Tiempos </t>
  </si>
  <si>
    <t>Holguras</t>
  </si>
  <si>
    <t>PERT</t>
  </si>
  <si>
    <t>Libre</t>
  </si>
  <si>
    <t>Crítica</t>
  </si>
  <si>
    <t>Duración Total del Proyecto:</t>
  </si>
  <si>
    <t>ES</t>
  </si>
  <si>
    <t>EF</t>
  </si>
  <si>
    <t>LS</t>
  </si>
  <si>
    <t>LF</t>
  </si>
  <si>
    <t>Tiempo Early</t>
  </si>
  <si>
    <t>Tiempos Late</t>
  </si>
  <si>
    <t>más temprana</t>
  </si>
  <si>
    <t>más tardía</t>
  </si>
  <si>
    <t>Fecha de Inicio del Proyecto:</t>
  </si>
  <si>
    <t>Fechas de Comienzo</t>
  </si>
  <si>
    <t>Fechas de Finalización</t>
  </si>
  <si>
    <t>PROBLEMA 3.1</t>
  </si>
  <si>
    <t>Optimista</t>
  </si>
  <si>
    <t>Más probable</t>
  </si>
  <si>
    <t>Pesimista</t>
  </si>
  <si>
    <t>B, E, F</t>
  </si>
  <si>
    <t>N</t>
  </si>
  <si>
    <t>O</t>
  </si>
  <si>
    <t>Q</t>
  </si>
  <si>
    <t xml:space="preserve">P </t>
  </si>
  <si>
    <t>I,J</t>
  </si>
  <si>
    <t>K, L</t>
  </si>
  <si>
    <t>M. N</t>
  </si>
  <si>
    <t>O, P</t>
  </si>
  <si>
    <t>med</t>
  </si>
  <si>
    <t>izq</t>
  </si>
  <si>
    <t>dcha</t>
  </si>
  <si>
    <t>¿Qué actividades se pueden retrasar 2 semanas sin que se vea afectada la duración total del proyecto?</t>
  </si>
  <si>
    <t>¿Cómo se ve afectada la duración total del proyecto si la actividad J se retrasa 2 semanas?</t>
  </si>
  <si>
    <t>¿Cómo se ve afectada la duración total del proyecto si la actividad M se retrasa 4 semanas y la actividad J se retrasa 1 semana?</t>
  </si>
  <si>
    <t>Una vez ocurrido el evento anterior (3), ¿Cuántas semanas se podría retrasar la actividad N sin que se retrase la duración total del proyecto?</t>
  </si>
  <si>
    <t>Teniendo en cuenta que es parte de la sección críticia, no se retrasaría.</t>
  </si>
  <si>
    <t>Caminos Críticos: A,D,I,N,P,Q</t>
  </si>
  <si>
    <t>El proyecto va con retrasaría 2 semanas</t>
  </si>
  <si>
    <t>Retraso  3 semanas</t>
  </si>
  <si>
    <t>B,g,h,k,l,m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</si>
</sst>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theme="1"/>
      <name val="Arial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/>
    <xf numFmtId="0" fontId="0" fillId="0" borderId="12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/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3</xdr:row>
      <xdr:rowOff>9525</xdr:rowOff>
    </xdr:from>
    <xdr:to>
      <xdr:col>17</xdr:col>
      <xdr:colOff>103294</xdr:colOff>
      <xdr:row>37</xdr:row>
      <xdr:rowOff>18361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BE5558-F0C6-B1E9-7689-AC97BC6CE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495300"/>
          <a:ext cx="11847619" cy="55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CLM\s03-ejercicios-resueltos-3.1.xlsx" TargetMode="External"/><Relationship Id="rId1" Type="http://schemas.openxmlformats.org/officeDocument/2006/relationships/externalLinkPath" Target="UCLM/s03-ejercicios-resueltos-3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.1"/>
      <sheetName val="3,6"/>
    </sheetNames>
    <sheetDataSet>
      <sheetData sheetId="0"/>
      <sheetData sheetId="1">
        <row r="27">
          <cell r="Q27">
            <v>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FC7C7D-171C-47BA-8111-18407D485205}" name="Tabla1" displayName="Tabla1" ref="B2:N19" totalsRowShown="0" dataDxfId="4" tableBorderDxfId="14">
  <autoFilter ref="B2:N19" xr:uid="{AAFC7C7D-171C-47BA-8111-18407D485205}"/>
  <tableColumns count="13">
    <tableColumn id="1" xr3:uid="{570050F6-CE15-4169-A45F-E8316C06903F}" name="Actividad" dataDxfId="13"/>
    <tableColumn id="2" xr3:uid="{7CD94AE5-9726-4BBE-954D-F333AF93A67D}" name="Precedentes" dataDxfId="12"/>
    <tableColumn id="3" xr3:uid="{7469373E-7814-4D2F-8336-1A5E100E1537}" name="Optimista" dataDxfId="11"/>
    <tableColumn id="4" xr3:uid="{089F6CD2-BB3E-43EE-AD73-EAA676016C55}" name="Más probable" dataDxfId="10"/>
    <tableColumn id="5" xr3:uid="{BF827C8C-F4B3-4809-B2A8-694110128E6D}" name="Pesimista" dataDxfId="9"/>
    <tableColumn id="6" xr3:uid="{A6BF5577-7EED-4076-95AC-B77730B33F0A}" name="PERT" dataDxfId="8">
      <calculatedColumnFormula>(D3+4*E3+F3)/6</calculatedColumnFormula>
    </tableColumn>
    <tableColumn id="7" xr3:uid="{534BD491-930B-46BB-9D09-5D293B4623D5}" name="ES" dataDxfId="3"/>
    <tableColumn id="8" xr3:uid="{2224387B-558B-4A90-9A7B-30C2FE89FD25}" name="EF" dataDxfId="2">
      <calculatedColumnFormula>H3+G3</calculatedColumnFormula>
    </tableColumn>
    <tableColumn id="9" xr3:uid="{FC9EE5B7-4184-41F9-9C87-CED3DDBCF665}" name="LS" dataDxfId="1"/>
    <tableColumn id="10" xr3:uid="{7D26DC53-4C16-4546-8DFC-D1DFE623C3B1}" name="LF" dataDxfId="0"/>
    <tableColumn id="11" xr3:uid="{931913E9-2231-41FC-98A3-1CA38F17DD94}" name="Total" dataDxfId="7"/>
    <tableColumn id="12" xr3:uid="{545AD4AA-C420-462F-AF38-A0F8FF8B184F}" name="Libre" dataDxfId="6"/>
    <tableColumn id="13" xr3:uid="{13ECF6C9-DDD5-4C79-B316-DF8C7B123612}" name="Crítica" dataDxfId="5">
      <calculatedColumnFormula>+IF(L3=0,"SI","")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6"/>
  <sheetViews>
    <sheetView showGridLines="0" tabSelected="1" zoomScale="85" zoomScaleNormal="85" workbookViewId="0">
      <selection activeCell="L42" sqref="L42"/>
    </sheetView>
  </sheetViews>
  <sheetFormatPr baseColWidth="10" defaultRowHeight="12.75" x14ac:dyDescent="0.2"/>
  <cols>
    <col min="1" max="1" width="4.7109375" customWidth="1"/>
    <col min="2" max="2" width="9.5703125" customWidth="1"/>
    <col min="3" max="3" width="12.5703125" customWidth="1"/>
    <col min="4" max="4" width="9.85546875" customWidth="1"/>
    <col min="5" max="5" width="13.28515625" customWidth="1"/>
    <col min="6" max="6" width="10.140625" customWidth="1"/>
    <col min="7" max="7" width="7" style="1" customWidth="1"/>
    <col min="8" max="8" width="6.7109375" style="1" customWidth="1"/>
    <col min="9" max="9" width="7.42578125" style="1" customWidth="1"/>
    <col min="10" max="13" width="9.7109375" style="1" customWidth="1"/>
    <col min="14" max="14" width="8.7109375" customWidth="1"/>
    <col min="15" max="15" width="5.7109375" customWidth="1"/>
    <col min="19" max="19" width="6.7109375" customWidth="1"/>
    <col min="21" max="21" width="12.140625" customWidth="1"/>
    <col min="22" max="22" width="11.85546875" customWidth="1"/>
    <col min="23" max="23" width="12.140625" customWidth="1"/>
  </cols>
  <sheetData>
    <row r="1" spans="2:24" x14ac:dyDescent="0.2">
      <c r="B1" s="13" t="s">
        <v>34</v>
      </c>
      <c r="C1" s="14"/>
      <c r="D1" s="15" t="s">
        <v>17</v>
      </c>
      <c r="E1" s="16"/>
      <c r="F1" s="16"/>
      <c r="G1" s="17"/>
      <c r="H1" s="12" t="s">
        <v>27</v>
      </c>
      <c r="I1" s="12"/>
      <c r="J1" s="12" t="s">
        <v>28</v>
      </c>
      <c r="K1" s="12"/>
      <c r="L1" s="15" t="s">
        <v>18</v>
      </c>
      <c r="M1" s="16"/>
      <c r="Q1" t="s">
        <v>31</v>
      </c>
      <c r="T1" s="8">
        <v>42795</v>
      </c>
      <c r="U1" s="11" t="s">
        <v>32</v>
      </c>
      <c r="V1" s="11"/>
      <c r="W1" s="11" t="s">
        <v>33</v>
      </c>
      <c r="X1" s="11"/>
    </row>
    <row r="2" spans="2:24" ht="15" thickBot="1" x14ac:dyDescent="0.25">
      <c r="B2" s="5" t="s">
        <v>14</v>
      </c>
      <c r="C2" s="6" t="s">
        <v>15</v>
      </c>
      <c r="D2" s="6" t="s">
        <v>35</v>
      </c>
      <c r="E2" s="6" t="s">
        <v>36</v>
      </c>
      <c r="F2" s="6" t="s">
        <v>37</v>
      </c>
      <c r="G2" s="20" t="s">
        <v>19</v>
      </c>
      <c r="H2" s="28" t="s">
        <v>23</v>
      </c>
      <c r="I2" s="28" t="s">
        <v>24</v>
      </c>
      <c r="J2" s="28" t="s">
        <v>25</v>
      </c>
      <c r="K2" s="29" t="s">
        <v>26</v>
      </c>
      <c r="L2" s="5" t="s">
        <v>13</v>
      </c>
      <c r="M2" s="6" t="s">
        <v>20</v>
      </c>
      <c r="N2" s="21" t="s">
        <v>21</v>
      </c>
      <c r="T2" s="4" t="s">
        <v>14</v>
      </c>
      <c r="U2" s="4" t="s">
        <v>29</v>
      </c>
      <c r="V2" s="4" t="s">
        <v>30</v>
      </c>
      <c r="W2" s="4" t="s">
        <v>29</v>
      </c>
      <c r="X2" s="4" t="s">
        <v>30</v>
      </c>
    </row>
    <row r="3" spans="2:24" ht="15.75" thickBot="1" x14ac:dyDescent="0.25">
      <c r="B3" s="3" t="s">
        <v>9</v>
      </c>
      <c r="C3" s="4" t="s">
        <v>16</v>
      </c>
      <c r="D3" s="4">
        <v>1</v>
      </c>
      <c r="E3" s="4">
        <v>1</v>
      </c>
      <c r="F3" s="4">
        <v>1</v>
      </c>
      <c r="G3" s="26">
        <f>(D3+4*E3+F3)/6</f>
        <v>1</v>
      </c>
      <c r="H3" s="30">
        <v>0</v>
      </c>
      <c r="I3" s="31">
        <f>H3+G3</f>
        <v>1</v>
      </c>
      <c r="J3" s="31">
        <v>0</v>
      </c>
      <c r="K3" s="31">
        <v>1</v>
      </c>
      <c r="L3" s="3">
        <f t="shared" ref="L3:L14" si="0">J3-H3</f>
        <v>0</v>
      </c>
      <c r="M3" s="4">
        <f>MIN(H6,H7)-I3</f>
        <v>0</v>
      </c>
      <c r="N3" s="4" t="str">
        <f>+IF(L3=0,"SI","")</f>
        <v>SI</v>
      </c>
      <c r="T3" s="23" t="s">
        <v>9</v>
      </c>
      <c r="U3" s="9">
        <f>$T$1+H3*7</f>
        <v>42795</v>
      </c>
      <c r="V3" s="9">
        <f>$T$1+J3*7</f>
        <v>42795</v>
      </c>
      <c r="W3" s="9">
        <f>$T$1+I3*7-1</f>
        <v>42801</v>
      </c>
      <c r="X3" s="9">
        <f>$T$1+K3*7-1</f>
        <v>42801</v>
      </c>
    </row>
    <row r="4" spans="2:24" ht="15.75" thickBot="1" x14ac:dyDescent="0.25">
      <c r="B4" s="3" t="s">
        <v>0</v>
      </c>
      <c r="C4" s="4" t="s">
        <v>16</v>
      </c>
      <c r="D4" s="4">
        <v>1</v>
      </c>
      <c r="E4" s="4">
        <v>2</v>
      </c>
      <c r="F4" s="4">
        <v>3</v>
      </c>
      <c r="G4" s="26">
        <f t="shared" ref="G4:G19" si="1">(D4+4*E4+F4)/6</f>
        <v>2</v>
      </c>
      <c r="H4" s="32">
        <v>0</v>
      </c>
      <c r="I4" s="7">
        <f t="shared" ref="I4:I19" si="2">H4+G4</f>
        <v>2</v>
      </c>
      <c r="J4" s="7">
        <v>3</v>
      </c>
      <c r="K4" s="7">
        <v>5</v>
      </c>
      <c r="L4" s="3">
        <f t="shared" si="0"/>
        <v>3</v>
      </c>
      <c r="M4" s="4">
        <f>MIN(H12,H13)-I4</f>
        <v>3</v>
      </c>
      <c r="N4" s="4" t="str">
        <f>+IF(L4=0,"SI","")</f>
        <v/>
      </c>
      <c r="T4" s="23" t="s">
        <v>0</v>
      </c>
      <c r="U4" s="9">
        <f t="shared" ref="U4:U19" si="3">$T$1+H4*7</f>
        <v>42795</v>
      </c>
      <c r="V4" s="9">
        <f t="shared" ref="V4:V19" si="4">$T$1+J4*7</f>
        <v>42816</v>
      </c>
      <c r="W4" s="9">
        <f>$T$1+I4*7-1</f>
        <v>42808</v>
      </c>
      <c r="X4" s="9">
        <f t="shared" ref="X4:X19" si="5">$T$1+K4*7-1</f>
        <v>42829</v>
      </c>
    </row>
    <row r="5" spans="2:24" ht="15.75" thickBot="1" x14ac:dyDescent="0.25">
      <c r="B5" s="3" t="s">
        <v>1</v>
      </c>
      <c r="C5" s="4" t="s">
        <v>16</v>
      </c>
      <c r="D5" s="4">
        <v>2</v>
      </c>
      <c r="E5" s="4">
        <v>3</v>
      </c>
      <c r="F5" s="4">
        <v>4</v>
      </c>
      <c r="G5" s="26">
        <f t="shared" si="1"/>
        <v>3</v>
      </c>
      <c r="H5" s="32">
        <v>0</v>
      </c>
      <c r="I5" s="7">
        <f t="shared" si="2"/>
        <v>3</v>
      </c>
      <c r="J5" s="7">
        <v>0</v>
      </c>
      <c r="K5" s="7">
        <v>3</v>
      </c>
      <c r="L5" s="3">
        <f t="shared" si="0"/>
        <v>0</v>
      </c>
      <c r="M5" s="4">
        <f>MIN(H8,H9)-I5</f>
        <v>0</v>
      </c>
      <c r="N5" s="4" t="str">
        <f>+IF(L5=0,"SI","")</f>
        <v>SI</v>
      </c>
      <c r="T5" s="23" t="s">
        <v>1</v>
      </c>
      <c r="U5" s="9">
        <f t="shared" si="3"/>
        <v>42795</v>
      </c>
      <c r="V5" s="9">
        <f t="shared" si="4"/>
        <v>42795</v>
      </c>
      <c r="W5" s="9">
        <f t="shared" ref="W4:W19" si="6">$T$1+I5*7-1</f>
        <v>42815</v>
      </c>
      <c r="X5" s="9">
        <f t="shared" si="5"/>
        <v>42815</v>
      </c>
    </row>
    <row r="6" spans="2:24" ht="15.75" thickBot="1" x14ac:dyDescent="0.25">
      <c r="B6" s="10" t="s">
        <v>2</v>
      </c>
      <c r="C6" s="4" t="s">
        <v>9</v>
      </c>
      <c r="D6" s="4">
        <v>2</v>
      </c>
      <c r="E6" s="4">
        <v>4</v>
      </c>
      <c r="F6" s="4">
        <v>6</v>
      </c>
      <c r="G6" s="26">
        <f t="shared" si="1"/>
        <v>4</v>
      </c>
      <c r="H6" s="32">
        <v>1</v>
      </c>
      <c r="I6" s="7">
        <f t="shared" si="2"/>
        <v>5</v>
      </c>
      <c r="J6" s="7">
        <v>1</v>
      </c>
      <c r="K6" s="7">
        <v>5</v>
      </c>
      <c r="L6" s="3">
        <f t="shared" si="0"/>
        <v>0</v>
      </c>
      <c r="M6" s="4">
        <f>'[1]3,6'!Q27</f>
        <v>2</v>
      </c>
      <c r="N6" s="4" t="str">
        <f>+IF(L6=0,"SI","")</f>
        <v>SI</v>
      </c>
      <c r="T6" s="24" t="s">
        <v>2</v>
      </c>
      <c r="U6" s="9">
        <f t="shared" si="3"/>
        <v>42802</v>
      </c>
      <c r="V6" s="9">
        <f t="shared" si="4"/>
        <v>42802</v>
      </c>
      <c r="W6" s="9">
        <f t="shared" si="6"/>
        <v>42829</v>
      </c>
      <c r="X6" s="9">
        <f t="shared" si="5"/>
        <v>42829</v>
      </c>
    </row>
    <row r="7" spans="2:24" ht="15.75" thickBot="1" x14ac:dyDescent="0.25">
      <c r="B7" s="3" t="s">
        <v>3</v>
      </c>
      <c r="C7" s="4" t="s">
        <v>9</v>
      </c>
      <c r="D7" s="4">
        <v>1</v>
      </c>
      <c r="E7" s="4">
        <v>3</v>
      </c>
      <c r="F7" s="4">
        <v>5</v>
      </c>
      <c r="G7" s="26">
        <f t="shared" si="1"/>
        <v>3</v>
      </c>
      <c r="H7" s="32">
        <v>1</v>
      </c>
      <c r="I7" s="7">
        <f t="shared" si="2"/>
        <v>4</v>
      </c>
      <c r="J7" s="7">
        <v>2</v>
      </c>
      <c r="K7" s="7">
        <v>5</v>
      </c>
      <c r="L7" s="3">
        <f>J7-H7</f>
        <v>1</v>
      </c>
      <c r="M7" s="4">
        <f>MIN(H12,H13)-I7</f>
        <v>1</v>
      </c>
      <c r="N7" s="4" t="str">
        <f>+IF(L7=0,"SI","")</f>
        <v/>
      </c>
      <c r="T7" s="23" t="s">
        <v>3</v>
      </c>
      <c r="U7" s="9">
        <f t="shared" si="3"/>
        <v>42802</v>
      </c>
      <c r="V7" s="9">
        <f t="shared" si="4"/>
        <v>42809</v>
      </c>
      <c r="W7" s="9">
        <f t="shared" si="6"/>
        <v>42822</v>
      </c>
      <c r="X7" s="9">
        <f t="shared" si="5"/>
        <v>42829</v>
      </c>
    </row>
    <row r="8" spans="2:24" ht="15.75" thickBot="1" x14ac:dyDescent="0.25">
      <c r="B8" s="3" t="s">
        <v>4</v>
      </c>
      <c r="C8" s="4" t="s">
        <v>1</v>
      </c>
      <c r="D8" s="4">
        <v>1</v>
      </c>
      <c r="E8" s="4">
        <v>2</v>
      </c>
      <c r="F8" s="4">
        <v>3</v>
      </c>
      <c r="G8" s="26">
        <f t="shared" si="1"/>
        <v>2</v>
      </c>
      <c r="H8" s="32">
        <v>3</v>
      </c>
      <c r="I8" s="7">
        <f t="shared" si="2"/>
        <v>5</v>
      </c>
      <c r="J8" s="7">
        <v>3</v>
      </c>
      <c r="K8" s="7">
        <v>5</v>
      </c>
      <c r="L8" s="3">
        <f t="shared" si="0"/>
        <v>0</v>
      </c>
      <c r="M8" s="4">
        <f>MIN(H12,H13)-I8</f>
        <v>0</v>
      </c>
      <c r="N8" s="4" t="str">
        <f>+IF(L8=0,"SI","")</f>
        <v>SI</v>
      </c>
      <c r="T8" s="23" t="s">
        <v>4</v>
      </c>
      <c r="U8" s="9">
        <f t="shared" si="3"/>
        <v>42816</v>
      </c>
      <c r="V8" s="9">
        <f t="shared" si="4"/>
        <v>42816</v>
      </c>
      <c r="W8" s="9">
        <f t="shared" si="6"/>
        <v>42829</v>
      </c>
      <c r="X8" s="9">
        <f t="shared" si="5"/>
        <v>42829</v>
      </c>
    </row>
    <row r="9" spans="2:24" ht="15.75" thickBot="1" x14ac:dyDescent="0.25">
      <c r="B9" s="3" t="s">
        <v>5</v>
      </c>
      <c r="C9" s="4" t="s">
        <v>1</v>
      </c>
      <c r="D9" s="4">
        <v>0</v>
      </c>
      <c r="E9" s="4">
        <v>1</v>
      </c>
      <c r="F9" s="4">
        <v>2</v>
      </c>
      <c r="G9" s="26">
        <f>(D9+4*E9+F9)/6</f>
        <v>1</v>
      </c>
      <c r="H9" s="32">
        <v>3</v>
      </c>
      <c r="I9" s="7">
        <f t="shared" si="2"/>
        <v>4</v>
      </c>
      <c r="J9" s="7">
        <v>10</v>
      </c>
      <c r="K9" s="7">
        <v>11</v>
      </c>
      <c r="L9" s="3">
        <f t="shared" si="0"/>
        <v>7</v>
      </c>
      <c r="M9" s="4">
        <f>H15-I9</f>
        <v>8</v>
      </c>
      <c r="N9" s="4" t="str">
        <f>+IF(L9=0,"SI","")</f>
        <v/>
      </c>
      <c r="T9" s="23" t="s">
        <v>5</v>
      </c>
      <c r="U9" s="9">
        <f t="shared" si="3"/>
        <v>42816</v>
      </c>
      <c r="V9" s="9">
        <f t="shared" si="4"/>
        <v>42865</v>
      </c>
      <c r="W9" s="9">
        <f t="shared" si="6"/>
        <v>42822</v>
      </c>
      <c r="X9" s="9">
        <f t="shared" si="5"/>
        <v>42871</v>
      </c>
    </row>
    <row r="10" spans="2:24" ht="15.75" thickBot="1" x14ac:dyDescent="0.25">
      <c r="B10" s="3" t="s">
        <v>6</v>
      </c>
      <c r="C10" s="4" t="s">
        <v>2</v>
      </c>
      <c r="D10" s="4">
        <v>5</v>
      </c>
      <c r="E10" s="4">
        <v>7</v>
      </c>
      <c r="F10" s="4">
        <v>9</v>
      </c>
      <c r="G10" s="26">
        <f t="shared" si="1"/>
        <v>7</v>
      </c>
      <c r="H10" s="32">
        <v>5</v>
      </c>
      <c r="I10" s="7">
        <f t="shared" si="2"/>
        <v>12</v>
      </c>
      <c r="J10" s="7">
        <v>7</v>
      </c>
      <c r="K10" s="7">
        <v>14</v>
      </c>
      <c r="L10" s="3">
        <f t="shared" si="0"/>
        <v>2</v>
      </c>
      <c r="M10" s="4">
        <f>H15-I10</f>
        <v>0</v>
      </c>
      <c r="N10" s="4" t="str">
        <f>+IF(L10=0,"SI","")</f>
        <v/>
      </c>
      <c r="T10" s="23" t="s">
        <v>6</v>
      </c>
      <c r="U10" s="9">
        <f t="shared" si="3"/>
        <v>42830</v>
      </c>
      <c r="V10" s="9">
        <f t="shared" si="4"/>
        <v>42844</v>
      </c>
      <c r="W10" s="9">
        <f t="shared" si="6"/>
        <v>42878</v>
      </c>
      <c r="X10" s="9">
        <f t="shared" si="5"/>
        <v>42892</v>
      </c>
    </row>
    <row r="11" spans="2:24" ht="15.75" thickBot="1" x14ac:dyDescent="0.25">
      <c r="B11" s="10" t="s">
        <v>7</v>
      </c>
      <c r="C11" s="4" t="s">
        <v>2</v>
      </c>
      <c r="D11" s="4">
        <v>6</v>
      </c>
      <c r="E11" s="4">
        <v>8</v>
      </c>
      <c r="F11" s="4">
        <v>10</v>
      </c>
      <c r="G11" s="26">
        <f t="shared" si="1"/>
        <v>8</v>
      </c>
      <c r="H11" s="32">
        <v>5</v>
      </c>
      <c r="I11" s="7">
        <f t="shared" si="2"/>
        <v>13</v>
      </c>
      <c r="J11" s="7">
        <v>5</v>
      </c>
      <c r="K11" s="7">
        <v>13</v>
      </c>
      <c r="L11" s="3">
        <f t="shared" si="0"/>
        <v>0</v>
      </c>
      <c r="M11" s="4">
        <f>H16-I11</f>
        <v>0</v>
      </c>
      <c r="N11" s="4" t="str">
        <f>+IF(L11=0,"SI","")</f>
        <v>SI</v>
      </c>
      <c r="T11" s="24" t="s">
        <v>7</v>
      </c>
      <c r="U11" s="9">
        <f t="shared" si="3"/>
        <v>42830</v>
      </c>
      <c r="V11" s="9">
        <f t="shared" si="4"/>
        <v>42830</v>
      </c>
      <c r="W11" s="9">
        <f t="shared" si="6"/>
        <v>42885</v>
      </c>
      <c r="X11" s="9">
        <f t="shared" si="5"/>
        <v>42885</v>
      </c>
    </row>
    <row r="12" spans="2:24" ht="15.75" thickBot="1" x14ac:dyDescent="0.25">
      <c r="B12" s="10" t="s">
        <v>8</v>
      </c>
      <c r="C12" s="4" t="s">
        <v>38</v>
      </c>
      <c r="D12" s="4">
        <v>5</v>
      </c>
      <c r="E12" s="4">
        <v>7</v>
      </c>
      <c r="F12" s="4">
        <v>15</v>
      </c>
      <c r="G12" s="26">
        <f t="shared" si="1"/>
        <v>8</v>
      </c>
      <c r="H12" s="32">
        <v>5</v>
      </c>
      <c r="I12" s="7">
        <f t="shared" si="2"/>
        <v>13</v>
      </c>
      <c r="J12" s="7">
        <v>5</v>
      </c>
      <c r="K12" s="7">
        <v>13</v>
      </c>
      <c r="L12" s="3">
        <f t="shared" si="0"/>
        <v>0</v>
      </c>
      <c r="M12" s="4">
        <f>H16-I12</f>
        <v>0</v>
      </c>
      <c r="N12" s="4" t="str">
        <f>+IF(L12=0,"SI","")</f>
        <v>SI</v>
      </c>
      <c r="T12" s="24" t="s">
        <v>8</v>
      </c>
      <c r="U12" s="9">
        <f t="shared" si="3"/>
        <v>42830</v>
      </c>
      <c r="V12" s="9">
        <f t="shared" si="4"/>
        <v>42830</v>
      </c>
      <c r="W12" s="9">
        <f t="shared" si="6"/>
        <v>42885</v>
      </c>
      <c r="X12" s="9">
        <f t="shared" si="5"/>
        <v>42885</v>
      </c>
    </row>
    <row r="13" spans="2:24" ht="15.75" thickBot="1" x14ac:dyDescent="0.25">
      <c r="B13" s="3" t="s">
        <v>10</v>
      </c>
      <c r="C13" s="4" t="s">
        <v>38</v>
      </c>
      <c r="D13" s="4">
        <v>6</v>
      </c>
      <c r="E13" s="4">
        <v>7</v>
      </c>
      <c r="F13" s="4">
        <v>8</v>
      </c>
      <c r="G13" s="26">
        <f t="shared" si="1"/>
        <v>7</v>
      </c>
      <c r="H13" s="32">
        <v>5</v>
      </c>
      <c r="I13" s="7">
        <f t="shared" si="2"/>
        <v>12</v>
      </c>
      <c r="J13" s="7">
        <v>9</v>
      </c>
      <c r="K13" s="7">
        <v>16</v>
      </c>
      <c r="L13" s="3">
        <f t="shared" si="0"/>
        <v>4</v>
      </c>
      <c r="M13" s="4">
        <f>H17-I13</f>
        <v>0</v>
      </c>
      <c r="N13" s="4" t="str">
        <f>+IF(L13=0,"SI","")</f>
        <v/>
      </c>
      <c r="T13" s="23" t="s">
        <v>10</v>
      </c>
      <c r="U13" s="9">
        <f t="shared" si="3"/>
        <v>42830</v>
      </c>
      <c r="V13" s="9">
        <f t="shared" si="4"/>
        <v>42858</v>
      </c>
      <c r="W13" s="9">
        <f t="shared" si="6"/>
        <v>42878</v>
      </c>
      <c r="X13" s="9">
        <f t="shared" si="5"/>
        <v>42906</v>
      </c>
    </row>
    <row r="14" spans="2:24" ht="15.75" thickBot="1" x14ac:dyDescent="0.25">
      <c r="B14" s="10" t="s">
        <v>11</v>
      </c>
      <c r="C14" s="4" t="s">
        <v>5</v>
      </c>
      <c r="D14" s="4">
        <v>3</v>
      </c>
      <c r="E14" s="4">
        <v>5</v>
      </c>
      <c r="F14" s="4">
        <v>7</v>
      </c>
      <c r="G14" s="26">
        <f t="shared" si="1"/>
        <v>5</v>
      </c>
      <c r="H14" s="32">
        <v>4</v>
      </c>
      <c r="I14" s="7">
        <f t="shared" si="2"/>
        <v>9</v>
      </c>
      <c r="J14" s="7">
        <v>11</v>
      </c>
      <c r="K14" s="7">
        <v>16</v>
      </c>
      <c r="L14" s="3">
        <f t="shared" si="0"/>
        <v>7</v>
      </c>
      <c r="M14" s="4">
        <f>H17-I14</f>
        <v>3</v>
      </c>
      <c r="N14" s="4" t="str">
        <f>+IF(L14=0,"SI","")</f>
        <v/>
      </c>
      <c r="T14" s="24" t="s">
        <v>11</v>
      </c>
      <c r="U14" s="9">
        <f t="shared" si="3"/>
        <v>42823</v>
      </c>
      <c r="V14" s="9">
        <f t="shared" si="4"/>
        <v>42872</v>
      </c>
      <c r="W14" s="9">
        <f t="shared" si="6"/>
        <v>42857</v>
      </c>
      <c r="X14" s="9">
        <f t="shared" si="5"/>
        <v>42906</v>
      </c>
    </row>
    <row r="15" spans="2:24" ht="15.75" thickBot="1" x14ac:dyDescent="0.25">
      <c r="B15" s="10" t="s">
        <v>12</v>
      </c>
      <c r="C15" s="4" t="s">
        <v>6</v>
      </c>
      <c r="D15" s="4">
        <v>1</v>
      </c>
      <c r="E15" s="4">
        <v>1</v>
      </c>
      <c r="F15" s="4">
        <v>1</v>
      </c>
      <c r="G15" s="26">
        <f t="shared" si="1"/>
        <v>1</v>
      </c>
      <c r="H15" s="32">
        <v>12</v>
      </c>
      <c r="I15" s="7">
        <f t="shared" si="2"/>
        <v>13</v>
      </c>
      <c r="J15" s="7">
        <v>14</v>
      </c>
      <c r="K15" s="7">
        <v>15</v>
      </c>
      <c r="L15" s="3">
        <f>J15-H15</f>
        <v>2</v>
      </c>
      <c r="M15" s="4">
        <f>H18-I15</f>
        <v>2</v>
      </c>
      <c r="N15" s="4" t="str">
        <f>+IF(L15=0,"SI","")</f>
        <v/>
      </c>
      <c r="T15" s="24" t="s">
        <v>12</v>
      </c>
      <c r="U15" s="9">
        <f t="shared" si="3"/>
        <v>42879</v>
      </c>
      <c r="V15" s="9">
        <f t="shared" si="4"/>
        <v>42893</v>
      </c>
      <c r="W15" s="9">
        <f t="shared" si="6"/>
        <v>42885</v>
      </c>
      <c r="X15" s="9">
        <f t="shared" si="5"/>
        <v>42899</v>
      </c>
    </row>
    <row r="16" spans="2:24" ht="15.75" thickBot="1" x14ac:dyDescent="0.25">
      <c r="B16" s="10" t="s">
        <v>39</v>
      </c>
      <c r="C16" s="4" t="s">
        <v>43</v>
      </c>
      <c r="D16" s="4">
        <v>1</v>
      </c>
      <c r="E16" s="4">
        <v>2</v>
      </c>
      <c r="F16" s="4">
        <v>3</v>
      </c>
      <c r="G16" s="26">
        <f t="shared" si="1"/>
        <v>2</v>
      </c>
      <c r="H16" s="32">
        <v>13</v>
      </c>
      <c r="I16" s="7">
        <f t="shared" si="2"/>
        <v>15</v>
      </c>
      <c r="J16" s="7">
        <v>13</v>
      </c>
      <c r="K16" s="7">
        <v>15</v>
      </c>
      <c r="L16" s="3">
        <v>0</v>
      </c>
      <c r="M16" s="4">
        <f>H18-I16</f>
        <v>0</v>
      </c>
      <c r="N16" s="4" t="str">
        <f>+IF(L16=0,"SI","")</f>
        <v>SI</v>
      </c>
      <c r="T16" s="24" t="s">
        <v>39</v>
      </c>
      <c r="U16" s="9">
        <f t="shared" si="3"/>
        <v>42886</v>
      </c>
      <c r="V16" s="9">
        <f t="shared" si="4"/>
        <v>42886</v>
      </c>
      <c r="W16" s="9">
        <f t="shared" si="6"/>
        <v>42899</v>
      </c>
      <c r="X16" s="9">
        <f t="shared" si="5"/>
        <v>42899</v>
      </c>
    </row>
    <row r="17" spans="2:24" ht="15.75" thickBot="1" x14ac:dyDescent="0.25">
      <c r="B17" s="10" t="s">
        <v>40</v>
      </c>
      <c r="C17" s="4" t="s">
        <v>44</v>
      </c>
      <c r="D17" s="4">
        <v>2</v>
      </c>
      <c r="E17" s="4">
        <v>3</v>
      </c>
      <c r="F17" s="4">
        <v>4</v>
      </c>
      <c r="G17" s="26">
        <f t="shared" si="1"/>
        <v>3</v>
      </c>
      <c r="H17" s="32">
        <v>12</v>
      </c>
      <c r="I17" s="7">
        <f t="shared" si="2"/>
        <v>15</v>
      </c>
      <c r="J17" s="7">
        <v>16</v>
      </c>
      <c r="K17" s="7">
        <v>19</v>
      </c>
      <c r="L17" s="3">
        <v>0</v>
      </c>
      <c r="M17" s="4">
        <f>H19-I17</f>
        <v>4</v>
      </c>
      <c r="N17" s="4" t="str">
        <f>+IF(L17=0,"SI","")</f>
        <v>SI</v>
      </c>
      <c r="T17" s="24" t="s">
        <v>40</v>
      </c>
      <c r="U17" s="9">
        <f t="shared" si="3"/>
        <v>42879</v>
      </c>
      <c r="V17" s="9">
        <f t="shared" si="4"/>
        <v>42907</v>
      </c>
      <c r="W17" s="9">
        <f t="shared" si="6"/>
        <v>42899</v>
      </c>
      <c r="X17" s="9">
        <f t="shared" si="5"/>
        <v>42927</v>
      </c>
    </row>
    <row r="18" spans="2:24" ht="15.75" thickBot="1" x14ac:dyDescent="0.25">
      <c r="B18" s="10" t="s">
        <v>42</v>
      </c>
      <c r="C18" s="4" t="s">
        <v>45</v>
      </c>
      <c r="D18" s="4">
        <v>3</v>
      </c>
      <c r="E18" s="4">
        <v>4</v>
      </c>
      <c r="F18" s="4">
        <v>5</v>
      </c>
      <c r="G18" s="26">
        <f t="shared" si="1"/>
        <v>4</v>
      </c>
      <c r="H18" s="32">
        <v>15</v>
      </c>
      <c r="I18" s="7">
        <f t="shared" si="2"/>
        <v>19</v>
      </c>
      <c r="J18" s="7">
        <v>15</v>
      </c>
      <c r="K18" s="7">
        <v>19</v>
      </c>
      <c r="L18" s="3">
        <v>0</v>
      </c>
      <c r="M18" s="4">
        <f>H19-I18</f>
        <v>0</v>
      </c>
      <c r="N18" s="4" t="str">
        <f>+IF(L18=0,"SI","")</f>
        <v>SI</v>
      </c>
      <c r="T18" s="24" t="s">
        <v>42</v>
      </c>
      <c r="U18" s="9">
        <f t="shared" si="3"/>
        <v>42900</v>
      </c>
      <c r="V18" s="9">
        <f t="shared" si="4"/>
        <v>42900</v>
      </c>
      <c r="W18" s="9">
        <f t="shared" si="6"/>
        <v>42927</v>
      </c>
      <c r="X18" s="9">
        <f t="shared" si="5"/>
        <v>42927</v>
      </c>
    </row>
    <row r="19" spans="2:24" ht="15.75" thickBot="1" x14ac:dyDescent="0.25">
      <c r="B19" s="19" t="s">
        <v>41</v>
      </c>
      <c r="C19" s="18" t="s">
        <v>46</v>
      </c>
      <c r="D19" s="18">
        <v>1</v>
      </c>
      <c r="E19" s="18">
        <v>2</v>
      </c>
      <c r="F19" s="18">
        <v>3</v>
      </c>
      <c r="G19" s="27">
        <f t="shared" si="1"/>
        <v>2</v>
      </c>
      <c r="H19" s="32">
        <v>19</v>
      </c>
      <c r="I19" s="7">
        <f t="shared" si="2"/>
        <v>21</v>
      </c>
      <c r="J19" s="7">
        <v>19</v>
      </c>
      <c r="K19" s="7">
        <v>21</v>
      </c>
      <c r="L19" s="3">
        <v>0</v>
      </c>
      <c r="M19" s="4">
        <v>0</v>
      </c>
      <c r="N19" s="4" t="str">
        <f>+IF(L19=0,"SI","")</f>
        <v>SI</v>
      </c>
      <c r="T19" s="25" t="s">
        <v>41</v>
      </c>
      <c r="U19" s="9">
        <f t="shared" si="3"/>
        <v>42928</v>
      </c>
      <c r="V19" s="9">
        <f t="shared" si="4"/>
        <v>42928</v>
      </c>
      <c r="W19" s="9">
        <f t="shared" si="6"/>
        <v>42941</v>
      </c>
      <c r="X19" s="9">
        <f t="shared" si="5"/>
        <v>42941</v>
      </c>
    </row>
    <row r="20" spans="2:24" x14ac:dyDescent="0.2">
      <c r="G20" s="1" t="s">
        <v>47</v>
      </c>
      <c r="H20" s="1" t="s">
        <v>48</v>
      </c>
      <c r="I20" s="1" t="s">
        <v>49</v>
      </c>
    </row>
    <row r="21" spans="2:24" x14ac:dyDescent="0.2">
      <c r="B21" s="2" t="s">
        <v>55</v>
      </c>
    </row>
    <row r="25" spans="2:24" x14ac:dyDescent="0.2">
      <c r="M25" s="2" t="s">
        <v>22</v>
      </c>
    </row>
    <row r="26" spans="2:24" x14ac:dyDescent="0.2">
      <c r="M26">
        <f>'3.6'!G3+'3.6'!G6+'3.6'!G11+'3.6'!G16+'3.6'!G18+'3.6'!G19</f>
        <v>21</v>
      </c>
      <c r="N26">
        <f>K19</f>
        <v>21</v>
      </c>
    </row>
  </sheetData>
  <mergeCells count="6">
    <mergeCell ref="D1:G1"/>
    <mergeCell ref="W1:X1"/>
    <mergeCell ref="L1:M1"/>
    <mergeCell ref="H1:I1"/>
    <mergeCell ref="J1:K1"/>
    <mergeCell ref="U1:V1"/>
  </mergeCells>
  <phoneticPr fontId="0" type="noConversion"/>
  <printOptions horizontalCentered="1"/>
  <pageMargins left="0.59055118110236227" right="0.59055118110236227" top="0.98425196850393704" bottom="0.78740157480314965" header="0.59055118110236227" footer="0.59055118110236227"/>
  <pageSetup paperSize="9" orientation="landscape" r:id="rId1"/>
  <headerFooter alignWithMargins="0">
    <oddHeader>&amp;CPGSI - Ejercicios Tema 6</oddHeader>
    <oddFooter>&amp;CUCLM-ESI  pg. &amp;P   (&amp;A)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38D9-67C4-43B7-9BE2-2C6141F2D4A6}">
  <dimension ref="A1"/>
  <sheetViews>
    <sheetView workbookViewId="0">
      <selection activeCell="T27" sqref="T27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B4D7-8F51-448A-A591-E7219100CD4D}">
  <dimension ref="B9:L16"/>
  <sheetViews>
    <sheetView workbookViewId="0">
      <selection activeCell="H8" sqref="H8"/>
    </sheetView>
  </sheetViews>
  <sheetFormatPr baseColWidth="10" defaultRowHeight="12.75" x14ac:dyDescent="0.2"/>
  <sheetData>
    <row r="9" spans="2:12" x14ac:dyDescent="0.2">
      <c r="B9" s="22" t="s">
        <v>50</v>
      </c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2:12" x14ac:dyDescent="0.2">
      <c r="C10" t="s">
        <v>58</v>
      </c>
    </row>
    <row r="11" spans="2:12" x14ac:dyDescent="0.2">
      <c r="B11" s="22" t="s">
        <v>51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2:12" x14ac:dyDescent="0.2">
      <c r="C12" t="s">
        <v>56</v>
      </c>
    </row>
    <row r="13" spans="2:12" x14ac:dyDescent="0.2">
      <c r="B13" s="22" t="s">
        <v>52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2:12" x14ac:dyDescent="0.2">
      <c r="C14" t="s">
        <v>57</v>
      </c>
    </row>
    <row r="15" spans="2:12" x14ac:dyDescent="0.2">
      <c r="B15" s="22" t="s">
        <v>53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2:12" x14ac:dyDescent="0.2">
      <c r="C1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3.6</vt:lpstr>
      <vt:lpstr>Diagrama</vt:lpstr>
      <vt:lpstr>Preguntas</vt:lpstr>
      <vt:lpstr>'3.6'!Área_de_impresión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Alfonso Gomez</dc:creator>
  <cp:keywords/>
  <dc:description/>
  <cp:lastModifiedBy>PAULINO ESTEBAN BERMÚDEZ RODRÍGUEZ</cp:lastModifiedBy>
  <cp:lastPrinted>2002-04-10T12:24:31Z</cp:lastPrinted>
  <dcterms:created xsi:type="dcterms:W3CDTF">1996-11-27T10:00:04Z</dcterms:created>
  <dcterms:modified xsi:type="dcterms:W3CDTF">2024-03-20T11:49:05Z</dcterms:modified>
  <cp:category/>
</cp:coreProperties>
</file>