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codeName="EsteLibro"/>
  <mc:AlternateContent xmlns:mc="http://schemas.openxmlformats.org/markup-compatibility/2006">
    <mc:Choice Requires="x15">
      <x15ac:absPath xmlns:x15ac="http://schemas.microsoft.com/office/spreadsheetml/2010/11/ac" url="/Users/santiago/Library/CloudStorage/Dropbox/UCLM/Docencia/2022-2023/2023-01-30-3ro-TA-Aspectos_Profesionales_de_la_Informatica/Tema 3 - Gestion del Tiempo en Proyectos/Ejercicios CPM/"/>
    </mc:Choice>
  </mc:AlternateContent>
  <xr:revisionPtr revIDLastSave="0" documentId="13_ncr:1_{C9118D35-1994-C044-A10C-251E06F70F8F}" xr6:coauthVersionLast="47" xr6:coauthVersionMax="47" xr10:uidLastSave="{00000000-0000-0000-0000-000000000000}"/>
  <bookViews>
    <workbookView xWindow="0" yWindow="500" windowWidth="35840" windowHeight="19480" xr2:uid="{00000000-000D-0000-FFFF-FFFF00000000}"/>
  </bookViews>
  <sheets>
    <sheet name="3.5" sheetId="5" r:id="rId1"/>
  </sheets>
  <definedNames>
    <definedName name="anscount" hidden="1">1</definedName>
    <definedName name="_xlnm.Print_Area" localSheetId="0">'3.5'!$A$1:$X$44</definedName>
    <definedName name="solver_adj" localSheetId="0" hidden="1">'3.5'!$A$8:$M$8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'3.5'!$A$8:$M$8</definedName>
    <definedName name="solver_lhs2" localSheetId="0" hidden="1">'3.5'!$A$8:$M$8</definedName>
    <definedName name="solver_lhs3" localSheetId="0" hidden="1">'3.5'!$O$14:$O$27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'3.5'!$O$13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'3.5'!$A$6:$M$6</definedName>
    <definedName name="solver_rhs2" localSheetId="0" hidden="1">'3.5'!$A$7:$M$7</definedName>
    <definedName name="solver_rhs3" localSheetId="0" hidden="1">'3.5'!$O$29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2" i="5" l="1"/>
  <c r="T23" i="5"/>
  <c r="T24" i="5"/>
  <c r="T25" i="5"/>
  <c r="T26" i="5"/>
  <c r="T27" i="5"/>
  <c r="T28" i="5"/>
  <c r="U28" i="5" s="1"/>
  <c r="S22" i="5"/>
  <c r="S23" i="5"/>
  <c r="S24" i="5"/>
  <c r="S25" i="5"/>
  <c r="S26" i="5"/>
  <c r="S27" i="5"/>
  <c r="S28" i="5"/>
  <c r="T21" i="5"/>
  <c r="S21" i="5"/>
  <c r="O14" i="5"/>
  <c r="D32" i="5"/>
  <c r="A31" i="5"/>
  <c r="M12" i="5"/>
  <c r="C12" i="5"/>
  <c r="U26" i="5" l="1"/>
  <c r="U27" i="5"/>
  <c r="U25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31" i="5"/>
  <c r="A32" i="5"/>
  <c r="B32" i="5"/>
  <c r="C32" i="5"/>
  <c r="E32" i="5"/>
  <c r="F32" i="5"/>
  <c r="G32" i="5"/>
  <c r="H32" i="5"/>
  <c r="I32" i="5"/>
  <c r="J32" i="5"/>
  <c r="K32" i="5"/>
  <c r="L32" i="5"/>
  <c r="M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B31" i="5"/>
  <c r="C31" i="5"/>
  <c r="D31" i="5"/>
  <c r="E31" i="5"/>
  <c r="F31" i="5"/>
  <c r="G31" i="5"/>
  <c r="H31" i="5"/>
  <c r="I31" i="5"/>
  <c r="J31" i="5"/>
  <c r="K31" i="5"/>
  <c r="L31" i="5"/>
  <c r="M31" i="5"/>
  <c r="A12" i="5"/>
  <c r="B12" i="5"/>
  <c r="D12" i="5"/>
  <c r="E12" i="5"/>
  <c r="F12" i="5"/>
  <c r="G12" i="5"/>
  <c r="H12" i="5"/>
  <c r="I12" i="5"/>
  <c r="J12" i="5"/>
  <c r="K12" i="5"/>
  <c r="L12" i="5"/>
  <c r="O13" i="5" l="1"/>
  <c r="U22" i="5"/>
  <c r="U23" i="5"/>
  <c r="U21" i="5"/>
  <c r="O28" i="5"/>
  <c r="O38" i="5" s="1"/>
  <c r="U24" i="5"/>
  <c r="O32" i="5" l="1"/>
  <c r="O35" i="5"/>
  <c r="O33" i="5"/>
  <c r="O36" i="5"/>
  <c r="O31" i="5"/>
  <c r="O44" i="5"/>
  <c r="O41" i="5"/>
  <c r="O43" i="5"/>
  <c r="O40" i="5"/>
  <c r="O37" i="5"/>
  <c r="O34" i="5"/>
  <c r="O39" i="5"/>
  <c r="O42" i="5"/>
</calcChain>
</file>

<file path=xl/sharedStrings.xml><?xml version="1.0" encoding="utf-8"?>
<sst xmlns="http://schemas.openxmlformats.org/spreadsheetml/2006/main" count="64" uniqueCount="53">
  <si>
    <t>Actividades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</si>
  <si>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</si>
  <si>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</si>
  <si>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</si>
  <si>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</si>
  <si>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</si>
  <si>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</si>
  <si>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</si>
  <si>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</si>
  <si>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</si>
  <si>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Comienzo</t>
  </si>
  <si>
    <t>Tiempos</t>
  </si>
  <si>
    <t>Caminos</t>
  </si>
  <si>
    <t>Normal</t>
  </si>
  <si>
    <t>Rapido</t>
  </si>
  <si>
    <t>Actual</t>
  </si>
  <si>
    <t>Costes</t>
  </si>
  <si>
    <t>Maximo</t>
  </si>
  <si>
    <t>Coste total actual:</t>
  </si>
  <si>
    <t>Resultados:</t>
  </si>
  <si>
    <t>Semanas</t>
  </si>
  <si>
    <t>Coste</t>
  </si>
  <si>
    <t>Optimizar para un tiempo total maximo de:</t>
  </si>
  <si>
    <t>A</t>
  </si>
  <si>
    <t>K</t>
  </si>
  <si>
    <t>L</t>
  </si>
  <si>
    <t>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</si>
  <si>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</si>
  <si>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</si>
  <si>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</si>
  <si>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</si>
  <si>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</si>
  <si>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</si>
  <si>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</si>
  <si>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</si>
  <si>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</si>
  <si>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</si>
  <si>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</si>
  <si>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</si>
  <si>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</si>
  <si>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</si>
  <si>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Penalty</t>
  </si>
  <si>
    <t>Bono</t>
  </si>
  <si>
    <t>Total</t>
  </si>
  <si>
    <t>PENALTY: penalización de 1500 por cada semana que pase de las 25</t>
  </si>
  <si>
    <t>BONO: ahorro de 1000 por cada semana que baje de las 25</t>
  </si>
  <si>
    <t>MEJOR</t>
  </si>
  <si>
    <t>Predecesoras</t>
  </si>
  <si>
    <t>-</t>
  </si>
  <si>
    <t>A, B</t>
  </si>
  <si>
    <t>D, E, F</t>
  </si>
  <si>
    <t>G, H</t>
  </si>
  <si>
    <t>I,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</si>
</sst>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292100</xdr:colOff>
          <xdr:row>32</xdr:row>
          <xdr:rowOff>139700</xdr:rowOff>
        </xdr:from>
        <xdr:to>
          <xdr:col>37</xdr:col>
          <xdr:colOff>190500</xdr:colOff>
          <xdr:row>67</xdr:row>
          <xdr:rowOff>50800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2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1">
    <pageSetUpPr fitToPage="1"/>
  </sheetPr>
  <dimension ref="A1:V44"/>
  <sheetViews>
    <sheetView tabSelected="1" topLeftCell="A3" zoomScale="110" zoomScaleNormal="110" workbookViewId="0">
      <selection activeCell="V10" sqref="V10"/>
    </sheetView>
  </sheetViews>
  <sheetFormatPr baseColWidth="10" defaultColWidth="8.83203125" defaultRowHeight="13" x14ac:dyDescent="0.15"/>
  <cols>
    <col min="1" max="8" width="5.6640625" customWidth="1"/>
    <col min="9" max="9" width="7.33203125" customWidth="1"/>
    <col min="10" max="12" width="5.6640625" customWidth="1"/>
    <col min="13" max="13" width="7.33203125" customWidth="1"/>
    <col min="14" max="14" width="6.6640625" customWidth="1"/>
    <col min="15" max="15" width="8.6640625" customWidth="1"/>
  </cols>
  <sheetData>
    <row r="1" spans="1:16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6" x14ac:dyDescent="0.15">
      <c r="A2" s="8" t="s">
        <v>23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24</v>
      </c>
      <c r="L2" s="8" t="s">
        <v>25</v>
      </c>
      <c r="M2" s="8" t="s">
        <v>26</v>
      </c>
      <c r="N2" s="8"/>
      <c r="O2" s="7"/>
    </row>
    <row r="3" spans="1:16" x14ac:dyDescent="0.15">
      <c r="A3" s="7" t="s">
        <v>47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6" x14ac:dyDescent="0.15">
      <c r="A4" s="8" t="s">
        <v>48</v>
      </c>
      <c r="B4" s="8" t="s">
        <v>48</v>
      </c>
      <c r="C4" s="8" t="s">
        <v>48</v>
      </c>
      <c r="D4" s="8" t="s">
        <v>23</v>
      </c>
      <c r="E4" s="8" t="s">
        <v>49</v>
      </c>
      <c r="F4" s="8" t="s">
        <v>2</v>
      </c>
      <c r="G4" s="8" t="s">
        <v>23</v>
      </c>
      <c r="H4" s="8" t="s">
        <v>50</v>
      </c>
      <c r="I4" s="8" t="s">
        <v>2</v>
      </c>
      <c r="J4" s="8" t="s">
        <v>50</v>
      </c>
      <c r="K4" s="8" t="s">
        <v>51</v>
      </c>
      <c r="L4" s="8" t="s">
        <v>50</v>
      </c>
      <c r="M4" s="8" t="s">
        <v>52</v>
      </c>
      <c r="N4" s="8"/>
      <c r="O4" s="7" t="s">
        <v>10</v>
      </c>
    </row>
    <row r="5" spans="1:16" x14ac:dyDescent="0.15">
      <c r="A5" s="7" t="s">
        <v>11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6" x14ac:dyDescent="0.15">
      <c r="A6" s="8">
        <v>8</v>
      </c>
      <c r="B6" s="8">
        <v>5</v>
      </c>
      <c r="C6" s="8">
        <v>6</v>
      </c>
      <c r="D6" s="8">
        <v>4</v>
      </c>
      <c r="E6" s="8">
        <v>6</v>
      </c>
      <c r="F6" s="8">
        <v>7</v>
      </c>
      <c r="G6" s="8">
        <v>5</v>
      </c>
      <c r="H6" s="8">
        <v>8</v>
      </c>
      <c r="I6" s="8">
        <v>9</v>
      </c>
      <c r="J6" s="8">
        <v>6</v>
      </c>
      <c r="K6" s="8">
        <v>4</v>
      </c>
      <c r="L6" s="8">
        <v>6</v>
      </c>
      <c r="M6" s="8">
        <v>4</v>
      </c>
      <c r="N6" s="8"/>
      <c r="O6" s="7" t="s">
        <v>13</v>
      </c>
    </row>
    <row r="7" spans="1:16" x14ac:dyDescent="0.15">
      <c r="A7" s="8">
        <v>6</v>
      </c>
      <c r="B7" s="8">
        <v>4</v>
      </c>
      <c r="C7" s="8">
        <v>4</v>
      </c>
      <c r="D7" s="8">
        <v>3</v>
      </c>
      <c r="E7" s="8">
        <v>5</v>
      </c>
      <c r="F7" s="8">
        <v>5</v>
      </c>
      <c r="G7" s="8">
        <v>3</v>
      </c>
      <c r="H7" s="8">
        <v>5</v>
      </c>
      <c r="I7" s="8">
        <v>4</v>
      </c>
      <c r="J7" s="8">
        <v>4</v>
      </c>
      <c r="K7" s="8">
        <v>3</v>
      </c>
      <c r="L7" s="8">
        <v>3</v>
      </c>
      <c r="M7" s="8">
        <v>2</v>
      </c>
      <c r="N7" s="8"/>
      <c r="O7" s="7" t="s">
        <v>14</v>
      </c>
    </row>
    <row r="8" spans="1:16" x14ac:dyDescent="0.15">
      <c r="A8" s="2">
        <v>8</v>
      </c>
      <c r="B8" s="2">
        <v>5</v>
      </c>
      <c r="C8" s="2">
        <v>6</v>
      </c>
      <c r="D8" s="2">
        <v>4</v>
      </c>
      <c r="E8" s="2">
        <v>6</v>
      </c>
      <c r="F8" s="2">
        <v>7</v>
      </c>
      <c r="G8" s="2">
        <v>5</v>
      </c>
      <c r="H8" s="2">
        <v>8</v>
      </c>
      <c r="I8" s="2">
        <v>9</v>
      </c>
      <c r="J8" s="2">
        <v>6</v>
      </c>
      <c r="K8" s="2">
        <v>4</v>
      </c>
      <c r="L8" s="2">
        <v>6</v>
      </c>
      <c r="M8" s="2">
        <v>4</v>
      </c>
      <c r="N8" s="2"/>
      <c r="O8" t="s">
        <v>15</v>
      </c>
    </row>
    <row r="9" spans="1:16" x14ac:dyDescent="0.15">
      <c r="A9" s="7" t="s">
        <v>16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6" x14ac:dyDescent="0.15">
      <c r="A10" s="8">
        <v>4000</v>
      </c>
      <c r="B10" s="8">
        <v>1500</v>
      </c>
      <c r="C10" s="8">
        <v>2500</v>
      </c>
      <c r="D10" s="8">
        <v>1800</v>
      </c>
      <c r="E10" s="8">
        <v>1000</v>
      </c>
      <c r="F10" s="8">
        <v>2000</v>
      </c>
      <c r="G10" s="8">
        <v>3000</v>
      </c>
      <c r="H10" s="8">
        <v>4500</v>
      </c>
      <c r="I10" s="8">
        <v>6000</v>
      </c>
      <c r="J10" s="8">
        <v>6000</v>
      </c>
      <c r="K10" s="8">
        <v>2000</v>
      </c>
      <c r="L10" s="8">
        <v>3000</v>
      </c>
      <c r="M10" s="8">
        <v>8000</v>
      </c>
      <c r="N10" s="8"/>
      <c r="O10" s="7" t="s">
        <v>13</v>
      </c>
    </row>
    <row r="11" spans="1:16" x14ac:dyDescent="0.15">
      <c r="A11" s="8">
        <v>6000</v>
      </c>
      <c r="B11" s="8">
        <v>2000</v>
      </c>
      <c r="C11" s="8">
        <v>3000</v>
      </c>
      <c r="D11" s="8">
        <v>2000</v>
      </c>
      <c r="E11" s="8">
        <v>1200</v>
      </c>
      <c r="F11" s="8">
        <v>3000</v>
      </c>
      <c r="G11" s="8">
        <v>6000</v>
      </c>
      <c r="H11" s="8">
        <v>9000</v>
      </c>
      <c r="I11" s="8">
        <v>10000</v>
      </c>
      <c r="J11" s="8">
        <v>8000</v>
      </c>
      <c r="K11" s="8">
        <v>2600</v>
      </c>
      <c r="L11" s="8">
        <v>9000</v>
      </c>
      <c r="M11" s="8">
        <v>12000</v>
      </c>
      <c r="N11" s="8"/>
      <c r="O11" s="7" t="s">
        <v>14</v>
      </c>
    </row>
    <row r="12" spans="1:16" x14ac:dyDescent="0.15">
      <c r="A12" s="2">
        <f t="shared" ref="A12:L12" si="0">A10+(A6-A8)/(A6-A7)*(A11-A10)</f>
        <v>4000</v>
      </c>
      <c r="B12" s="2">
        <f t="shared" si="0"/>
        <v>1500</v>
      </c>
      <c r="C12" s="2">
        <f>C10+(C6-C8)/(C6-C7)*(C11-C10)</f>
        <v>2500</v>
      </c>
      <c r="D12" s="2">
        <f t="shared" si="0"/>
        <v>1800</v>
      </c>
      <c r="E12" s="2">
        <f t="shared" si="0"/>
        <v>1000</v>
      </c>
      <c r="F12" s="2">
        <f t="shared" si="0"/>
        <v>2000</v>
      </c>
      <c r="G12" s="2">
        <f t="shared" si="0"/>
        <v>3000</v>
      </c>
      <c r="H12" s="2">
        <f t="shared" si="0"/>
        <v>4500</v>
      </c>
      <c r="I12" s="2">
        <f t="shared" si="0"/>
        <v>6000</v>
      </c>
      <c r="J12" s="2">
        <f t="shared" si="0"/>
        <v>6000</v>
      </c>
      <c r="K12" s="2">
        <f t="shared" si="0"/>
        <v>2000</v>
      </c>
      <c r="L12" s="2">
        <f t="shared" si="0"/>
        <v>3000</v>
      </c>
      <c r="M12" s="2">
        <f>M10+(M6-M8)/(M6-M7)*(M11-M10)</f>
        <v>8000</v>
      </c>
      <c r="N12" s="2"/>
      <c r="O12" t="s">
        <v>15</v>
      </c>
    </row>
    <row r="13" spans="1:16" x14ac:dyDescent="0.15">
      <c r="A13" t="s">
        <v>12</v>
      </c>
      <c r="K13" t="s">
        <v>18</v>
      </c>
      <c r="O13">
        <f>SUM(A12:N12)</f>
        <v>45300</v>
      </c>
    </row>
    <row r="14" spans="1:16" x14ac:dyDescent="0.15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/>
      <c r="O14">
        <f>SUMPRODUCT(A14:N14,$A$8:$N$8)</f>
        <v>17</v>
      </c>
      <c r="P14" t="s">
        <v>27</v>
      </c>
    </row>
    <row r="15" spans="1:16" x14ac:dyDescent="0.15">
      <c r="A15" s="2">
        <v>1</v>
      </c>
      <c r="B15" s="2">
        <v>0</v>
      </c>
      <c r="C15" s="2">
        <v>0</v>
      </c>
      <c r="D15" s="2">
        <v>1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2">
        <v>1</v>
      </c>
      <c r="L15" s="2">
        <v>0</v>
      </c>
      <c r="M15" s="2">
        <v>0</v>
      </c>
      <c r="N15" s="2"/>
      <c r="O15">
        <f t="shared" ref="O15:O27" si="1">SUMPRODUCT(A15:N15,$A$8:$N$8)</f>
        <v>24</v>
      </c>
      <c r="P15" t="s">
        <v>28</v>
      </c>
    </row>
    <row r="16" spans="1:16" x14ac:dyDescent="0.15">
      <c r="A16" s="2">
        <v>1</v>
      </c>
      <c r="B16" s="2">
        <v>0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0</v>
      </c>
      <c r="N16" s="2"/>
      <c r="O16">
        <f t="shared" si="1"/>
        <v>18</v>
      </c>
      <c r="P16" t="s">
        <v>29</v>
      </c>
    </row>
    <row r="17" spans="1:22" x14ac:dyDescent="0.15">
      <c r="A17" s="2">
        <v>1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1</v>
      </c>
      <c r="N17" s="2"/>
      <c r="O17">
        <f t="shared" si="1"/>
        <v>22</v>
      </c>
      <c r="P17" t="s">
        <v>30</v>
      </c>
    </row>
    <row r="18" spans="1:22" x14ac:dyDescent="0.15">
      <c r="A18" s="2">
        <v>1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1</v>
      </c>
      <c r="L18" s="2">
        <v>0</v>
      </c>
      <c r="M18" s="2">
        <v>0</v>
      </c>
      <c r="N18" s="2"/>
      <c r="O18">
        <f t="shared" si="1"/>
        <v>26</v>
      </c>
      <c r="P18" t="s">
        <v>31</v>
      </c>
    </row>
    <row r="19" spans="1:22" x14ac:dyDescent="0.15">
      <c r="A19" s="2">
        <v>1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0</v>
      </c>
      <c r="N19" s="2"/>
      <c r="O19">
        <f t="shared" si="1"/>
        <v>20</v>
      </c>
      <c r="P19" t="s">
        <v>32</v>
      </c>
      <c r="Q19" t="s">
        <v>19</v>
      </c>
    </row>
    <row r="20" spans="1:22" x14ac:dyDescent="0.15">
      <c r="A20" s="2">
        <v>1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1</v>
      </c>
      <c r="N20" s="2"/>
      <c r="O20">
        <f t="shared" si="1"/>
        <v>24</v>
      </c>
      <c r="P20" t="s">
        <v>33</v>
      </c>
      <c r="Q20" t="s">
        <v>20</v>
      </c>
      <c r="R20" t="s">
        <v>21</v>
      </c>
      <c r="S20" t="s">
        <v>41</v>
      </c>
      <c r="T20" t="s">
        <v>42</v>
      </c>
      <c r="U20" t="s">
        <v>43</v>
      </c>
    </row>
    <row r="21" spans="1:22" x14ac:dyDescent="0.15">
      <c r="A21" s="2">
        <v>0</v>
      </c>
      <c r="B21" s="2">
        <v>1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1</v>
      </c>
      <c r="L21" s="2">
        <v>0</v>
      </c>
      <c r="M21" s="2">
        <v>0</v>
      </c>
      <c r="N21" s="2"/>
      <c r="O21">
        <f t="shared" si="1"/>
        <v>23</v>
      </c>
      <c r="P21" t="s">
        <v>34</v>
      </c>
      <c r="Q21" s="3">
        <v>26</v>
      </c>
      <c r="R21" s="3">
        <v>45300</v>
      </c>
      <c r="S21">
        <f>IF(Q21&gt;25,(Q21-25)*1500,0)</f>
        <v>1500</v>
      </c>
      <c r="T21">
        <f>+IF(Q21&lt;=25,+(26-Q21)*1000,0)</f>
        <v>0</v>
      </c>
      <c r="U21">
        <f t="shared" ref="U21:U26" si="2">+R21+S21-T21</f>
        <v>46800</v>
      </c>
    </row>
    <row r="22" spans="1:22" x14ac:dyDescent="0.15">
      <c r="A22" s="2">
        <v>0</v>
      </c>
      <c r="B22" s="2">
        <v>1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/>
      <c r="O22">
        <f t="shared" si="1"/>
        <v>17</v>
      </c>
      <c r="P22" t="s">
        <v>35</v>
      </c>
      <c r="Q22">
        <v>25</v>
      </c>
      <c r="R22">
        <v>45500</v>
      </c>
      <c r="S22">
        <f t="shared" ref="S22:S28" si="3">IF(Q22&gt;25,(Q22-25)*1500,0)</f>
        <v>0</v>
      </c>
      <c r="T22">
        <f t="shared" ref="T22:T28" si="4">+IF(Q22&lt;=25,+(26-Q22)*1000,0)</f>
        <v>1000</v>
      </c>
      <c r="U22">
        <f t="shared" si="2"/>
        <v>44500</v>
      </c>
    </row>
    <row r="23" spans="1:22" x14ac:dyDescent="0.15">
      <c r="A23" s="2">
        <v>0</v>
      </c>
      <c r="B23" s="2">
        <v>1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  <c r="M23" s="2">
        <v>1</v>
      </c>
      <c r="N23" s="2"/>
      <c r="O23">
        <f t="shared" si="1"/>
        <v>21</v>
      </c>
      <c r="P23" t="s">
        <v>36</v>
      </c>
      <c r="Q23">
        <v>24</v>
      </c>
      <c r="R23">
        <v>46100</v>
      </c>
      <c r="S23">
        <f t="shared" si="3"/>
        <v>0</v>
      </c>
      <c r="T23">
        <f t="shared" si="4"/>
        <v>2000</v>
      </c>
      <c r="U23">
        <f t="shared" si="2"/>
        <v>44100</v>
      </c>
      <c r="V23" t="s">
        <v>46</v>
      </c>
    </row>
    <row r="24" spans="1:22" x14ac:dyDescent="0.15">
      <c r="A24" s="2">
        <v>0</v>
      </c>
      <c r="B24" s="2">
        <v>0</v>
      </c>
      <c r="C24" s="2">
        <v>1</v>
      </c>
      <c r="D24" s="2">
        <v>0</v>
      </c>
      <c r="E24" s="2">
        <v>0</v>
      </c>
      <c r="F24" s="2">
        <v>1</v>
      </c>
      <c r="G24" s="2">
        <v>0</v>
      </c>
      <c r="H24" s="2">
        <v>1</v>
      </c>
      <c r="I24" s="2">
        <v>0</v>
      </c>
      <c r="J24" s="2">
        <v>0</v>
      </c>
      <c r="K24" s="2">
        <v>1</v>
      </c>
      <c r="L24" s="2">
        <v>0</v>
      </c>
      <c r="M24" s="2">
        <v>0</v>
      </c>
      <c r="N24" s="2"/>
      <c r="O24">
        <f t="shared" si="1"/>
        <v>25</v>
      </c>
      <c r="P24" t="s">
        <v>37</v>
      </c>
      <c r="Q24">
        <v>23</v>
      </c>
      <c r="R24">
        <v>47350</v>
      </c>
      <c r="S24">
        <f t="shared" si="3"/>
        <v>0</v>
      </c>
      <c r="T24">
        <f t="shared" si="4"/>
        <v>3000</v>
      </c>
      <c r="U24">
        <f t="shared" si="2"/>
        <v>44350</v>
      </c>
    </row>
    <row r="25" spans="1:22" x14ac:dyDescent="0.15">
      <c r="A25" s="2">
        <v>0</v>
      </c>
      <c r="B25" s="2">
        <v>0</v>
      </c>
      <c r="C25" s="2">
        <v>1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>
        <v>0</v>
      </c>
      <c r="N25" s="2"/>
      <c r="O25">
        <f t="shared" si="1"/>
        <v>19</v>
      </c>
      <c r="P25" t="s">
        <v>38</v>
      </c>
      <c r="Q25">
        <v>22</v>
      </c>
      <c r="R25">
        <v>48600</v>
      </c>
      <c r="S25">
        <f t="shared" si="3"/>
        <v>0</v>
      </c>
      <c r="T25">
        <f t="shared" si="4"/>
        <v>4000</v>
      </c>
      <c r="U25">
        <f t="shared" si="2"/>
        <v>44600</v>
      </c>
    </row>
    <row r="26" spans="1:22" x14ac:dyDescent="0.15">
      <c r="A26" s="2">
        <v>0</v>
      </c>
      <c r="B26" s="2">
        <v>0</v>
      </c>
      <c r="C26" s="2">
        <v>1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2">
        <v>0</v>
      </c>
      <c r="M26" s="2">
        <v>1</v>
      </c>
      <c r="N26" s="2"/>
      <c r="O26">
        <f t="shared" si="1"/>
        <v>23</v>
      </c>
      <c r="P26" t="s">
        <v>39</v>
      </c>
      <c r="Q26">
        <v>21</v>
      </c>
      <c r="R26">
        <v>50100</v>
      </c>
      <c r="S26">
        <f t="shared" si="3"/>
        <v>0</v>
      </c>
      <c r="T26">
        <f t="shared" si="4"/>
        <v>5000</v>
      </c>
      <c r="U26">
        <f t="shared" si="2"/>
        <v>45100</v>
      </c>
    </row>
    <row r="27" spans="1:22" x14ac:dyDescent="0.15">
      <c r="A27" s="2">
        <v>0</v>
      </c>
      <c r="B27" s="2">
        <v>0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1</v>
      </c>
      <c r="J27" s="2">
        <v>0</v>
      </c>
      <c r="K27" s="2">
        <v>0</v>
      </c>
      <c r="L27" s="2">
        <v>0</v>
      </c>
      <c r="M27" s="2">
        <v>1</v>
      </c>
      <c r="N27" s="2"/>
      <c r="O27">
        <f t="shared" si="1"/>
        <v>19</v>
      </c>
      <c r="P27" t="s">
        <v>40</v>
      </c>
      <c r="Q27">
        <v>20</v>
      </c>
      <c r="R27">
        <v>52600</v>
      </c>
      <c r="S27">
        <f t="shared" si="3"/>
        <v>0</v>
      </c>
      <c r="T27">
        <f t="shared" si="4"/>
        <v>6000</v>
      </c>
      <c r="U27">
        <f>+R27+S27-T27</f>
        <v>46600</v>
      </c>
    </row>
    <row r="28" spans="1:22" x14ac:dyDescent="0.15">
      <c r="N28" s="6" t="s">
        <v>17</v>
      </c>
      <c r="O28">
        <f>+MAX(O14:O27)</f>
        <v>26</v>
      </c>
      <c r="Q28">
        <v>19</v>
      </c>
      <c r="R28">
        <v>55100</v>
      </c>
      <c r="S28">
        <f t="shared" si="3"/>
        <v>0</v>
      </c>
      <c r="T28">
        <f t="shared" si="4"/>
        <v>7000</v>
      </c>
      <c r="U28">
        <f t="shared" ref="U27:U28" si="5">+R28+S28-T28</f>
        <v>48100</v>
      </c>
    </row>
    <row r="29" spans="1:22" x14ac:dyDescent="0.15">
      <c r="I29" s="4"/>
      <c r="N29" s="5" t="s">
        <v>22</v>
      </c>
      <c r="O29" s="4">
        <v>26</v>
      </c>
    </row>
    <row r="30" spans="1:22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22" x14ac:dyDescent="0.15">
      <c r="A31" s="2" t="str">
        <f>IF(A14=1,A$2,"")</f>
        <v>A</v>
      </c>
      <c r="B31" s="2" t="str">
        <f t="shared" ref="B31:M31" si="6">IF(B14=1,B$2,"")</f>
        <v/>
      </c>
      <c r="C31" s="2" t="str">
        <f t="shared" si="6"/>
        <v/>
      </c>
      <c r="D31" s="2" t="str">
        <f t="shared" si="6"/>
        <v/>
      </c>
      <c r="E31" s="2" t="str">
        <f t="shared" si="6"/>
        <v/>
      </c>
      <c r="F31" s="2" t="str">
        <f t="shared" si="6"/>
        <v/>
      </c>
      <c r="G31" s="2" t="str">
        <f t="shared" si="6"/>
        <v>G</v>
      </c>
      <c r="H31" s="2" t="str">
        <f t="shared" si="6"/>
        <v/>
      </c>
      <c r="I31" s="2" t="str">
        <f t="shared" si="6"/>
        <v/>
      </c>
      <c r="J31" s="2" t="str">
        <f t="shared" si="6"/>
        <v/>
      </c>
      <c r="K31" s="2" t="str">
        <f t="shared" si="6"/>
        <v>K</v>
      </c>
      <c r="L31" s="2" t="str">
        <f t="shared" si="6"/>
        <v/>
      </c>
      <c r="M31" s="2" t="str">
        <f t="shared" si="6"/>
        <v/>
      </c>
      <c r="N31" s="2"/>
      <c r="O31" s="2" t="str">
        <f>IF(O14=$O$28,"Crítico","")</f>
        <v/>
      </c>
      <c r="P31" t="str">
        <f>+P14</f>
        <v>C1</v>
      </c>
      <c r="Q31" t="s">
        <v>44</v>
      </c>
    </row>
    <row r="32" spans="1:22" x14ac:dyDescent="0.15">
      <c r="A32" s="2" t="str">
        <f t="shared" ref="A32:A44" si="7">IF(A15=1,A$2,"")</f>
        <v>A</v>
      </c>
      <c r="B32" s="2" t="str">
        <f t="shared" ref="B32:M32" si="8">IF(B15=1,B$2,"")</f>
        <v/>
      </c>
      <c r="C32" s="2" t="str">
        <f t="shared" si="8"/>
        <v/>
      </c>
      <c r="D32" s="2" t="str">
        <f>IF(D15=1,D$2,"")</f>
        <v>D</v>
      </c>
      <c r="E32" s="2" t="str">
        <f t="shared" si="8"/>
        <v/>
      </c>
      <c r="F32" s="2" t="str">
        <f t="shared" si="8"/>
        <v/>
      </c>
      <c r="G32" s="2" t="str">
        <f t="shared" si="8"/>
        <v/>
      </c>
      <c r="H32" s="2" t="str">
        <f t="shared" si="8"/>
        <v>H</v>
      </c>
      <c r="I32" s="2" t="str">
        <f t="shared" si="8"/>
        <v/>
      </c>
      <c r="J32" s="2" t="str">
        <f t="shared" si="8"/>
        <v/>
      </c>
      <c r="K32" s="2" t="str">
        <f t="shared" si="8"/>
        <v>K</v>
      </c>
      <c r="L32" s="2" t="str">
        <f t="shared" si="8"/>
        <v/>
      </c>
      <c r="M32" s="2" t="str">
        <f t="shared" si="8"/>
        <v/>
      </c>
      <c r="N32" s="2"/>
      <c r="O32" s="2" t="str">
        <f t="shared" ref="O32:O44" si="9">IF(O15=$O$28,"Crítico","")</f>
        <v/>
      </c>
      <c r="P32" t="str">
        <f t="shared" ref="P32:P44" si="10">+P15</f>
        <v>C2</v>
      </c>
      <c r="Q32" t="s">
        <v>45</v>
      </c>
    </row>
    <row r="33" spans="1:20" x14ac:dyDescent="0.15">
      <c r="A33" s="2" t="str">
        <f t="shared" si="7"/>
        <v>A</v>
      </c>
      <c r="B33" s="2" t="str">
        <f t="shared" ref="B33:M33" si="11">IF(B16=1,B$2,"")</f>
        <v/>
      </c>
      <c r="C33" s="2" t="str">
        <f t="shared" si="11"/>
        <v/>
      </c>
      <c r="D33" s="2" t="str">
        <f t="shared" si="11"/>
        <v>D</v>
      </c>
      <c r="E33" s="2" t="str">
        <f t="shared" si="11"/>
        <v/>
      </c>
      <c r="F33" s="2" t="str">
        <f t="shared" si="11"/>
        <v/>
      </c>
      <c r="G33" s="2" t="str">
        <f t="shared" si="11"/>
        <v/>
      </c>
      <c r="H33" s="2" t="str">
        <f t="shared" si="11"/>
        <v/>
      </c>
      <c r="I33" s="2" t="str">
        <f t="shared" si="11"/>
        <v/>
      </c>
      <c r="J33" s="2" t="str">
        <f t="shared" si="11"/>
        <v/>
      </c>
      <c r="K33" s="2" t="str">
        <f t="shared" si="11"/>
        <v/>
      </c>
      <c r="L33" s="2" t="str">
        <f t="shared" si="11"/>
        <v>L</v>
      </c>
      <c r="M33" s="2" t="str">
        <f t="shared" si="11"/>
        <v/>
      </c>
      <c r="N33" s="2"/>
      <c r="O33" s="2" t="str">
        <f t="shared" si="9"/>
        <v/>
      </c>
      <c r="P33" t="str">
        <f t="shared" si="10"/>
        <v>C3</v>
      </c>
    </row>
    <row r="34" spans="1:20" x14ac:dyDescent="0.15">
      <c r="A34" s="2" t="str">
        <f t="shared" si="7"/>
        <v>A</v>
      </c>
      <c r="B34" s="2" t="str">
        <f t="shared" ref="B34:M34" si="12">IF(B17=1,B$2,"")</f>
        <v/>
      </c>
      <c r="C34" s="2" t="str">
        <f t="shared" si="12"/>
        <v/>
      </c>
      <c r="D34" s="2" t="str">
        <f t="shared" si="12"/>
        <v>D</v>
      </c>
      <c r="E34" s="2" t="str">
        <f t="shared" si="12"/>
        <v/>
      </c>
      <c r="F34" s="2" t="str">
        <f t="shared" si="12"/>
        <v/>
      </c>
      <c r="G34" s="2" t="str">
        <f t="shared" si="12"/>
        <v/>
      </c>
      <c r="H34" s="2" t="str">
        <f t="shared" si="12"/>
        <v/>
      </c>
      <c r="I34" s="2" t="str">
        <f t="shared" si="12"/>
        <v/>
      </c>
      <c r="J34" s="2" t="str">
        <f t="shared" si="12"/>
        <v>J</v>
      </c>
      <c r="K34" s="2" t="str">
        <f t="shared" si="12"/>
        <v/>
      </c>
      <c r="L34" s="2" t="str">
        <f t="shared" si="12"/>
        <v/>
      </c>
      <c r="M34" s="2" t="str">
        <f t="shared" si="12"/>
        <v>M</v>
      </c>
      <c r="N34" s="2"/>
      <c r="O34" s="2" t="str">
        <f t="shared" si="9"/>
        <v/>
      </c>
      <c r="P34" t="str">
        <f t="shared" si="10"/>
        <v>C4</v>
      </c>
    </row>
    <row r="35" spans="1:20" x14ac:dyDescent="0.15">
      <c r="A35" s="2" t="str">
        <f t="shared" si="7"/>
        <v>A</v>
      </c>
      <c r="B35" s="2" t="str">
        <f t="shared" ref="B35:M35" si="13">IF(B18=1,B$2,"")</f>
        <v/>
      </c>
      <c r="C35" s="2" t="str">
        <f t="shared" si="13"/>
        <v/>
      </c>
      <c r="D35" s="2" t="str">
        <f t="shared" si="13"/>
        <v/>
      </c>
      <c r="E35" s="2" t="str">
        <f t="shared" si="13"/>
        <v>E</v>
      </c>
      <c r="F35" s="2" t="str">
        <f t="shared" si="13"/>
        <v/>
      </c>
      <c r="G35" s="2" t="str">
        <f t="shared" si="13"/>
        <v/>
      </c>
      <c r="H35" s="2" t="str">
        <f t="shared" si="13"/>
        <v>H</v>
      </c>
      <c r="I35" s="2" t="str">
        <f t="shared" si="13"/>
        <v/>
      </c>
      <c r="J35" s="2" t="str">
        <f t="shared" si="13"/>
        <v/>
      </c>
      <c r="K35" s="2" t="str">
        <f t="shared" si="13"/>
        <v>K</v>
      </c>
      <c r="L35" s="2" t="str">
        <f t="shared" si="13"/>
        <v/>
      </c>
      <c r="M35" s="2" t="str">
        <f t="shared" si="13"/>
        <v/>
      </c>
      <c r="N35" s="2"/>
      <c r="O35" s="2" t="str">
        <f t="shared" si="9"/>
        <v>Crítico</v>
      </c>
      <c r="P35" t="str">
        <f t="shared" si="10"/>
        <v>C5</v>
      </c>
    </row>
    <row r="36" spans="1:20" x14ac:dyDescent="0.15">
      <c r="A36" s="2" t="str">
        <f t="shared" si="7"/>
        <v>A</v>
      </c>
      <c r="B36" s="2" t="str">
        <f t="shared" ref="B36:M36" si="14">IF(B19=1,B$2,"")</f>
        <v/>
      </c>
      <c r="C36" s="2" t="str">
        <f t="shared" si="14"/>
        <v/>
      </c>
      <c r="D36" s="2" t="str">
        <f t="shared" si="14"/>
        <v/>
      </c>
      <c r="E36" s="2" t="str">
        <f t="shared" si="14"/>
        <v>E</v>
      </c>
      <c r="F36" s="2" t="str">
        <f t="shared" si="14"/>
        <v/>
      </c>
      <c r="G36" s="2" t="str">
        <f t="shared" si="14"/>
        <v/>
      </c>
      <c r="H36" s="2" t="str">
        <f t="shared" si="14"/>
        <v/>
      </c>
      <c r="I36" s="2" t="str">
        <f t="shared" si="14"/>
        <v/>
      </c>
      <c r="J36" s="2" t="str">
        <f t="shared" si="14"/>
        <v/>
      </c>
      <c r="K36" s="2" t="str">
        <f t="shared" si="14"/>
        <v/>
      </c>
      <c r="L36" s="2" t="str">
        <f t="shared" si="14"/>
        <v>L</v>
      </c>
      <c r="M36" s="2" t="str">
        <f t="shared" si="14"/>
        <v/>
      </c>
      <c r="N36" s="2"/>
      <c r="O36" s="2" t="str">
        <f t="shared" si="9"/>
        <v/>
      </c>
      <c r="P36" t="str">
        <f t="shared" si="10"/>
        <v>C6</v>
      </c>
    </row>
    <row r="37" spans="1:20" x14ac:dyDescent="0.15">
      <c r="A37" s="2" t="str">
        <f t="shared" si="7"/>
        <v>A</v>
      </c>
      <c r="B37" s="2" t="str">
        <f t="shared" ref="B37:M37" si="15">IF(B20=1,B$2,"")</f>
        <v/>
      </c>
      <c r="C37" s="2" t="str">
        <f t="shared" si="15"/>
        <v/>
      </c>
      <c r="D37" s="2" t="str">
        <f t="shared" si="15"/>
        <v/>
      </c>
      <c r="E37" s="2" t="str">
        <f t="shared" si="15"/>
        <v>E</v>
      </c>
      <c r="F37" s="2" t="str">
        <f t="shared" si="15"/>
        <v/>
      </c>
      <c r="G37" s="2" t="str">
        <f t="shared" si="15"/>
        <v/>
      </c>
      <c r="H37" s="2" t="str">
        <f t="shared" si="15"/>
        <v/>
      </c>
      <c r="I37" s="2" t="str">
        <f t="shared" si="15"/>
        <v/>
      </c>
      <c r="J37" s="2" t="str">
        <f t="shared" si="15"/>
        <v>J</v>
      </c>
      <c r="K37" s="2" t="str">
        <f t="shared" si="15"/>
        <v/>
      </c>
      <c r="L37" s="2" t="str">
        <f t="shared" si="15"/>
        <v/>
      </c>
      <c r="M37" s="2" t="str">
        <f t="shared" si="15"/>
        <v>M</v>
      </c>
      <c r="N37" s="2"/>
      <c r="O37" s="2" t="str">
        <f t="shared" si="9"/>
        <v/>
      </c>
      <c r="P37" t="str">
        <f t="shared" si="10"/>
        <v>C7</v>
      </c>
    </row>
    <row r="38" spans="1:20" x14ac:dyDescent="0.15">
      <c r="A38" s="2" t="str">
        <f t="shared" si="7"/>
        <v/>
      </c>
      <c r="B38" s="2" t="str">
        <f t="shared" ref="B38:M38" si="16">IF(B21=1,B$2,"")</f>
        <v>B</v>
      </c>
      <c r="C38" s="2" t="str">
        <f t="shared" si="16"/>
        <v/>
      </c>
      <c r="D38" s="2" t="str">
        <f t="shared" si="16"/>
        <v/>
      </c>
      <c r="E38" s="2" t="str">
        <f t="shared" si="16"/>
        <v>E</v>
      </c>
      <c r="F38" s="2" t="str">
        <f t="shared" si="16"/>
        <v/>
      </c>
      <c r="G38" s="2" t="str">
        <f t="shared" si="16"/>
        <v/>
      </c>
      <c r="H38" s="2" t="str">
        <f t="shared" si="16"/>
        <v>H</v>
      </c>
      <c r="I38" s="2" t="str">
        <f t="shared" si="16"/>
        <v/>
      </c>
      <c r="J38" s="2" t="str">
        <f t="shared" si="16"/>
        <v/>
      </c>
      <c r="K38" s="2" t="str">
        <f t="shared" si="16"/>
        <v>K</v>
      </c>
      <c r="L38" s="2" t="str">
        <f t="shared" si="16"/>
        <v/>
      </c>
      <c r="M38" s="2" t="str">
        <f t="shared" si="16"/>
        <v/>
      </c>
      <c r="N38" s="2"/>
      <c r="O38" s="2" t="str">
        <f t="shared" si="9"/>
        <v/>
      </c>
      <c r="P38" t="str">
        <f t="shared" si="10"/>
        <v>C8</v>
      </c>
    </row>
    <row r="39" spans="1:20" x14ac:dyDescent="0.15">
      <c r="A39" s="2" t="str">
        <f t="shared" si="7"/>
        <v/>
      </c>
      <c r="B39" s="2" t="str">
        <f t="shared" ref="B39:M39" si="17">IF(B22=1,B$2,"")</f>
        <v>B</v>
      </c>
      <c r="C39" s="2" t="str">
        <f t="shared" si="17"/>
        <v/>
      </c>
      <c r="D39" s="2" t="str">
        <f t="shared" si="17"/>
        <v/>
      </c>
      <c r="E39" s="2" t="str">
        <f t="shared" si="17"/>
        <v>E</v>
      </c>
      <c r="F39" s="2" t="str">
        <f t="shared" si="17"/>
        <v/>
      </c>
      <c r="G39" s="2" t="str">
        <f t="shared" si="17"/>
        <v/>
      </c>
      <c r="H39" s="2" t="str">
        <f t="shared" si="17"/>
        <v/>
      </c>
      <c r="I39" s="2" t="str">
        <f t="shared" si="17"/>
        <v/>
      </c>
      <c r="J39" s="2" t="str">
        <f t="shared" si="17"/>
        <v/>
      </c>
      <c r="K39" s="2" t="str">
        <f t="shared" si="17"/>
        <v/>
      </c>
      <c r="L39" s="2" t="str">
        <f t="shared" si="17"/>
        <v>L</v>
      </c>
      <c r="M39" s="2" t="str">
        <f t="shared" si="17"/>
        <v/>
      </c>
      <c r="N39" s="2"/>
      <c r="O39" s="2" t="str">
        <f t="shared" si="9"/>
        <v/>
      </c>
      <c r="P39" t="str">
        <f t="shared" si="10"/>
        <v>C9</v>
      </c>
    </row>
    <row r="40" spans="1:20" x14ac:dyDescent="0.15">
      <c r="A40" s="2" t="str">
        <f t="shared" si="7"/>
        <v/>
      </c>
      <c r="B40" s="2" t="str">
        <f t="shared" ref="B40:M40" si="18">IF(B23=1,B$2,"")</f>
        <v>B</v>
      </c>
      <c r="C40" s="2" t="str">
        <f t="shared" si="18"/>
        <v/>
      </c>
      <c r="D40" s="2" t="str">
        <f t="shared" si="18"/>
        <v/>
      </c>
      <c r="E40" s="2" t="str">
        <f t="shared" si="18"/>
        <v>E</v>
      </c>
      <c r="F40" s="2" t="str">
        <f t="shared" si="18"/>
        <v/>
      </c>
      <c r="G40" s="2" t="str">
        <f t="shared" si="18"/>
        <v/>
      </c>
      <c r="H40" s="2" t="str">
        <f t="shared" si="18"/>
        <v/>
      </c>
      <c r="I40" s="2" t="str">
        <f t="shared" si="18"/>
        <v/>
      </c>
      <c r="J40" s="2" t="str">
        <f t="shared" si="18"/>
        <v>J</v>
      </c>
      <c r="K40" s="2" t="str">
        <f t="shared" si="18"/>
        <v/>
      </c>
      <c r="L40" s="2" t="str">
        <f t="shared" si="18"/>
        <v/>
      </c>
      <c r="M40" s="2" t="str">
        <f t="shared" si="18"/>
        <v>M</v>
      </c>
      <c r="N40" s="2"/>
      <c r="O40" s="2" t="str">
        <f t="shared" si="9"/>
        <v/>
      </c>
      <c r="P40" t="str">
        <f t="shared" si="10"/>
        <v>C10</v>
      </c>
      <c r="T40" s="1"/>
    </row>
    <row r="41" spans="1:20" x14ac:dyDescent="0.15">
      <c r="A41" s="2" t="str">
        <f t="shared" si="7"/>
        <v/>
      </c>
      <c r="B41" s="2" t="str">
        <f t="shared" ref="B41:M41" si="19">IF(B24=1,B$2,"")</f>
        <v/>
      </c>
      <c r="C41" s="2" t="str">
        <f t="shared" si="19"/>
        <v>C</v>
      </c>
      <c r="D41" s="2" t="str">
        <f t="shared" si="19"/>
        <v/>
      </c>
      <c r="E41" s="2" t="str">
        <f t="shared" si="19"/>
        <v/>
      </c>
      <c r="F41" s="2" t="str">
        <f t="shared" si="19"/>
        <v>F</v>
      </c>
      <c r="G41" s="2" t="str">
        <f t="shared" si="19"/>
        <v/>
      </c>
      <c r="H41" s="2" t="str">
        <f t="shared" si="19"/>
        <v>H</v>
      </c>
      <c r="I41" s="2" t="str">
        <f t="shared" si="19"/>
        <v/>
      </c>
      <c r="J41" s="2" t="str">
        <f t="shared" si="19"/>
        <v/>
      </c>
      <c r="K41" s="2" t="str">
        <f t="shared" si="19"/>
        <v>K</v>
      </c>
      <c r="L41" s="2" t="str">
        <f t="shared" si="19"/>
        <v/>
      </c>
      <c r="M41" s="2" t="str">
        <f t="shared" si="19"/>
        <v/>
      </c>
      <c r="N41" s="2"/>
      <c r="O41" s="2" t="str">
        <f t="shared" si="9"/>
        <v/>
      </c>
      <c r="P41" t="str">
        <f t="shared" si="10"/>
        <v>C11</v>
      </c>
    </row>
    <row r="42" spans="1:20" x14ac:dyDescent="0.15">
      <c r="A42" s="2" t="str">
        <f t="shared" si="7"/>
        <v/>
      </c>
      <c r="B42" s="2" t="str">
        <f t="shared" ref="B42:M42" si="20">IF(B25=1,B$2,"")</f>
        <v/>
      </c>
      <c r="C42" s="2" t="str">
        <f t="shared" si="20"/>
        <v>C</v>
      </c>
      <c r="D42" s="2" t="str">
        <f t="shared" si="20"/>
        <v/>
      </c>
      <c r="E42" s="2" t="str">
        <f t="shared" si="20"/>
        <v/>
      </c>
      <c r="F42" s="2" t="str">
        <f t="shared" si="20"/>
        <v>F</v>
      </c>
      <c r="G42" s="2" t="str">
        <f t="shared" si="20"/>
        <v/>
      </c>
      <c r="H42" s="2" t="str">
        <f t="shared" si="20"/>
        <v/>
      </c>
      <c r="I42" s="2" t="str">
        <f t="shared" si="20"/>
        <v/>
      </c>
      <c r="J42" s="2" t="str">
        <f t="shared" si="20"/>
        <v/>
      </c>
      <c r="K42" s="2" t="str">
        <f t="shared" si="20"/>
        <v/>
      </c>
      <c r="L42" s="2" t="str">
        <f t="shared" si="20"/>
        <v>L</v>
      </c>
      <c r="M42" s="2" t="str">
        <f t="shared" si="20"/>
        <v/>
      </c>
      <c r="N42" s="2"/>
      <c r="O42" s="2" t="str">
        <f t="shared" si="9"/>
        <v/>
      </c>
      <c r="P42" t="str">
        <f t="shared" si="10"/>
        <v>C12</v>
      </c>
    </row>
    <row r="43" spans="1:20" x14ac:dyDescent="0.15">
      <c r="A43" s="2" t="str">
        <f t="shared" si="7"/>
        <v/>
      </c>
      <c r="B43" s="2" t="str">
        <f t="shared" ref="B43:M43" si="21">IF(B26=1,B$2,"")</f>
        <v/>
      </c>
      <c r="C43" s="2" t="str">
        <f t="shared" si="21"/>
        <v>C</v>
      </c>
      <c r="D43" s="2" t="str">
        <f t="shared" si="21"/>
        <v/>
      </c>
      <c r="E43" s="2" t="str">
        <f t="shared" si="21"/>
        <v/>
      </c>
      <c r="F43" s="2" t="str">
        <f t="shared" si="21"/>
        <v>F</v>
      </c>
      <c r="G43" s="2" t="str">
        <f t="shared" si="21"/>
        <v/>
      </c>
      <c r="H43" s="2" t="str">
        <f t="shared" si="21"/>
        <v/>
      </c>
      <c r="I43" s="2" t="str">
        <f t="shared" si="21"/>
        <v/>
      </c>
      <c r="J43" s="2" t="str">
        <f t="shared" si="21"/>
        <v>J</v>
      </c>
      <c r="K43" s="2" t="str">
        <f t="shared" si="21"/>
        <v/>
      </c>
      <c r="L43" s="2" t="str">
        <f t="shared" si="21"/>
        <v/>
      </c>
      <c r="M43" s="2" t="str">
        <f t="shared" si="21"/>
        <v>M</v>
      </c>
      <c r="N43" s="2"/>
      <c r="O43" s="2" t="str">
        <f t="shared" si="9"/>
        <v/>
      </c>
      <c r="P43" t="str">
        <f t="shared" si="10"/>
        <v>C13</v>
      </c>
    </row>
    <row r="44" spans="1:20" x14ac:dyDescent="0.15">
      <c r="A44" s="2" t="str">
        <f t="shared" si="7"/>
        <v/>
      </c>
      <c r="B44" s="2" t="str">
        <f t="shared" ref="B44:M44" si="22">IF(B27=1,B$2,"")</f>
        <v/>
      </c>
      <c r="C44" s="2" t="str">
        <f t="shared" si="22"/>
        <v>C</v>
      </c>
      <c r="D44" s="2" t="str">
        <f t="shared" si="22"/>
        <v/>
      </c>
      <c r="E44" s="2" t="str">
        <f t="shared" si="22"/>
        <v/>
      </c>
      <c r="F44" s="2" t="str">
        <f t="shared" si="22"/>
        <v/>
      </c>
      <c r="G44" s="2" t="str">
        <f t="shared" si="22"/>
        <v/>
      </c>
      <c r="H44" s="2" t="str">
        <f t="shared" si="22"/>
        <v/>
      </c>
      <c r="I44" s="2" t="str">
        <f t="shared" si="22"/>
        <v>I</v>
      </c>
      <c r="J44" s="2" t="str">
        <f t="shared" si="22"/>
        <v/>
      </c>
      <c r="K44" s="2" t="str">
        <f t="shared" si="22"/>
        <v/>
      </c>
      <c r="L44" s="2" t="str">
        <f t="shared" si="22"/>
        <v/>
      </c>
      <c r="M44" s="2" t="str">
        <f t="shared" si="22"/>
        <v>M</v>
      </c>
      <c r="N44" s="2"/>
      <c r="O44" s="2" t="str">
        <f t="shared" si="9"/>
        <v/>
      </c>
      <c r="P44" t="str">
        <f t="shared" si="10"/>
        <v>C14</v>
      </c>
    </row>
  </sheetData>
  <phoneticPr fontId="0" type="noConversion"/>
  <printOptions horizontalCentered="1"/>
  <pageMargins left="0.59055118110236227" right="0.59055118110236227" top="0.98425196850393704" bottom="0.78740157480314965" header="0.59055118110236227" footer="0.59055118110236227"/>
  <pageSetup paperSize="9" scale="80" orientation="landscape" r:id="rId1"/>
  <headerFooter alignWithMargins="0">
    <oddHeader>&amp;CPGSI - Ejercicios Tema 6</oddHeader>
    <oddFooter>&amp;CUCLM-ESI  pg. &amp;P   (&amp;A)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1026" r:id="rId4">
          <objectPr defaultSize="0" r:id="rId5">
            <anchor moveWithCells="1">
              <from>
                <xdr:col>16</xdr:col>
                <xdr:colOff>292100</xdr:colOff>
                <xdr:row>32</xdr:row>
                <xdr:rowOff>139700</xdr:rowOff>
              </from>
              <to>
                <xdr:col>37</xdr:col>
                <xdr:colOff>190500</xdr:colOff>
                <xdr:row>67</xdr:row>
                <xdr:rowOff>50800</xdr:rowOff>
              </to>
            </anchor>
          </objectPr>
        </oleObject>
      </mc:Choice>
      <mc:Fallback>
        <oleObject progId="Visio.Drawing.15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3.5</vt:lpstr>
      <vt:lpstr>'3.5'!Print_Area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2002-04-10T12:24:31Z</cp:lastPrinted>
  <dcterms:created xsi:type="dcterms:W3CDTF">1996-11-27T10:00:04Z</dcterms:created>
  <dcterms:modified xsi:type="dcterms:W3CDTF">2023-03-22T08:28:23Z</dcterms:modified>
  <cp:category/>
</cp:coreProperties>
</file>