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antiago/Library/CloudStorage/Dropbox/UCLM/010_Docencia/2023-2024/2024-01-29-3ro-TA-Aspectos_Profesionales_de_la_Informatica/Tema 3 - Gestion del Tiempo en Proyectos/Ejercicios CPM/"/>
    </mc:Choice>
  </mc:AlternateContent>
  <xr:revisionPtr revIDLastSave="0" documentId="13_ncr:1_{E0F92241-A87B-6546-94C7-2FF3398951D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L15" i="1"/>
  <c r="L14" i="1"/>
  <c r="L11" i="1"/>
  <c r="L10" i="1"/>
  <c r="L9" i="1"/>
  <c r="L8" i="1"/>
  <c r="L7" i="1"/>
  <c r="L6" i="1"/>
  <c r="L5" i="1"/>
  <c r="L4" i="1"/>
  <c r="F5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G8" i="1"/>
  <c r="G7" i="1"/>
  <c r="P6" i="1" s="1"/>
  <c r="H5" i="1"/>
  <c r="H6" i="1"/>
  <c r="G10" i="1" s="1"/>
  <c r="H7" i="1"/>
  <c r="R6" i="1" s="1"/>
  <c r="H4" i="1"/>
  <c r="R3" i="1" s="1"/>
  <c r="R4" i="1"/>
  <c r="R5" i="1"/>
  <c r="P4" i="1"/>
  <c r="P5" i="1"/>
  <c r="P7" i="1"/>
  <c r="P3" i="1"/>
  <c r="G12" i="1" l="1"/>
  <c r="H12" i="1" s="1"/>
  <c r="R11" i="1" s="1"/>
  <c r="H8" i="1"/>
  <c r="R7" i="1" s="1"/>
  <c r="H10" i="1"/>
  <c r="P9" i="1"/>
  <c r="G9" i="1"/>
  <c r="H9" i="1" s="1"/>
  <c r="R8" i="1" s="1"/>
  <c r="P11" i="1"/>
  <c r="G11" i="1"/>
  <c r="R9" i="1"/>
  <c r="G15" i="1"/>
  <c r="G13" i="1"/>
  <c r="G14" i="1"/>
  <c r="P8" i="1"/>
  <c r="F4" i="1"/>
  <c r="H11" i="1" l="1"/>
  <c r="P10" i="1"/>
  <c r="P13" i="1"/>
  <c r="H14" i="1"/>
  <c r="H13" i="1"/>
  <c r="P12" i="1"/>
  <c r="H15" i="1"/>
  <c r="R14" i="1" s="1"/>
  <c r="P14" i="1"/>
  <c r="R10" i="1" l="1"/>
  <c r="G16" i="1"/>
  <c r="R12" i="1"/>
  <c r="G17" i="1"/>
  <c r="G18" i="1"/>
  <c r="R13" i="1"/>
  <c r="L13" i="1" l="1"/>
  <c r="L12" i="1"/>
  <c r="H16" i="1"/>
  <c r="R15" i="1" s="1"/>
  <c r="P15" i="1"/>
  <c r="H18" i="1"/>
  <c r="R17" i="1" s="1"/>
  <c r="P17" i="1"/>
  <c r="P16" i="1"/>
  <c r="H17" i="1"/>
  <c r="R16" i="1" l="1"/>
  <c r="G19" i="1"/>
  <c r="L17" i="1" l="1"/>
  <c r="L16" i="1"/>
  <c r="P18" i="1"/>
  <c r="H19" i="1"/>
  <c r="R18" i="1" l="1"/>
  <c r="G20" i="1"/>
  <c r="L18" i="1" l="1"/>
  <c r="L19" i="1"/>
  <c r="P19" i="1"/>
  <c r="H20" i="1"/>
  <c r="R19" i="1" l="1"/>
  <c r="J20" i="1"/>
  <c r="I20" i="1" l="1"/>
  <c r="K20" i="1" s="1"/>
  <c r="S19" i="1"/>
  <c r="Q19" i="1" l="1"/>
  <c r="J19" i="1"/>
  <c r="J18" i="1"/>
  <c r="I18" i="1" l="1"/>
  <c r="S17" i="1"/>
  <c r="S18" i="1"/>
  <c r="I19" i="1"/>
  <c r="Q18" i="1" l="1"/>
  <c r="J17" i="1"/>
  <c r="K19" i="1"/>
  <c r="J16" i="1"/>
  <c r="J14" i="1"/>
  <c r="J15" i="1"/>
  <c r="K18" i="1"/>
  <c r="Q17" i="1"/>
  <c r="I17" i="1" l="1"/>
  <c r="S16" i="1"/>
  <c r="S14" i="1"/>
  <c r="I15" i="1"/>
  <c r="I14" i="1"/>
  <c r="S13" i="1"/>
  <c r="I16" i="1"/>
  <c r="S15" i="1"/>
  <c r="Q15" i="1" l="1"/>
  <c r="K16" i="1"/>
  <c r="J11" i="1"/>
  <c r="Q13" i="1"/>
  <c r="K14" i="1"/>
  <c r="J10" i="1"/>
  <c r="K15" i="1"/>
  <c r="Q14" i="1"/>
  <c r="J12" i="1"/>
  <c r="J13" i="1"/>
  <c r="K17" i="1"/>
  <c r="Q16" i="1"/>
  <c r="S11" i="1" l="1"/>
  <c r="I12" i="1"/>
  <c r="S12" i="1"/>
  <c r="I13" i="1"/>
  <c r="S10" i="1"/>
  <c r="I11" i="1"/>
  <c r="S9" i="1"/>
  <c r="I10" i="1"/>
  <c r="Q10" i="1" l="1"/>
  <c r="K11" i="1"/>
  <c r="J7" i="1"/>
  <c r="K13" i="1"/>
  <c r="J8" i="1"/>
  <c r="J9" i="1"/>
  <c r="Q12" i="1"/>
  <c r="J5" i="1"/>
  <c r="K12" i="1"/>
  <c r="Q11" i="1"/>
  <c r="Q9" i="1"/>
  <c r="K10" i="1"/>
  <c r="S8" i="1" l="1"/>
  <c r="I9" i="1"/>
  <c r="J6" i="1" s="1"/>
  <c r="Q8" i="1" l="1"/>
  <c r="K9" i="1"/>
  <c r="S7" i="1" l="1"/>
  <c r="I8" i="1"/>
  <c r="Q7" i="1" l="1"/>
  <c r="K8" i="1"/>
  <c r="I7" i="1" l="1"/>
  <c r="J4" i="1" s="1"/>
  <c r="S6" i="1"/>
  <c r="Q6" i="1" l="1"/>
  <c r="K7" i="1"/>
  <c r="S5" i="1" l="1"/>
  <c r="I6" i="1"/>
  <c r="Q5" i="1" l="1"/>
  <c r="K6" i="1"/>
  <c r="S4" i="1" l="1"/>
  <c r="I5" i="1"/>
  <c r="Q4" i="1" l="1"/>
  <c r="K5" i="1"/>
  <c r="I4" i="1" l="1"/>
  <c r="S3" i="1"/>
  <c r="Q3" i="1" l="1"/>
  <c r="K4" i="1"/>
</calcChain>
</file>

<file path=xl/sharedStrings.xml><?xml version="1.0" encoding="utf-8"?>
<sst xmlns="http://schemas.openxmlformats.org/spreadsheetml/2006/main" count="82" uniqueCount="51">
  <si>
    <t>Tiempo Early</t>
  </si>
  <si>
    <t>Tiempos Late</t>
  </si>
  <si>
    <t>Actividad</t>
  </si>
  <si>
    <t>Precedentes</t>
  </si>
  <si>
    <t>ES</t>
  </si>
  <si>
    <t>EF</t>
  </si>
  <si>
    <t>LS</t>
  </si>
  <si>
    <t>LF</t>
  </si>
  <si>
    <t>Holgura Total</t>
  </si>
  <si>
    <t>A</t>
  </si>
  <si>
    <t>-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</si>
  <si>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</si>
  <si>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</si>
  <si>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</si>
  <si>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</si>
  <si>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</si>
  <si>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</si>
  <si>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</si>
  <si>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</si>
  <si>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</si>
  <si>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</si>
  <si>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</si>
  <si>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</si>
  <si>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Problema 3.6</t>
  </si>
  <si>
    <t>N</t>
  </si>
  <si>
    <t>O</t>
  </si>
  <si>
    <t>P</t>
  </si>
  <si>
    <t>Q</t>
  </si>
  <si>
    <t>B, E, F</t>
  </si>
  <si>
    <t>I, J</t>
  </si>
  <si>
    <t>K, L</t>
  </si>
  <si>
    <t>M, N</t>
  </si>
  <si>
    <t>O, P</t>
  </si>
  <si>
    <t>Optimista</t>
  </si>
  <si>
    <t>Más Probable</t>
  </si>
  <si>
    <t>Pesimista</t>
  </si>
  <si>
    <t>Duración (en semanas)</t>
  </si>
  <si>
    <t>Tiempo PERT</t>
  </si>
  <si>
    <t>Holgura Libre</t>
  </si>
  <si>
    <t>más temprana</t>
  </si>
  <si>
    <t>más tardía</t>
  </si>
  <si>
    <t>Supuesto Fecha inicio de proyecto:</t>
  </si>
  <si>
    <t>Fecha comienzo</t>
  </si>
  <si>
    <t>Fecha Fin</t>
  </si>
  <si>
    <r>
      <rPr>
        <b/>
        <sz val="11"/>
        <color theme="1"/>
        <rFont val="Calibri"/>
        <family val="2"/>
        <scheme val="minor"/>
      </rPr>
      <t>Cuestiones C</t>
    </r>
    <r>
      <rPr>
        <sz val="11"/>
        <color theme="1"/>
        <rFont val="Calibri"/>
        <family val="2"/>
        <scheme val="minor"/>
      </rPr>
      <t>: 1. Se pueden retrasar todas aquellas tareas que tengan una holgura total mayor de 2.</t>
    </r>
  </si>
  <si>
    <t>Grafo PDM</t>
  </si>
  <si>
    <r>
      <t xml:space="preserve">Duración del Proyecto: </t>
    </r>
    <r>
      <rPr>
        <sz val="11"/>
        <color theme="1"/>
        <rFont val="Calibri"/>
        <family val="2"/>
        <scheme val="minor"/>
      </rPr>
      <t>21</t>
    </r>
  </si>
  <si>
    <r>
      <rPr>
        <b/>
        <sz val="11"/>
        <color theme="1"/>
        <rFont val="Calibri"/>
        <family val="2"/>
        <scheme val="minor"/>
      </rPr>
      <t>Cuestiones C</t>
    </r>
    <r>
      <rPr>
        <sz val="11"/>
        <color theme="1"/>
        <rFont val="Calibri"/>
        <family val="2"/>
        <scheme val="minor"/>
      </rPr>
      <t>: 2. Si la tarea J se retrasa 2 semanas, la duración del proyecto se incrementaría a 23.</t>
    </r>
  </si>
  <si>
    <r>
      <rPr>
        <b/>
        <sz val="11"/>
        <color theme="1"/>
        <rFont val="Calibri"/>
        <family val="2"/>
        <scheme val="minor"/>
      </rPr>
      <t>Cuestiones C</t>
    </r>
    <r>
      <rPr>
        <sz val="11"/>
        <color theme="1"/>
        <rFont val="Calibri"/>
        <family val="2"/>
        <scheme val="minor"/>
      </rPr>
      <t>: 3. Si la tarea M se retrasa 4 semanas y la J se retrasa 1 semana, la duración total del proyecto se incrementaría a 23 semanas.</t>
    </r>
  </si>
  <si>
    <r>
      <rPr>
        <b/>
        <sz val="11"/>
        <color theme="1"/>
        <rFont val="Calibri"/>
        <family val="2"/>
        <scheme val="minor"/>
      </rPr>
      <t>Cuestiones C</t>
    </r>
    <r>
      <rPr>
        <sz val="11"/>
        <color theme="1"/>
        <rFont val="Calibri"/>
        <family val="2"/>
        <scheme val="minor"/>
      </rPr>
      <t>: 4. La actividad N se podría retrasar como mucho 1 semana, ya que su holgura total sería 1 con el cambio del punto (3).</t>
    </r>
  </si>
  <si>
    <r>
      <t xml:space="preserve">Caminos Críticos: </t>
    </r>
    <r>
      <rPr>
        <sz val="11"/>
        <color theme="1"/>
        <rFont val="Calibri"/>
        <family val="2"/>
        <scheme val="minor"/>
      </rPr>
      <t xml:space="preserve">C1: A, D, I, N, P, Q. C2: C, F, J, N, P, Q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</si>
</sst>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115455</xdr:colOff>
      <xdr:row>30</xdr:row>
      <xdr:rowOff>69273</xdr:rowOff>
    </xdr:from>
    <xdr:to>
      <xdr:col>9</xdr:col>
      <xdr:colOff>233219</xdr:colOff>
      <xdr:row>50</xdr:row>
      <xdr:rowOff>81152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F9A0AE-0765-7227-7991-E0023362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55" y="6188364"/>
          <a:ext cx="7772400" cy="3937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10" zoomScaleNormal="110" workbookViewId="0">
      <selection activeCell="N9" sqref="N9"/>
    </sheetView>
  </sheetViews>
  <sheetFormatPr baseColWidth="10" defaultRowHeight="15" x14ac:dyDescent="0.2"/>
  <cols>
    <col min="4" max="4" width="12" bestFit="1" customWidth="1"/>
    <col min="6" max="6" width="12.1640625" bestFit="1" customWidth="1"/>
    <col min="14" max="14" width="14.5" customWidth="1"/>
  </cols>
  <sheetData>
    <row r="1" spans="1:19" ht="33" thickBot="1" x14ac:dyDescent="0.25">
      <c r="N1" s="30" t="s">
        <v>41</v>
      </c>
      <c r="O1" s="16">
        <v>42795</v>
      </c>
      <c r="P1" s="20" t="s">
        <v>42</v>
      </c>
      <c r="Q1" s="20"/>
      <c r="R1" s="20" t="s">
        <v>43</v>
      </c>
      <c r="S1" s="20"/>
    </row>
    <row r="2" spans="1:19" ht="16" thickBot="1" x14ac:dyDescent="0.25">
      <c r="A2" s="1" t="s">
        <v>23</v>
      </c>
      <c r="B2" s="2"/>
      <c r="C2" s="23" t="s">
        <v>36</v>
      </c>
      <c r="D2" s="24"/>
      <c r="E2" s="25"/>
      <c r="F2" s="26" t="s">
        <v>37</v>
      </c>
      <c r="G2" s="21" t="s">
        <v>0</v>
      </c>
      <c r="H2" s="22"/>
      <c r="I2" s="21" t="s">
        <v>1</v>
      </c>
      <c r="J2" s="22"/>
      <c r="K2" s="28" t="s">
        <v>8</v>
      </c>
      <c r="L2" s="28" t="s">
        <v>38</v>
      </c>
      <c r="O2" s="3" t="s">
        <v>2</v>
      </c>
      <c r="P2" s="3" t="s">
        <v>39</v>
      </c>
      <c r="Q2" s="3" t="s">
        <v>40</v>
      </c>
      <c r="R2" s="3" t="s">
        <v>39</v>
      </c>
      <c r="S2" s="3" t="s">
        <v>40</v>
      </c>
    </row>
    <row r="3" spans="1:19" ht="16" thickBot="1" x14ac:dyDescent="0.25">
      <c r="A3" s="3" t="s">
        <v>2</v>
      </c>
      <c r="B3" s="3" t="s">
        <v>3</v>
      </c>
      <c r="C3" s="4" t="s">
        <v>33</v>
      </c>
      <c r="D3" s="4" t="s">
        <v>34</v>
      </c>
      <c r="E3" s="4" t="s">
        <v>35</v>
      </c>
      <c r="F3" s="27"/>
      <c r="G3" s="10" t="s">
        <v>4</v>
      </c>
      <c r="H3" s="10" t="s">
        <v>5</v>
      </c>
      <c r="I3" s="14" t="s">
        <v>6</v>
      </c>
      <c r="J3" s="10" t="s">
        <v>7</v>
      </c>
      <c r="K3" s="29"/>
      <c r="L3" s="29"/>
      <c r="O3" s="3" t="s">
        <v>9</v>
      </c>
      <c r="P3" s="15">
        <f>$O$1+G4*7</f>
        <v>42795</v>
      </c>
      <c r="Q3" s="15">
        <f>$O$1+I4*7</f>
        <v>42795</v>
      </c>
      <c r="R3" s="15">
        <f>$O$1+H4*7-1</f>
        <v>42801</v>
      </c>
      <c r="S3" s="15">
        <f>$O$1+J4*7-1</f>
        <v>42801</v>
      </c>
    </row>
    <row r="4" spans="1:19" ht="16" thickBot="1" x14ac:dyDescent="0.25">
      <c r="A4" s="7" t="s">
        <v>9</v>
      </c>
      <c r="B4" s="3" t="s">
        <v>10</v>
      </c>
      <c r="C4" s="3">
        <v>1</v>
      </c>
      <c r="D4" s="3">
        <v>1</v>
      </c>
      <c r="E4" s="3">
        <v>1</v>
      </c>
      <c r="F4" s="8">
        <f>(C4+4*D4+E4)/6</f>
        <v>1</v>
      </c>
      <c r="G4" s="11">
        <v>0</v>
      </c>
      <c r="H4" s="12">
        <f>G4+F4</f>
        <v>1</v>
      </c>
      <c r="I4" s="12">
        <f>J4-F4</f>
        <v>0</v>
      </c>
      <c r="J4" s="5">
        <f>MIN(I7,I8)</f>
        <v>1</v>
      </c>
      <c r="K4" s="9">
        <f>I4-G4</f>
        <v>0</v>
      </c>
      <c r="L4" s="9">
        <f>MIN(G7,G8)-H4</f>
        <v>0</v>
      </c>
      <c r="O4" s="3" t="s">
        <v>11</v>
      </c>
      <c r="P4" s="15">
        <f t="shared" ref="P4:P19" si="0">$O$1+G5*7</f>
        <v>42795</v>
      </c>
      <c r="Q4" s="15">
        <f t="shared" ref="Q4:Q19" si="1">$O$1+I5*7</f>
        <v>42816</v>
      </c>
      <c r="R4" s="15">
        <f t="shared" ref="R4:R19" si="2">$O$1+H5*7-1</f>
        <v>42808</v>
      </c>
      <c r="S4" s="15">
        <f t="shared" ref="S4:S19" si="3">$O$1+J5*7-1</f>
        <v>42829</v>
      </c>
    </row>
    <row r="5" spans="1:19" ht="16" thickBot="1" x14ac:dyDescent="0.25">
      <c r="A5" s="7" t="s">
        <v>11</v>
      </c>
      <c r="B5" s="3" t="s">
        <v>10</v>
      </c>
      <c r="C5" s="3">
        <v>1</v>
      </c>
      <c r="D5" s="3">
        <v>2</v>
      </c>
      <c r="E5" s="3">
        <v>3</v>
      </c>
      <c r="F5" s="8">
        <f t="shared" ref="F5:F20" si="4">(C5+4*D5+E5)/6</f>
        <v>2</v>
      </c>
      <c r="G5" s="13">
        <v>0</v>
      </c>
      <c r="H5" s="12">
        <f t="shared" ref="H5:H20" si="5">G5+F5</f>
        <v>2</v>
      </c>
      <c r="I5" s="12">
        <f t="shared" ref="I5:I20" si="6">J5-F5</f>
        <v>3</v>
      </c>
      <c r="J5" s="5">
        <f>MIN(I14,I13)</f>
        <v>5</v>
      </c>
      <c r="K5" s="9">
        <f t="shared" ref="K5:K19" si="7">I5-G5</f>
        <v>3</v>
      </c>
      <c r="L5" s="9">
        <f>MIN(G14,G13)-H5</f>
        <v>3</v>
      </c>
      <c r="O5" s="3" t="s">
        <v>12</v>
      </c>
      <c r="P5" s="15">
        <f t="shared" si="0"/>
        <v>42795</v>
      </c>
      <c r="Q5" s="15">
        <f t="shared" si="1"/>
        <v>42795</v>
      </c>
      <c r="R5" s="15">
        <f t="shared" si="2"/>
        <v>42815</v>
      </c>
      <c r="S5" s="15">
        <f t="shared" si="3"/>
        <v>42815</v>
      </c>
    </row>
    <row r="6" spans="1:19" ht="16" thickBot="1" x14ac:dyDescent="0.25">
      <c r="A6" s="7" t="s">
        <v>12</v>
      </c>
      <c r="B6" s="3" t="s">
        <v>10</v>
      </c>
      <c r="C6" s="3">
        <v>2</v>
      </c>
      <c r="D6" s="3">
        <v>3</v>
      </c>
      <c r="E6" s="3">
        <v>4</v>
      </c>
      <c r="F6" s="8">
        <f t="shared" si="4"/>
        <v>3</v>
      </c>
      <c r="G6" s="13">
        <v>0</v>
      </c>
      <c r="H6" s="12">
        <f t="shared" si="5"/>
        <v>3</v>
      </c>
      <c r="I6" s="12">
        <f t="shared" si="6"/>
        <v>0</v>
      </c>
      <c r="J6" s="5">
        <f>MIN(I9,I10)</f>
        <v>3</v>
      </c>
      <c r="K6" s="9">
        <f t="shared" si="7"/>
        <v>0</v>
      </c>
      <c r="L6" s="9">
        <f>MIN(G9,G10)-H6</f>
        <v>0</v>
      </c>
      <c r="O6" s="3" t="s">
        <v>13</v>
      </c>
      <c r="P6" s="15">
        <f t="shared" si="0"/>
        <v>42802</v>
      </c>
      <c r="Q6" s="15">
        <f t="shared" si="1"/>
        <v>42802</v>
      </c>
      <c r="R6" s="15">
        <f t="shared" si="2"/>
        <v>42829</v>
      </c>
      <c r="S6" s="15">
        <f t="shared" si="3"/>
        <v>42829</v>
      </c>
    </row>
    <row r="7" spans="1:19" ht="16" thickBot="1" x14ac:dyDescent="0.25">
      <c r="A7" s="6" t="s">
        <v>13</v>
      </c>
      <c r="B7" s="3" t="s">
        <v>9</v>
      </c>
      <c r="C7" s="3">
        <v>2</v>
      </c>
      <c r="D7" s="3">
        <v>4</v>
      </c>
      <c r="E7" s="3">
        <v>6</v>
      </c>
      <c r="F7" s="8">
        <f t="shared" si="4"/>
        <v>4</v>
      </c>
      <c r="G7" s="13">
        <f>MAX(H4)</f>
        <v>1</v>
      </c>
      <c r="H7" s="12">
        <f t="shared" si="5"/>
        <v>5</v>
      </c>
      <c r="I7" s="12">
        <f t="shared" si="6"/>
        <v>1</v>
      </c>
      <c r="J7" s="5">
        <f>MIN(I11,I12)</f>
        <v>5</v>
      </c>
      <c r="K7" s="9">
        <f t="shared" si="7"/>
        <v>0</v>
      </c>
      <c r="L7" s="9">
        <f>MIN(G11,G12)-H7</f>
        <v>0</v>
      </c>
      <c r="O7" s="3" t="s">
        <v>14</v>
      </c>
      <c r="P7" s="15">
        <f t="shared" si="0"/>
        <v>42802</v>
      </c>
      <c r="Q7" s="15">
        <f t="shared" si="1"/>
        <v>42809</v>
      </c>
      <c r="R7" s="15">
        <f t="shared" si="2"/>
        <v>42822</v>
      </c>
      <c r="S7" s="15">
        <f t="shared" si="3"/>
        <v>42829</v>
      </c>
    </row>
    <row r="8" spans="1:19" ht="16" thickBot="1" x14ac:dyDescent="0.25">
      <c r="A8" s="7" t="s">
        <v>14</v>
      </c>
      <c r="B8" s="3" t="s">
        <v>9</v>
      </c>
      <c r="C8" s="3">
        <v>1</v>
      </c>
      <c r="D8" s="3">
        <v>3</v>
      </c>
      <c r="E8" s="3">
        <v>5</v>
      </c>
      <c r="F8" s="8">
        <f t="shared" si="4"/>
        <v>3</v>
      </c>
      <c r="G8" s="13">
        <f>MAX(H4)</f>
        <v>1</v>
      </c>
      <c r="H8" s="12">
        <f t="shared" si="5"/>
        <v>4</v>
      </c>
      <c r="I8" s="12">
        <f t="shared" si="6"/>
        <v>2</v>
      </c>
      <c r="J8" s="5">
        <f>MIN(I14,I13)</f>
        <v>5</v>
      </c>
      <c r="K8" s="9">
        <f t="shared" si="7"/>
        <v>1</v>
      </c>
      <c r="L8" s="9">
        <f>MIN(G14,G13)-H8</f>
        <v>1</v>
      </c>
      <c r="O8" s="3" t="s">
        <v>16</v>
      </c>
      <c r="P8" s="15">
        <f t="shared" si="0"/>
        <v>42816</v>
      </c>
      <c r="Q8" s="15">
        <f t="shared" si="1"/>
        <v>42816</v>
      </c>
      <c r="R8" s="15">
        <f t="shared" si="2"/>
        <v>42829</v>
      </c>
      <c r="S8" s="15">
        <f t="shared" si="3"/>
        <v>42829</v>
      </c>
    </row>
    <row r="9" spans="1:19" ht="16" thickBot="1" x14ac:dyDescent="0.25">
      <c r="A9" s="7" t="s">
        <v>16</v>
      </c>
      <c r="B9" s="3" t="s">
        <v>12</v>
      </c>
      <c r="C9" s="3">
        <v>1</v>
      </c>
      <c r="D9" s="3">
        <v>2</v>
      </c>
      <c r="E9" s="3">
        <v>3</v>
      </c>
      <c r="F9" s="8">
        <f t="shared" si="4"/>
        <v>2</v>
      </c>
      <c r="G9" s="13">
        <f>MAX(H6)</f>
        <v>3</v>
      </c>
      <c r="H9" s="12">
        <f t="shared" si="5"/>
        <v>5</v>
      </c>
      <c r="I9" s="12">
        <f t="shared" si="6"/>
        <v>3</v>
      </c>
      <c r="J9" s="5">
        <f>MIN(I14,I13)</f>
        <v>5</v>
      </c>
      <c r="K9" s="9">
        <f t="shared" si="7"/>
        <v>0</v>
      </c>
      <c r="L9" s="9">
        <f>MIN(G14,G13)-H9</f>
        <v>0</v>
      </c>
      <c r="O9" s="3" t="s">
        <v>15</v>
      </c>
      <c r="P9" s="15">
        <f t="shared" si="0"/>
        <v>42816</v>
      </c>
      <c r="Q9" s="15">
        <f t="shared" si="1"/>
        <v>42865</v>
      </c>
      <c r="R9" s="15">
        <f t="shared" si="2"/>
        <v>42822</v>
      </c>
      <c r="S9" s="15">
        <f t="shared" si="3"/>
        <v>42871</v>
      </c>
    </row>
    <row r="10" spans="1:19" ht="16" thickBot="1" x14ac:dyDescent="0.25">
      <c r="A10" s="7" t="s">
        <v>15</v>
      </c>
      <c r="B10" s="3" t="s">
        <v>12</v>
      </c>
      <c r="C10" s="3">
        <v>0</v>
      </c>
      <c r="D10" s="3">
        <v>1</v>
      </c>
      <c r="E10" s="3">
        <v>2</v>
      </c>
      <c r="F10" s="8">
        <f t="shared" si="4"/>
        <v>1</v>
      </c>
      <c r="G10" s="13">
        <f>MAX(H6)</f>
        <v>3</v>
      </c>
      <c r="H10" s="12">
        <f t="shared" si="5"/>
        <v>4</v>
      </c>
      <c r="I10" s="12">
        <f t="shared" si="6"/>
        <v>10</v>
      </c>
      <c r="J10" s="5">
        <f>MIN(I15)</f>
        <v>11</v>
      </c>
      <c r="K10" s="9">
        <f t="shared" si="7"/>
        <v>7</v>
      </c>
      <c r="L10" s="9">
        <f>MIN(G15-H10)</f>
        <v>0</v>
      </c>
      <c r="O10" s="3" t="s">
        <v>17</v>
      </c>
      <c r="P10" s="15">
        <f t="shared" si="0"/>
        <v>42830</v>
      </c>
      <c r="Q10" s="15">
        <f t="shared" si="1"/>
        <v>42844</v>
      </c>
      <c r="R10" s="15">
        <f t="shared" si="2"/>
        <v>42878</v>
      </c>
      <c r="S10" s="15">
        <f t="shared" si="3"/>
        <v>42892</v>
      </c>
    </row>
    <row r="11" spans="1:19" ht="16" thickBot="1" x14ac:dyDescent="0.25">
      <c r="A11" s="7" t="s">
        <v>17</v>
      </c>
      <c r="B11" s="3" t="s">
        <v>13</v>
      </c>
      <c r="C11" s="3">
        <v>5</v>
      </c>
      <c r="D11" s="3">
        <v>7</v>
      </c>
      <c r="E11" s="3">
        <v>9</v>
      </c>
      <c r="F11" s="8">
        <f t="shared" si="4"/>
        <v>7</v>
      </c>
      <c r="G11" s="13">
        <f>MAX(H7)</f>
        <v>5</v>
      </c>
      <c r="H11" s="12">
        <f t="shared" si="5"/>
        <v>12</v>
      </c>
      <c r="I11" s="12">
        <f t="shared" si="6"/>
        <v>7</v>
      </c>
      <c r="J11" s="5">
        <f>MIN(I16)</f>
        <v>14</v>
      </c>
      <c r="K11" s="9">
        <f t="shared" si="7"/>
        <v>2</v>
      </c>
      <c r="L11" s="9">
        <f>MIN(G16)-H11</f>
        <v>0</v>
      </c>
      <c r="O11" s="3" t="s">
        <v>18</v>
      </c>
      <c r="P11" s="15">
        <f t="shared" si="0"/>
        <v>42830</v>
      </c>
      <c r="Q11" s="15">
        <f t="shared" si="1"/>
        <v>42830</v>
      </c>
      <c r="R11" s="15">
        <f t="shared" si="2"/>
        <v>42885</v>
      </c>
      <c r="S11" s="15">
        <f t="shared" si="3"/>
        <v>42885</v>
      </c>
    </row>
    <row r="12" spans="1:19" ht="16" thickBot="1" x14ac:dyDescent="0.25">
      <c r="A12" s="6" t="s">
        <v>18</v>
      </c>
      <c r="B12" s="3" t="s">
        <v>13</v>
      </c>
      <c r="C12" s="3">
        <v>6</v>
      </c>
      <c r="D12" s="3">
        <v>8</v>
      </c>
      <c r="E12" s="3">
        <v>10</v>
      </c>
      <c r="F12" s="8">
        <f t="shared" si="4"/>
        <v>8</v>
      </c>
      <c r="G12" s="13">
        <f>MAX(H7)</f>
        <v>5</v>
      </c>
      <c r="H12" s="12">
        <f t="shared" si="5"/>
        <v>13</v>
      </c>
      <c r="I12" s="12">
        <f t="shared" si="6"/>
        <v>5</v>
      </c>
      <c r="J12" s="5">
        <f>MIN(I17)</f>
        <v>13</v>
      </c>
      <c r="K12" s="9">
        <f t="shared" si="7"/>
        <v>0</v>
      </c>
      <c r="L12" s="9">
        <f>MIN(G17)-H12</f>
        <v>0</v>
      </c>
      <c r="O12" s="3" t="s">
        <v>19</v>
      </c>
      <c r="P12" s="15">
        <f t="shared" si="0"/>
        <v>42830</v>
      </c>
      <c r="Q12" s="15">
        <f t="shared" si="1"/>
        <v>42830</v>
      </c>
      <c r="R12" s="15">
        <f t="shared" si="2"/>
        <v>42885</v>
      </c>
      <c r="S12" s="15">
        <f t="shared" si="3"/>
        <v>42885</v>
      </c>
    </row>
    <row r="13" spans="1:19" ht="16" thickBot="1" x14ac:dyDescent="0.25">
      <c r="A13" s="6" t="s">
        <v>19</v>
      </c>
      <c r="B13" s="3" t="s">
        <v>28</v>
      </c>
      <c r="C13" s="3">
        <v>5</v>
      </c>
      <c r="D13" s="3">
        <v>7</v>
      </c>
      <c r="E13" s="3">
        <v>15</v>
      </c>
      <c r="F13" s="8">
        <f t="shared" si="4"/>
        <v>8</v>
      </c>
      <c r="G13" s="13">
        <f>MAX(H5,H8,H9)</f>
        <v>5</v>
      </c>
      <c r="H13" s="12">
        <f t="shared" si="5"/>
        <v>13</v>
      </c>
      <c r="I13" s="12">
        <f t="shared" si="6"/>
        <v>5</v>
      </c>
      <c r="J13" s="5">
        <f>MIN(I17)</f>
        <v>13</v>
      </c>
      <c r="K13" s="9">
        <f t="shared" si="7"/>
        <v>0</v>
      </c>
      <c r="L13" s="9">
        <f>MIN(G17)-H13</f>
        <v>0</v>
      </c>
      <c r="O13" s="3" t="s">
        <v>20</v>
      </c>
      <c r="P13" s="15">
        <f t="shared" si="0"/>
        <v>42830</v>
      </c>
      <c r="Q13" s="15">
        <f t="shared" si="1"/>
        <v>42858</v>
      </c>
      <c r="R13" s="15">
        <f t="shared" si="2"/>
        <v>42878</v>
      </c>
      <c r="S13" s="15">
        <f t="shared" si="3"/>
        <v>42906</v>
      </c>
    </row>
    <row r="14" spans="1:19" ht="16" thickBot="1" x14ac:dyDescent="0.25">
      <c r="A14" s="7" t="s">
        <v>20</v>
      </c>
      <c r="B14" s="3" t="s">
        <v>28</v>
      </c>
      <c r="C14" s="3">
        <v>6</v>
      </c>
      <c r="D14" s="3">
        <v>7</v>
      </c>
      <c r="E14" s="3">
        <v>8</v>
      </c>
      <c r="F14" s="8">
        <f t="shared" si="4"/>
        <v>7</v>
      </c>
      <c r="G14" s="13">
        <f>MAX(H5,H8,H9)</f>
        <v>5</v>
      </c>
      <c r="H14" s="12">
        <f t="shared" si="5"/>
        <v>12</v>
      </c>
      <c r="I14" s="12">
        <f t="shared" si="6"/>
        <v>9</v>
      </c>
      <c r="J14" s="5">
        <f>MIN(I18)</f>
        <v>16</v>
      </c>
      <c r="K14" s="9">
        <f t="shared" si="7"/>
        <v>4</v>
      </c>
      <c r="L14" s="9">
        <f>MIN(G18)-H14</f>
        <v>0</v>
      </c>
      <c r="O14" s="3" t="s">
        <v>21</v>
      </c>
      <c r="P14" s="15">
        <f t="shared" si="0"/>
        <v>42823</v>
      </c>
      <c r="Q14" s="15">
        <f t="shared" si="1"/>
        <v>42872</v>
      </c>
      <c r="R14" s="15">
        <f t="shared" si="2"/>
        <v>42857</v>
      </c>
      <c r="S14" s="15">
        <f t="shared" si="3"/>
        <v>42906</v>
      </c>
    </row>
    <row r="15" spans="1:19" ht="16" thickBot="1" x14ac:dyDescent="0.25">
      <c r="A15" s="6" t="s">
        <v>21</v>
      </c>
      <c r="B15" s="3" t="s">
        <v>15</v>
      </c>
      <c r="C15" s="3">
        <v>3</v>
      </c>
      <c r="D15" s="3">
        <v>5</v>
      </c>
      <c r="E15" s="3">
        <v>7</v>
      </c>
      <c r="F15" s="8">
        <f t="shared" si="4"/>
        <v>5</v>
      </c>
      <c r="G15" s="13">
        <f>MAX(H10)</f>
        <v>4</v>
      </c>
      <c r="H15" s="12">
        <f t="shared" si="5"/>
        <v>9</v>
      </c>
      <c r="I15" s="12">
        <f t="shared" si="6"/>
        <v>11</v>
      </c>
      <c r="J15" s="5">
        <f>MIN(I18)</f>
        <v>16</v>
      </c>
      <c r="K15" s="9">
        <f t="shared" si="7"/>
        <v>7</v>
      </c>
      <c r="L15" s="9">
        <f>MIN(G18)-H15</f>
        <v>3</v>
      </c>
      <c r="O15" s="3" t="s">
        <v>22</v>
      </c>
      <c r="P15" s="15">
        <f t="shared" si="0"/>
        <v>42879</v>
      </c>
      <c r="Q15" s="15">
        <f t="shared" si="1"/>
        <v>42893</v>
      </c>
      <c r="R15" s="15">
        <f t="shared" si="2"/>
        <v>42885</v>
      </c>
      <c r="S15" s="15">
        <f t="shared" si="3"/>
        <v>42899</v>
      </c>
    </row>
    <row r="16" spans="1:19" ht="16" thickBot="1" x14ac:dyDescent="0.25">
      <c r="A16" s="6" t="s">
        <v>22</v>
      </c>
      <c r="B16" s="3" t="s">
        <v>17</v>
      </c>
      <c r="C16" s="3">
        <v>1</v>
      </c>
      <c r="D16" s="3">
        <v>1</v>
      </c>
      <c r="E16" s="3">
        <v>1</v>
      </c>
      <c r="F16" s="8">
        <f t="shared" si="4"/>
        <v>1</v>
      </c>
      <c r="G16" s="13">
        <f>MAX(H11)</f>
        <v>12</v>
      </c>
      <c r="H16" s="12">
        <f t="shared" si="5"/>
        <v>13</v>
      </c>
      <c r="I16" s="12">
        <f t="shared" si="6"/>
        <v>14</v>
      </c>
      <c r="J16" s="5">
        <f>MIN(I19)</f>
        <v>15</v>
      </c>
      <c r="K16" s="9">
        <f t="shared" si="7"/>
        <v>2</v>
      </c>
      <c r="L16" s="9">
        <f>MIN(G19)-H16</f>
        <v>2</v>
      </c>
      <c r="O16" s="3" t="s">
        <v>24</v>
      </c>
      <c r="P16" s="15">
        <f t="shared" si="0"/>
        <v>42886</v>
      </c>
      <c r="Q16" s="15">
        <f t="shared" si="1"/>
        <v>42886</v>
      </c>
      <c r="R16" s="15">
        <f t="shared" si="2"/>
        <v>42899</v>
      </c>
      <c r="S16" s="15">
        <f t="shared" si="3"/>
        <v>42899</v>
      </c>
    </row>
    <row r="17" spans="1:19" ht="16" thickBot="1" x14ac:dyDescent="0.25">
      <c r="A17" s="7" t="s">
        <v>24</v>
      </c>
      <c r="B17" s="3" t="s">
        <v>29</v>
      </c>
      <c r="C17" s="3">
        <v>1</v>
      </c>
      <c r="D17" s="3">
        <v>2</v>
      </c>
      <c r="E17" s="3">
        <v>3</v>
      </c>
      <c r="F17" s="8">
        <f t="shared" si="4"/>
        <v>2</v>
      </c>
      <c r="G17" s="13">
        <f>MAX(H12,H13)</f>
        <v>13</v>
      </c>
      <c r="H17" s="12">
        <f t="shared" si="5"/>
        <v>15</v>
      </c>
      <c r="I17" s="12">
        <f t="shared" si="6"/>
        <v>13</v>
      </c>
      <c r="J17" s="5">
        <f>MIN(I19)</f>
        <v>15</v>
      </c>
      <c r="K17" s="9">
        <f t="shared" si="7"/>
        <v>0</v>
      </c>
      <c r="L17" s="9">
        <f>MIN(G19)-H17</f>
        <v>0</v>
      </c>
      <c r="O17" s="3" t="s">
        <v>25</v>
      </c>
      <c r="P17" s="15">
        <f t="shared" si="0"/>
        <v>42879</v>
      </c>
      <c r="Q17" s="15">
        <f t="shared" si="1"/>
        <v>42907</v>
      </c>
      <c r="R17" s="15">
        <f t="shared" si="2"/>
        <v>42899</v>
      </c>
      <c r="S17" s="15">
        <f t="shared" si="3"/>
        <v>42927</v>
      </c>
    </row>
    <row r="18" spans="1:19" ht="16" thickBot="1" x14ac:dyDescent="0.25">
      <c r="A18" s="7" t="s">
        <v>25</v>
      </c>
      <c r="B18" s="3" t="s">
        <v>30</v>
      </c>
      <c r="C18" s="3">
        <v>2</v>
      </c>
      <c r="D18" s="3">
        <v>3</v>
      </c>
      <c r="E18" s="3">
        <v>4</v>
      </c>
      <c r="F18" s="8">
        <f t="shared" si="4"/>
        <v>3</v>
      </c>
      <c r="G18" s="13">
        <f>MAX(H14,H15)</f>
        <v>12</v>
      </c>
      <c r="H18" s="12">
        <f t="shared" si="5"/>
        <v>15</v>
      </c>
      <c r="I18" s="12">
        <f t="shared" si="6"/>
        <v>16</v>
      </c>
      <c r="J18" s="5">
        <f>MIN(I20)</f>
        <v>19</v>
      </c>
      <c r="K18" s="9">
        <f t="shared" si="7"/>
        <v>4</v>
      </c>
      <c r="L18" s="9">
        <f>MIN(G20)-H18</f>
        <v>4</v>
      </c>
      <c r="O18" s="3" t="s">
        <v>26</v>
      </c>
      <c r="P18" s="15">
        <f t="shared" si="0"/>
        <v>42900</v>
      </c>
      <c r="Q18" s="15">
        <f t="shared" si="1"/>
        <v>42900</v>
      </c>
      <c r="R18" s="15">
        <f t="shared" si="2"/>
        <v>42927</v>
      </c>
      <c r="S18" s="15">
        <f t="shared" si="3"/>
        <v>42927</v>
      </c>
    </row>
    <row r="19" spans="1:19" ht="16" thickBot="1" x14ac:dyDescent="0.25">
      <c r="A19" s="7" t="s">
        <v>26</v>
      </c>
      <c r="B19" s="3" t="s">
        <v>31</v>
      </c>
      <c r="C19" s="3">
        <v>3</v>
      </c>
      <c r="D19" s="3">
        <v>4</v>
      </c>
      <c r="E19" s="3">
        <v>5</v>
      </c>
      <c r="F19" s="8">
        <f t="shared" si="4"/>
        <v>4</v>
      </c>
      <c r="G19" s="13">
        <f>MAX(H16,H17)</f>
        <v>15</v>
      </c>
      <c r="H19" s="12">
        <f t="shared" si="5"/>
        <v>19</v>
      </c>
      <c r="I19" s="12">
        <f t="shared" si="6"/>
        <v>15</v>
      </c>
      <c r="J19" s="5">
        <f>MIN(I20)</f>
        <v>19</v>
      </c>
      <c r="K19" s="9">
        <f t="shared" si="7"/>
        <v>0</v>
      </c>
      <c r="L19" s="9">
        <f>MIN(G20)-H19</f>
        <v>0</v>
      </c>
      <c r="O19" s="3" t="s">
        <v>27</v>
      </c>
      <c r="P19" s="15">
        <f t="shared" si="0"/>
        <v>42928</v>
      </c>
      <c r="Q19" s="15">
        <f t="shared" si="1"/>
        <v>42928</v>
      </c>
      <c r="R19" s="15">
        <f t="shared" si="2"/>
        <v>42941</v>
      </c>
      <c r="S19" s="15">
        <f t="shared" si="3"/>
        <v>42941</v>
      </c>
    </row>
    <row r="20" spans="1:19" ht="16" thickBot="1" x14ac:dyDescent="0.25">
      <c r="A20" s="7" t="s">
        <v>27</v>
      </c>
      <c r="B20" s="3" t="s">
        <v>32</v>
      </c>
      <c r="C20" s="3">
        <v>1</v>
      </c>
      <c r="D20" s="3">
        <v>2</v>
      </c>
      <c r="E20" s="3">
        <v>3</v>
      </c>
      <c r="F20" s="8">
        <f t="shared" si="4"/>
        <v>2</v>
      </c>
      <c r="G20" s="13">
        <f>MAX(H18,H19)</f>
        <v>19</v>
      </c>
      <c r="H20" s="12">
        <f t="shared" si="5"/>
        <v>21</v>
      </c>
      <c r="I20" s="12">
        <f t="shared" si="6"/>
        <v>19</v>
      </c>
      <c r="J20" s="5">
        <f>MAX(H20)</f>
        <v>21</v>
      </c>
      <c r="K20" s="9">
        <f>I20-G20</f>
        <v>0</v>
      </c>
      <c r="L20" s="9">
        <v>0</v>
      </c>
    </row>
    <row r="22" spans="1:19" x14ac:dyDescent="0.2">
      <c r="A22" s="19" t="s">
        <v>50</v>
      </c>
      <c r="B22" s="19"/>
      <c r="C22" s="19"/>
      <c r="D22" s="19"/>
    </row>
    <row r="23" spans="1:19" x14ac:dyDescent="0.2">
      <c r="A23" s="19" t="s">
        <v>46</v>
      </c>
      <c r="B23" s="19"/>
      <c r="C23" s="18"/>
    </row>
    <row r="25" spans="1:19" x14ac:dyDescent="0.2">
      <c r="A25" t="s">
        <v>44</v>
      </c>
      <c r="I25" s="18"/>
      <c r="J25" s="18"/>
      <c r="K25" s="18"/>
      <c r="L25" s="18"/>
      <c r="M25" s="18"/>
      <c r="N25" s="18"/>
      <c r="O25" s="18"/>
      <c r="P25" s="18"/>
      <c r="Q25" s="18"/>
    </row>
    <row r="26" spans="1:19" x14ac:dyDescent="0.2">
      <c r="A26" t="s">
        <v>47</v>
      </c>
      <c r="M26" s="18"/>
      <c r="N26" s="18"/>
      <c r="O26" s="18"/>
      <c r="P26" s="18"/>
      <c r="Q26" s="18"/>
    </row>
    <row r="27" spans="1:19" x14ac:dyDescent="0.2">
      <c r="A27" t="s">
        <v>48</v>
      </c>
    </row>
    <row r="28" spans="1:19" x14ac:dyDescent="0.2">
      <c r="A28" t="s">
        <v>49</v>
      </c>
      <c r="O28" s="18"/>
      <c r="P28" s="18"/>
      <c r="Q28" s="18"/>
    </row>
    <row r="30" spans="1:19" x14ac:dyDescent="0.2">
      <c r="E30" s="17" t="s">
        <v>45</v>
      </c>
    </row>
  </sheetData>
  <mergeCells count="10">
    <mergeCell ref="A23:B23"/>
    <mergeCell ref="A22:D22"/>
    <mergeCell ref="P1:Q1"/>
    <mergeCell ref="R1:S1"/>
    <mergeCell ref="G2:H2"/>
    <mergeCell ref="I2:J2"/>
    <mergeCell ref="C2:E2"/>
    <mergeCell ref="F2:F3"/>
    <mergeCell ref="K2:K3"/>
    <mergeCell ref="L2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Sánchez Sobrino</cp:lastModifiedBy>
  <cp:lastPrinted>2017-03-15T19:58:45Z</cp:lastPrinted>
  <dcterms:created xsi:type="dcterms:W3CDTF">2017-03-15T17:08:55Z</dcterms:created>
  <dcterms:modified xsi:type="dcterms:W3CDTF">2024-04-02T12:24:55Z</dcterms:modified>
  <cp:category/>
</cp:coreProperties>
</file>