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/Library/CloudStorage/Dropbox/UCLM/Docencia/2022-2023/2023-01-30-3ro-TA-Aspectos_Profesionales_de_la_Informatica/Tema 4 - Gestion del Coste en Proyectos/"/>
    </mc:Choice>
  </mc:AlternateContent>
  <xr:revisionPtr revIDLastSave="0" documentId="13_ncr:1_{2D027C6E-C511-EB47-84BF-94E3AC4F2787}" xr6:coauthVersionLast="47" xr6:coauthVersionMax="47" xr10:uidLastSave="{00000000-0000-0000-0000-000000000000}"/>
  <bookViews>
    <workbookView xWindow="0" yWindow="500" windowWidth="35840" windowHeight="19480" xr2:uid="{481033C9-E258-574E-B5D4-3272982F9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1" l="1"/>
  <c r="C65" i="1"/>
  <c r="C57" i="1"/>
  <c r="C37" i="1"/>
  <c r="I30" i="1"/>
  <c r="I11" i="1"/>
  <c r="C11" i="1"/>
  <c r="I6" i="1"/>
  <c r="G37" i="1" s="1"/>
  <c r="H62" i="1"/>
  <c r="H52" i="1"/>
  <c r="H42" i="1"/>
  <c r="E28" i="1"/>
  <c r="H30" i="1"/>
  <c r="G26" i="1"/>
  <c r="G27" i="1"/>
  <c r="G29" i="1"/>
  <c r="F26" i="1"/>
  <c r="F29" i="1"/>
  <c r="E29" i="1"/>
  <c r="D27" i="1"/>
  <c r="D28" i="1"/>
  <c r="D29" i="1"/>
  <c r="C26" i="1"/>
  <c r="C27" i="1"/>
  <c r="C28" i="1"/>
  <c r="C29" i="1"/>
  <c r="E25" i="1"/>
  <c r="F25" i="1"/>
  <c r="G25" i="1"/>
  <c r="C30" i="1"/>
  <c r="C74" i="1" s="1"/>
  <c r="E11" i="1"/>
  <c r="I7" i="1"/>
  <c r="C38" i="1" s="1"/>
  <c r="I8" i="1"/>
  <c r="D39" i="1" s="1"/>
  <c r="I9" i="1"/>
  <c r="C40" i="1" s="1"/>
  <c r="I10" i="1"/>
  <c r="E41" i="1" s="1"/>
  <c r="I17" i="1"/>
  <c r="I18" i="1"/>
  <c r="I19" i="1"/>
  <c r="I20" i="1"/>
  <c r="I16" i="1"/>
  <c r="D11" i="1"/>
  <c r="F11" i="1"/>
  <c r="G11" i="1"/>
  <c r="H11" i="1"/>
  <c r="C72" i="1"/>
  <c r="C47" i="1" l="1"/>
  <c r="E37" i="1"/>
  <c r="E47" i="1" s="1"/>
  <c r="D37" i="1"/>
  <c r="D47" i="1" s="1"/>
  <c r="D72" i="1"/>
  <c r="G30" i="1"/>
  <c r="E72" i="1"/>
  <c r="F72" i="1" s="1"/>
  <c r="G72" i="1" s="1"/>
  <c r="H72" i="1" s="1"/>
  <c r="D30" i="1"/>
  <c r="D74" i="1" s="1"/>
  <c r="F30" i="1"/>
  <c r="C39" i="1"/>
  <c r="C59" i="1" s="1"/>
  <c r="G38" i="1"/>
  <c r="G58" i="1" s="1"/>
  <c r="E30" i="1"/>
  <c r="G57" i="1"/>
  <c r="G47" i="1"/>
  <c r="E51" i="1"/>
  <c r="E61" i="1"/>
  <c r="C50" i="1"/>
  <c r="C60" i="1"/>
  <c r="D59" i="1"/>
  <c r="D49" i="1"/>
  <c r="C58" i="1"/>
  <c r="C48" i="1"/>
  <c r="D38" i="1"/>
  <c r="F41" i="1"/>
  <c r="E38" i="1"/>
  <c r="E42" i="1" s="1"/>
  <c r="C49" i="1"/>
  <c r="G41" i="1"/>
  <c r="F38" i="1"/>
  <c r="C41" i="1"/>
  <c r="G39" i="1"/>
  <c r="F39" i="1"/>
  <c r="D41" i="1"/>
  <c r="E39" i="1"/>
  <c r="G40" i="1"/>
  <c r="F40" i="1"/>
  <c r="E40" i="1"/>
  <c r="D40" i="1"/>
  <c r="I40" i="1" s="1"/>
  <c r="I12" i="1"/>
  <c r="F37" i="1"/>
  <c r="D57" i="1" l="1"/>
  <c r="E57" i="1"/>
  <c r="I38" i="1"/>
  <c r="E74" i="1"/>
  <c r="F74" i="1" s="1"/>
  <c r="G74" i="1" s="1"/>
  <c r="G48" i="1"/>
  <c r="F49" i="1"/>
  <c r="F59" i="1"/>
  <c r="G49" i="1"/>
  <c r="G59" i="1"/>
  <c r="F57" i="1"/>
  <c r="I57" i="1" s="1"/>
  <c r="F47" i="1"/>
  <c r="I47" i="1" s="1"/>
  <c r="D50" i="1"/>
  <c r="D60" i="1"/>
  <c r="E60" i="1"/>
  <c r="E50" i="1"/>
  <c r="C51" i="1"/>
  <c r="C52" i="1" s="1"/>
  <c r="C61" i="1"/>
  <c r="C62" i="1" s="1"/>
  <c r="F50" i="1"/>
  <c r="F60" i="1"/>
  <c r="F42" i="1"/>
  <c r="F48" i="1"/>
  <c r="F58" i="1"/>
  <c r="G50" i="1"/>
  <c r="G60" i="1"/>
  <c r="G61" i="1"/>
  <c r="G62" i="1" s="1"/>
  <c r="G51" i="1"/>
  <c r="G42" i="1"/>
  <c r="C42" i="1"/>
  <c r="E48" i="1"/>
  <c r="E58" i="1"/>
  <c r="I39" i="1"/>
  <c r="E49" i="1"/>
  <c r="E59" i="1"/>
  <c r="F61" i="1"/>
  <c r="F51" i="1"/>
  <c r="D42" i="1"/>
  <c r="I37" i="1"/>
  <c r="D48" i="1"/>
  <c r="D52" i="1" s="1"/>
  <c r="D58" i="1"/>
  <c r="D51" i="1"/>
  <c r="D61" i="1"/>
  <c r="I59" i="1" l="1"/>
  <c r="I49" i="1"/>
  <c r="F62" i="1"/>
  <c r="I42" i="1"/>
  <c r="F101" i="1" s="1"/>
  <c r="C73" i="1"/>
  <c r="D73" i="1" s="1"/>
  <c r="E73" i="1" s="1"/>
  <c r="F73" i="1" s="1"/>
  <c r="G73" i="1" s="1"/>
  <c r="E62" i="1"/>
  <c r="E52" i="1"/>
  <c r="I50" i="1"/>
  <c r="I61" i="1"/>
  <c r="F52" i="1"/>
  <c r="D62" i="1"/>
  <c r="G52" i="1"/>
  <c r="I60" i="1"/>
  <c r="I51" i="1"/>
  <c r="I48" i="1"/>
  <c r="I58" i="1"/>
  <c r="I62" i="1" l="1"/>
  <c r="I52" i="1"/>
  <c r="H101" i="1"/>
  <c r="G101" i="1"/>
  <c r="C66" i="1"/>
  <c r="H102" i="1" l="1"/>
  <c r="G102" i="1"/>
</calcChain>
</file>

<file path=xl/sharedStrings.xml><?xml version="1.0" encoding="utf-8"?>
<sst xmlns="http://schemas.openxmlformats.org/spreadsheetml/2006/main" count="129" uniqueCount="50">
  <si>
    <t xml:space="preserve">Mes 1 </t>
  </si>
  <si>
    <t xml:space="preserve">Mes 2 </t>
  </si>
  <si>
    <t xml:space="preserve">Mes 3 </t>
  </si>
  <si>
    <t xml:space="preserve">Mes 4 </t>
  </si>
  <si>
    <t xml:space="preserve">Mes 5 </t>
  </si>
  <si>
    <t xml:space="preserve">Mes 6 </t>
  </si>
  <si>
    <t xml:space="preserve">Total </t>
  </si>
  <si>
    <t xml:space="preserve">Requisitos </t>
  </si>
  <si>
    <t xml:space="preserve">IGU </t>
  </si>
  <si>
    <t xml:space="preserve">Codificación </t>
  </si>
  <si>
    <t xml:space="preserve">Pruebas </t>
  </si>
  <si>
    <t xml:space="preserve">Aceptación </t>
  </si>
  <si>
    <t xml:space="preserve">Proyecto </t>
  </si>
  <si>
    <t>BAC</t>
  </si>
  <si>
    <t>Valor planificado (PV)</t>
  </si>
  <si>
    <t>PV</t>
  </si>
  <si>
    <t>↓</t>
  </si>
  <si>
    <t>Progreso de las tareas</t>
  </si>
  <si>
    <t>Coste real (AC)</t>
  </si>
  <si>
    <t>EV</t>
  </si>
  <si>
    <t>DATOS DE ENTRADA</t>
  </si>
  <si>
    <t>AC</t>
  </si>
  <si>
    <t>Variación del cronograma (SV = EV - PV)</t>
  </si>
  <si>
    <t>Valor ganado (EV = PV de la tarea * % ejecutado)</t>
  </si>
  <si>
    <t>SV</t>
  </si>
  <si>
    <t>Variación del coste (CV = EV - AC)</t>
  </si>
  <si>
    <t>SPI = EV / PV =</t>
  </si>
  <si>
    <t>Más lento</t>
  </si>
  <si>
    <t>CPI = EV / AC =</t>
  </si>
  <si>
    <t>Más barato</t>
  </si>
  <si>
    <t>CÁLCULOS: Evolución (resumen y gráfico)</t>
  </si>
  <si>
    <t>Evolución</t>
  </si>
  <si>
    <t>EV bajo línea base → vamos con retraso</t>
  </si>
  <si>
    <t>AC bajo línea base → menos gasto del esperado</t>
  </si>
  <si>
    <t>Fórmula EAC</t>
  </si>
  <si>
    <t>Estimación a la Conclusión (EAC)</t>
  </si>
  <si>
    <t>EAC</t>
  </si>
  <si>
    <t>VAC</t>
  </si>
  <si>
    <t>ETC</t>
  </si>
  <si>
    <t>EAC = AC + (BAC - EV)</t>
  </si>
  <si>
    <t>EAC = BAC / CPI</t>
  </si>
  <si>
    <t>Variación a la Conclusión: BAC - EAC</t>
  </si>
  <si>
    <t>Estimación para concluir: EAC - AC</t>
  </si>
  <si>
    <t>En cualquier caso, terminaremos con un balance positivo</t>
  </si>
  <si>
    <t>Las estimaciones…</t>
  </si>
  <si>
    <t>no se han cumplido puntualmente</t>
  </si>
  <si>
    <t>se han cumplido</t>
  </si>
  <si>
    <t>CÁLCULOS: pronósticos de futuro</t>
  </si>
  <si>
    <t>CV</t>
  </si>
  <si>
    <t>CÁLCULOS: Valor ganado, variaciones e índices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</si>
</sst>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5B4D8"/>
        <bgColor indexed="64"/>
      </patternFill>
    </fill>
    <fill>
      <patternFill patternType="solid">
        <fgColor rgb="FFDDE7F2"/>
        <bgColor indexed="64"/>
      </patternFill>
    </fill>
    <fill>
      <patternFill patternType="solid">
        <fgColor rgb="FFF2DDDB"/>
        <bgColor indexed="64"/>
      </patternFill>
    </fill>
    <fill>
      <patternFill patternType="solid">
        <fgColor rgb="FFD8E4B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9" fontId="0" fillId="5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3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9" borderId="1" xfId="0" applyFill="1" applyBorder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3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0" borderId="0" xfId="0" applyNumberFormat="1" applyAlignment="1">
      <alignment horizontal="left"/>
    </xf>
    <xf numFmtId="0" fontId="2" fillId="0" borderId="0" xfId="0" applyFont="1"/>
    <xf numFmtId="0" fontId="3" fillId="9" borderId="1" xfId="0" applyFont="1" applyFill="1" applyBorder="1" applyAlignment="1">
      <alignment horizontal="right"/>
    </xf>
    <xf numFmtId="0" fontId="0" fillId="11" borderId="1" xfId="0" applyFill="1" applyBorder="1"/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right"/>
    </xf>
    <xf numFmtId="3" fontId="0" fillId="12" borderId="1" xfId="0" applyNumberForma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3" fontId="0" fillId="13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/>
    <xf numFmtId="3" fontId="0" fillId="14" borderId="1" xfId="0" applyNumberFormat="1" applyFill="1" applyBorder="1" applyAlignment="1">
      <alignment horizontal="center" vertical="center"/>
    </xf>
    <xf numFmtId="0" fontId="0" fillId="14" borderId="2" xfId="0" applyFill="1" applyBorder="1" applyAlignment="1">
      <alignment horizontal="left" vertical="center" wrapText="1"/>
    </xf>
    <xf numFmtId="0" fontId="0" fillId="14" borderId="3" xfId="0" applyFill="1" applyBorder="1" applyAlignment="1">
      <alignment horizontal="left" vertical="center" wrapText="1"/>
    </xf>
    <xf numFmtId="3" fontId="0" fillId="14" borderId="2" xfId="0" applyNumberFormat="1" applyFill="1" applyBorder="1" applyAlignment="1">
      <alignment horizontal="center" vertical="center"/>
    </xf>
    <xf numFmtId="3" fontId="0" fillId="14" borderId="3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11" borderId="2" xfId="0" applyFill="1" applyBorder="1" applyAlignment="1">
      <alignment horizontal="left"/>
    </xf>
    <xf numFmtId="0" fontId="0" fillId="11" borderId="3" xfId="0" applyFill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8E4BD"/>
      <color rgb="FFD6C3C4"/>
      <color rgb="FFF2DDDB"/>
      <color rgb="FFDDE7F2"/>
      <color rgb="FF95B4D8"/>
      <color rgb="FFFFFFC5"/>
      <color rgb="FFF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Sheet1!$C$71:$H$71</c:f>
              <c:strCache>
                <c:ptCount val="6"/>
                <c:pt idx="0">
                  <c:v>Mes 1 </c:v>
                </c:pt>
                <c:pt idx="1">
                  <c:v>Mes 2 </c:v>
                </c:pt>
                <c:pt idx="2">
                  <c:v>Mes 3 </c:v>
                </c:pt>
                <c:pt idx="3">
                  <c:v>Mes 4 </c:v>
                </c:pt>
                <c:pt idx="4">
                  <c:v>Mes 5 </c:v>
                </c:pt>
                <c:pt idx="5">
                  <c:v>Mes 6 </c:v>
                </c:pt>
              </c:strCache>
            </c:strRef>
          </c:cat>
          <c:val>
            <c:numRef>
              <c:f>Sheet1!$C$72:$H$72</c:f>
              <c:numCache>
                <c:formatCode>#,##0</c:formatCode>
                <c:ptCount val="6"/>
                <c:pt idx="0">
                  <c:v>40000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260000</c:v>
                </c:pt>
                <c:pt idx="5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6-404C-BBD9-56F2BE0640B3}"/>
            </c:ext>
          </c:extLst>
        </c:ser>
        <c:ser>
          <c:idx val="1"/>
          <c:order val="1"/>
          <c:tx>
            <c:strRef>
              <c:f>Sheet1!$B$73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Sheet1!$C$71:$H$71</c:f>
              <c:strCache>
                <c:ptCount val="6"/>
                <c:pt idx="0">
                  <c:v>Mes 1 </c:v>
                </c:pt>
                <c:pt idx="1">
                  <c:v>Mes 2 </c:v>
                </c:pt>
                <c:pt idx="2">
                  <c:v>Mes 3 </c:v>
                </c:pt>
                <c:pt idx="3">
                  <c:v>Mes 4 </c:v>
                </c:pt>
                <c:pt idx="4">
                  <c:v>Mes 5 </c:v>
                </c:pt>
                <c:pt idx="5">
                  <c:v>Mes 6 </c:v>
                </c:pt>
              </c:strCache>
            </c:strRef>
          </c:cat>
          <c:val>
            <c:numRef>
              <c:f>Sheet1!$C$73:$H$73</c:f>
              <c:numCache>
                <c:formatCode>#,##0</c:formatCode>
                <c:ptCount val="6"/>
                <c:pt idx="0">
                  <c:v>32000</c:v>
                </c:pt>
                <c:pt idx="1">
                  <c:v>72000</c:v>
                </c:pt>
                <c:pt idx="2">
                  <c:v>122000</c:v>
                </c:pt>
                <c:pt idx="3">
                  <c:v>188000</c:v>
                </c:pt>
                <c:pt idx="4">
                  <c:v>242000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6-404C-BBD9-56F2BE0640B3}"/>
            </c:ext>
          </c:extLst>
        </c:ser>
        <c:ser>
          <c:idx val="2"/>
          <c:order val="2"/>
          <c:tx>
            <c:strRef>
              <c:f>Sheet1!$B$74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Sheet1!$C$71:$H$71</c:f>
              <c:strCache>
                <c:ptCount val="6"/>
                <c:pt idx="0">
                  <c:v>Mes 1 </c:v>
                </c:pt>
                <c:pt idx="1">
                  <c:v>Mes 2 </c:v>
                </c:pt>
                <c:pt idx="2">
                  <c:v>Mes 3 </c:v>
                </c:pt>
                <c:pt idx="3">
                  <c:v>Mes 4 </c:v>
                </c:pt>
                <c:pt idx="4">
                  <c:v>Mes 5 </c:v>
                </c:pt>
                <c:pt idx="5">
                  <c:v>Mes 6 </c:v>
                </c:pt>
              </c:strCache>
            </c:strRef>
          </c:cat>
          <c:val>
            <c:numRef>
              <c:f>Sheet1!$C$74:$H$74</c:f>
              <c:numCache>
                <c:formatCode>#,##0</c:formatCode>
                <c:ptCount val="6"/>
                <c:pt idx="0">
                  <c:v>29000</c:v>
                </c:pt>
                <c:pt idx="1">
                  <c:v>64000</c:v>
                </c:pt>
                <c:pt idx="2">
                  <c:v>116000</c:v>
                </c:pt>
                <c:pt idx="3">
                  <c:v>185000</c:v>
                </c:pt>
                <c:pt idx="4">
                  <c:v>227000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6-404C-BBD9-56F2BE06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2484543"/>
        <c:axId val="54052447"/>
      </c:lineChart>
      <c:catAx>
        <c:axId val="524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4052447"/>
        <c:crosses val="autoZero"/>
        <c:auto val="1"/>
        <c:lblAlgn val="ctr"/>
        <c:lblOffset val="100"/>
        <c:noMultiLvlLbl val="0"/>
      </c:catAx>
      <c:valAx>
        <c:axId val="540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24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74</xdr:row>
      <xdr:rowOff>193221</xdr:rowOff>
    </xdr:from>
    <xdr:to>
      <xdr:col>8</xdr:col>
      <xdr:colOff>825499</xdr:colOff>
      <xdr:row>91</xdr:row>
      <xdr:rowOff>81641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7FC1A-3A4C-F449-9F0A-8F8F56621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95C4-76C4-724D-9944-01C096C7F3F9}">
  <dimension ref="B2:J104"/>
  <sheetViews>
    <sheetView tabSelected="1" topLeftCell="A28" zoomScale="160" zoomScaleNormal="160" workbookViewId="0">
      <selection activeCell="B34" sqref="B34"/>
    </sheetView>
  </sheetViews>
  <sheetFormatPr baseColWidth="10" defaultRowHeight="16" x14ac:dyDescent="0.2"/>
  <cols>
    <col min="1" max="1" width="2.83203125" customWidth="1"/>
    <col min="2" max="2" width="13.6640625" customWidth="1"/>
  </cols>
  <sheetData>
    <row r="2" spans="2:10" x14ac:dyDescent="0.2">
      <c r="B2" s="51" t="s">
        <v>20</v>
      </c>
      <c r="C2" s="51"/>
      <c r="D2" s="51"/>
      <c r="E2" s="51"/>
      <c r="F2" s="51"/>
      <c r="G2" s="51"/>
      <c r="H2" s="51"/>
      <c r="I2" s="51"/>
    </row>
    <row r="4" spans="2:10" ht="25" customHeight="1" x14ac:dyDescent="0.2">
      <c r="B4" s="5" t="s">
        <v>14</v>
      </c>
      <c r="G4" s="6" t="s">
        <v>16</v>
      </c>
    </row>
    <row r="5" spans="2:10" x14ac:dyDescent="0.2">
      <c r="B5" s="1"/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8" t="s">
        <v>6</v>
      </c>
    </row>
    <row r="6" spans="2:10" x14ac:dyDescent="0.2">
      <c r="B6" s="3" t="s">
        <v>7</v>
      </c>
      <c r="C6" s="9">
        <v>40000</v>
      </c>
      <c r="D6" s="9"/>
      <c r="E6" s="9"/>
      <c r="F6" s="9"/>
      <c r="G6" s="9"/>
      <c r="H6" s="9"/>
      <c r="I6" s="10">
        <f>SUM(C6:H6)</f>
        <v>40000</v>
      </c>
    </row>
    <row r="7" spans="2:10" x14ac:dyDescent="0.2">
      <c r="B7" s="3" t="s">
        <v>8</v>
      </c>
      <c r="C7" s="9"/>
      <c r="D7" s="9">
        <v>40000</v>
      </c>
      <c r="E7" s="9"/>
      <c r="F7" s="9"/>
      <c r="G7" s="9"/>
      <c r="H7" s="9"/>
      <c r="I7" s="10">
        <f t="shared" ref="I7:I10" si="0">SUM(C7:H7)</f>
        <v>40000</v>
      </c>
    </row>
    <row r="8" spans="2:10" x14ac:dyDescent="0.2">
      <c r="B8" s="3" t="s">
        <v>9</v>
      </c>
      <c r="C8" s="9"/>
      <c r="D8" s="9"/>
      <c r="E8" s="9">
        <v>60000</v>
      </c>
      <c r="F8" s="9"/>
      <c r="G8" s="9"/>
      <c r="H8" s="9"/>
      <c r="I8" s="10">
        <f t="shared" si="0"/>
        <v>60000</v>
      </c>
    </row>
    <row r="9" spans="2:10" x14ac:dyDescent="0.2">
      <c r="B9" s="3" t="s">
        <v>10</v>
      </c>
      <c r="C9" s="9"/>
      <c r="D9" s="9"/>
      <c r="E9" s="9"/>
      <c r="F9" s="9">
        <v>60000</v>
      </c>
      <c r="G9" s="9">
        <v>60000</v>
      </c>
      <c r="H9" s="9"/>
      <c r="I9" s="10">
        <f t="shared" si="0"/>
        <v>120000</v>
      </c>
    </row>
    <row r="10" spans="2:10" x14ac:dyDescent="0.2">
      <c r="B10" s="3" t="s">
        <v>11</v>
      </c>
      <c r="C10" s="9"/>
      <c r="D10" s="9"/>
      <c r="E10" s="9"/>
      <c r="F10" s="9"/>
      <c r="G10" s="9"/>
      <c r="H10" s="9">
        <v>40000</v>
      </c>
      <c r="I10" s="10">
        <f t="shared" si="0"/>
        <v>40000</v>
      </c>
    </row>
    <row r="11" spans="2:10" x14ac:dyDescent="0.2">
      <c r="B11" s="2" t="s">
        <v>12</v>
      </c>
      <c r="C11" s="10">
        <f>SUM(C6:C10)</f>
        <v>40000</v>
      </c>
      <c r="D11" s="10">
        <f t="shared" ref="D11:H11" si="1">SUM(D6:D10)</f>
        <v>40000</v>
      </c>
      <c r="E11" s="10">
        <f>SUM(E6:E10)</f>
        <v>60000</v>
      </c>
      <c r="F11" s="10">
        <f t="shared" si="1"/>
        <v>60000</v>
      </c>
      <c r="G11" s="10">
        <f t="shared" si="1"/>
        <v>60000</v>
      </c>
      <c r="H11" s="10">
        <f t="shared" si="1"/>
        <v>40000</v>
      </c>
      <c r="I11" s="10">
        <f>SUM(C11:H11)</f>
        <v>300000</v>
      </c>
      <c r="J11" t="s">
        <v>13</v>
      </c>
    </row>
    <row r="12" spans="2:10" x14ac:dyDescent="0.2">
      <c r="C12" s="4"/>
      <c r="D12" s="4"/>
      <c r="E12" s="4"/>
      <c r="F12" s="4"/>
      <c r="G12" s="4"/>
      <c r="H12" s="4"/>
      <c r="I12" s="11">
        <f>SUM(I6:I9)</f>
        <v>260000</v>
      </c>
      <c r="J12" t="s">
        <v>15</v>
      </c>
    </row>
    <row r="14" spans="2:10" ht="25" customHeight="1" x14ac:dyDescent="0.2">
      <c r="B14" s="5" t="s">
        <v>17</v>
      </c>
      <c r="G14" s="6" t="s">
        <v>16</v>
      </c>
    </row>
    <row r="15" spans="2:10" x14ac:dyDescent="0.2">
      <c r="B15" s="13"/>
      <c r="C15" s="14" t="s">
        <v>0</v>
      </c>
      <c r="D15" s="14" t="s">
        <v>1</v>
      </c>
      <c r="E15" s="14" t="s">
        <v>2</v>
      </c>
      <c r="F15" s="14" t="s">
        <v>3</v>
      </c>
      <c r="G15" s="14" t="s">
        <v>4</v>
      </c>
      <c r="H15" s="14" t="s">
        <v>5</v>
      </c>
      <c r="I15" s="12" t="s">
        <v>6</v>
      </c>
    </row>
    <row r="16" spans="2:10" x14ac:dyDescent="0.2">
      <c r="B16" s="15" t="s">
        <v>7</v>
      </c>
      <c r="C16" s="16">
        <v>0.8</v>
      </c>
      <c r="D16" s="16">
        <v>0.2</v>
      </c>
      <c r="E16" s="16"/>
      <c r="F16" s="16"/>
      <c r="G16" s="16"/>
      <c r="H16" s="16"/>
      <c r="I16" s="17">
        <f>SUM(C16:H16)</f>
        <v>1</v>
      </c>
    </row>
    <row r="17" spans="2:10" x14ac:dyDescent="0.2">
      <c r="B17" s="15" t="s">
        <v>8</v>
      </c>
      <c r="C17" s="16"/>
      <c r="D17" s="16">
        <v>0.8</v>
      </c>
      <c r="E17" s="16">
        <v>0.2</v>
      </c>
      <c r="F17" s="16"/>
      <c r="G17" s="16"/>
      <c r="H17" s="16"/>
      <c r="I17" s="17">
        <f t="shared" ref="I17:I20" si="2">SUM(C17:H17)</f>
        <v>1</v>
      </c>
    </row>
    <row r="18" spans="2:10" x14ac:dyDescent="0.2">
      <c r="B18" s="15" t="s">
        <v>9</v>
      </c>
      <c r="C18" s="16"/>
      <c r="D18" s="16"/>
      <c r="E18" s="16">
        <v>0.7</v>
      </c>
      <c r="F18" s="16">
        <v>0.3</v>
      </c>
      <c r="G18" s="16"/>
      <c r="H18" s="16"/>
      <c r="I18" s="17">
        <f t="shared" si="2"/>
        <v>1</v>
      </c>
    </row>
    <row r="19" spans="2:10" x14ac:dyDescent="0.2">
      <c r="B19" s="15" t="s">
        <v>10</v>
      </c>
      <c r="C19" s="16"/>
      <c r="D19" s="16"/>
      <c r="E19" s="16"/>
      <c r="F19" s="16">
        <v>0.4</v>
      </c>
      <c r="G19" s="16">
        <v>0.45</v>
      </c>
      <c r="H19" s="16"/>
      <c r="I19" s="17">
        <f t="shared" si="2"/>
        <v>0.85000000000000009</v>
      </c>
    </row>
    <row r="20" spans="2:10" x14ac:dyDescent="0.2">
      <c r="B20" s="15" t="s">
        <v>11</v>
      </c>
      <c r="C20" s="16"/>
      <c r="D20" s="16"/>
      <c r="E20" s="16"/>
      <c r="F20" s="16"/>
      <c r="G20" s="16"/>
      <c r="H20" s="16"/>
      <c r="I20" s="17">
        <f t="shared" si="2"/>
        <v>0</v>
      </c>
    </row>
    <row r="23" spans="2:10" ht="24" customHeight="1" x14ac:dyDescent="0.2">
      <c r="B23" s="5" t="s">
        <v>18</v>
      </c>
      <c r="G23" s="6" t="s">
        <v>16</v>
      </c>
    </row>
    <row r="24" spans="2:10" x14ac:dyDescent="0.2">
      <c r="B24" s="18"/>
      <c r="C24" s="19" t="s">
        <v>0</v>
      </c>
      <c r="D24" s="19" t="s">
        <v>1</v>
      </c>
      <c r="E24" s="19" t="s">
        <v>2</v>
      </c>
      <c r="F24" s="19" t="s">
        <v>3</v>
      </c>
      <c r="G24" s="19" t="s">
        <v>4</v>
      </c>
      <c r="H24" s="19" t="s">
        <v>5</v>
      </c>
      <c r="I24" s="22" t="s">
        <v>6</v>
      </c>
    </row>
    <row r="25" spans="2:10" x14ac:dyDescent="0.2">
      <c r="B25" s="20" t="s">
        <v>7</v>
      </c>
      <c r="C25" s="21">
        <v>29000</v>
      </c>
      <c r="D25" s="21">
        <v>9000</v>
      </c>
      <c r="E25" s="21">
        <f>E16*$I25</f>
        <v>0</v>
      </c>
      <c r="F25" s="21">
        <f>F16*$I25</f>
        <v>0</v>
      </c>
      <c r="G25" s="21">
        <f>G16*$I25</f>
        <v>0</v>
      </c>
      <c r="H25" s="21"/>
      <c r="I25" s="23">
        <v>38000</v>
      </c>
    </row>
    <row r="26" spans="2:10" x14ac:dyDescent="0.2">
      <c r="B26" s="20" t="s">
        <v>8</v>
      </c>
      <c r="C26" s="21">
        <f>C17*$I26</f>
        <v>0</v>
      </c>
      <c r="D26" s="21">
        <v>26000</v>
      </c>
      <c r="E26" s="21">
        <v>10000</v>
      </c>
      <c r="F26" s="21">
        <f>F17*$I26</f>
        <v>0</v>
      </c>
      <c r="G26" s="21">
        <f>G17*$I26</f>
        <v>0</v>
      </c>
      <c r="H26" s="21"/>
      <c r="I26" s="23">
        <v>36000</v>
      </c>
    </row>
    <row r="27" spans="2:10" x14ac:dyDescent="0.2">
      <c r="B27" s="20" t="s">
        <v>9</v>
      </c>
      <c r="C27" s="21">
        <f>C18*$I27</f>
        <v>0</v>
      </c>
      <c r="D27" s="21">
        <f>D18*$I27</f>
        <v>0</v>
      </c>
      <c r="E27" s="21">
        <v>42000</v>
      </c>
      <c r="F27" s="21">
        <v>19000</v>
      </c>
      <c r="G27" s="21">
        <f>G18*$I27</f>
        <v>0</v>
      </c>
      <c r="H27" s="21"/>
      <c r="I27" s="23">
        <v>61000</v>
      </c>
    </row>
    <row r="28" spans="2:10" x14ac:dyDescent="0.2">
      <c r="B28" s="20" t="s">
        <v>10</v>
      </c>
      <c r="C28" s="21">
        <f>C19*$I28</f>
        <v>0</v>
      </c>
      <c r="D28" s="21">
        <f>D19*$I28</f>
        <v>0</v>
      </c>
      <c r="E28" s="21">
        <f>E19*$I28</f>
        <v>0</v>
      </c>
      <c r="F28" s="21">
        <v>50000</v>
      </c>
      <c r="G28" s="21">
        <v>42000</v>
      </c>
      <c r="H28" s="21"/>
      <c r="I28" s="23">
        <v>92000</v>
      </c>
    </row>
    <row r="29" spans="2:10" x14ac:dyDescent="0.2">
      <c r="B29" s="20" t="s">
        <v>11</v>
      </c>
      <c r="C29" s="21">
        <f>C20*$I29</f>
        <v>0</v>
      </c>
      <c r="D29" s="21">
        <f>D20*$I29</f>
        <v>0</v>
      </c>
      <c r="E29" s="21">
        <f>E20*$I29</f>
        <v>0</v>
      </c>
      <c r="F29" s="21">
        <f>F20*$I29</f>
        <v>0</v>
      </c>
      <c r="G29" s="21">
        <f>G20*$I29</f>
        <v>0</v>
      </c>
      <c r="H29" s="21"/>
      <c r="I29" s="23">
        <v>0</v>
      </c>
    </row>
    <row r="30" spans="2:10" x14ac:dyDescent="0.2">
      <c r="B30" s="24" t="s">
        <v>12</v>
      </c>
      <c r="C30" s="23">
        <f>SUM(C25:C29)</f>
        <v>29000</v>
      </c>
      <c r="D30" s="23">
        <f t="shared" ref="D30" si="3">SUM(D25:D29)</f>
        <v>35000</v>
      </c>
      <c r="E30" s="23">
        <f>SUM(E25:E29)</f>
        <v>52000</v>
      </c>
      <c r="F30" s="23">
        <f t="shared" ref="F30" si="4">SUM(F25:F29)</f>
        <v>69000</v>
      </c>
      <c r="G30" s="23">
        <f t="shared" ref="G30" si="5">SUM(G25:G29)</f>
        <v>42000</v>
      </c>
      <c r="H30" s="23">
        <f t="shared" ref="H30" si="6">SUM(H25:H29)</f>
        <v>0</v>
      </c>
      <c r="I30" s="23">
        <f>SUM(C30:H30)</f>
        <v>227000</v>
      </c>
      <c r="J30" t="s">
        <v>21</v>
      </c>
    </row>
    <row r="33" spans="2:10" x14ac:dyDescent="0.2">
      <c r="B33" s="51" t="s">
        <v>49</v>
      </c>
      <c r="C33" s="51"/>
      <c r="D33" s="51"/>
      <c r="E33" s="51"/>
      <c r="F33" s="51"/>
      <c r="G33" s="51"/>
      <c r="H33" s="51"/>
      <c r="I33" s="51"/>
    </row>
    <row r="35" spans="2:10" ht="23" customHeight="1" x14ac:dyDescent="0.2">
      <c r="B35" s="5" t="s">
        <v>23</v>
      </c>
      <c r="G35" s="6" t="s">
        <v>16</v>
      </c>
    </row>
    <row r="36" spans="2:10" x14ac:dyDescent="0.2">
      <c r="B36" s="25"/>
      <c r="C36" s="26" t="s">
        <v>0</v>
      </c>
      <c r="D36" s="26" t="s">
        <v>1</v>
      </c>
      <c r="E36" s="26" t="s">
        <v>2</v>
      </c>
      <c r="F36" s="26" t="s">
        <v>3</v>
      </c>
      <c r="G36" s="26" t="s">
        <v>4</v>
      </c>
      <c r="H36" s="26" t="s">
        <v>5</v>
      </c>
      <c r="I36" s="29" t="s">
        <v>6</v>
      </c>
    </row>
    <row r="37" spans="2:10" x14ac:dyDescent="0.2">
      <c r="B37" s="27" t="s">
        <v>7</v>
      </c>
      <c r="C37" s="28">
        <f>C16*$I6</f>
        <v>32000</v>
      </c>
      <c r="D37" s="28">
        <f t="shared" ref="D37:G37" si="7">D16*$I6</f>
        <v>8000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8"/>
      <c r="I37" s="30">
        <f>SUM(C37:H37)</f>
        <v>40000</v>
      </c>
    </row>
    <row r="38" spans="2:10" x14ac:dyDescent="0.2">
      <c r="B38" s="27" t="s">
        <v>8</v>
      </c>
      <c r="C38" s="28">
        <f t="shared" ref="C38:G38" si="8">C17*$I7</f>
        <v>0</v>
      </c>
      <c r="D38" s="28">
        <f t="shared" si="8"/>
        <v>32000</v>
      </c>
      <c r="E38" s="28">
        <f t="shared" si="8"/>
        <v>8000</v>
      </c>
      <c r="F38" s="28">
        <f t="shared" si="8"/>
        <v>0</v>
      </c>
      <c r="G38" s="28">
        <f t="shared" si="8"/>
        <v>0</v>
      </c>
      <c r="H38" s="28"/>
      <c r="I38" s="30">
        <f t="shared" ref="I38:I40" si="9">SUM(C38:H38)</f>
        <v>40000</v>
      </c>
    </row>
    <row r="39" spans="2:10" x14ac:dyDescent="0.2">
      <c r="B39" s="27" t="s">
        <v>9</v>
      </c>
      <c r="C39" s="28">
        <f t="shared" ref="C39:G39" si="10">C18*$I8</f>
        <v>0</v>
      </c>
      <c r="D39" s="28">
        <f t="shared" si="10"/>
        <v>0</v>
      </c>
      <c r="E39" s="28">
        <f t="shared" si="10"/>
        <v>42000</v>
      </c>
      <c r="F39" s="28">
        <f t="shared" si="10"/>
        <v>18000</v>
      </c>
      <c r="G39" s="28">
        <f t="shared" si="10"/>
        <v>0</v>
      </c>
      <c r="H39" s="28"/>
      <c r="I39" s="30">
        <f t="shared" si="9"/>
        <v>60000</v>
      </c>
    </row>
    <row r="40" spans="2:10" x14ac:dyDescent="0.2">
      <c r="B40" s="27" t="s">
        <v>10</v>
      </c>
      <c r="C40" s="28">
        <f t="shared" ref="C40:G40" si="11">C19*$I9</f>
        <v>0</v>
      </c>
      <c r="D40" s="28">
        <f t="shared" si="11"/>
        <v>0</v>
      </c>
      <c r="E40" s="28">
        <f t="shared" si="11"/>
        <v>0</v>
      </c>
      <c r="F40" s="28">
        <f t="shared" si="11"/>
        <v>48000</v>
      </c>
      <c r="G40" s="28">
        <f t="shared" si="11"/>
        <v>54000</v>
      </c>
      <c r="H40" s="28"/>
      <c r="I40" s="30">
        <f t="shared" si="9"/>
        <v>102000</v>
      </c>
    </row>
    <row r="41" spans="2:10" x14ac:dyDescent="0.2">
      <c r="B41" s="27" t="s">
        <v>11</v>
      </c>
      <c r="C41" s="28">
        <f t="shared" ref="C41:G41" si="12">C20*$I10</f>
        <v>0</v>
      </c>
      <c r="D41" s="28">
        <f t="shared" si="12"/>
        <v>0</v>
      </c>
      <c r="E41" s="28">
        <f t="shared" si="12"/>
        <v>0</v>
      </c>
      <c r="F41" s="28">
        <f t="shared" si="12"/>
        <v>0</v>
      </c>
      <c r="G41" s="28">
        <f t="shared" si="12"/>
        <v>0</v>
      </c>
      <c r="H41" s="28"/>
      <c r="I41" s="30">
        <v>0</v>
      </c>
    </row>
    <row r="42" spans="2:10" x14ac:dyDescent="0.2">
      <c r="B42" s="31" t="s">
        <v>12</v>
      </c>
      <c r="C42" s="30">
        <f>SUM(C37:C41)</f>
        <v>32000</v>
      </c>
      <c r="D42" s="30">
        <f t="shared" ref="D42" si="13">SUM(D37:D41)</f>
        <v>40000</v>
      </c>
      <c r="E42" s="30">
        <f>SUM(E37:E41)</f>
        <v>50000</v>
      </c>
      <c r="F42" s="30">
        <f t="shared" ref="F42" si="14">SUM(F37:F41)</f>
        <v>66000</v>
      </c>
      <c r="G42" s="30">
        <f>SUM(G37:G41)</f>
        <v>54000</v>
      </c>
      <c r="H42" s="30">
        <f t="shared" ref="H42" si="15">SUM(H37:H41)</f>
        <v>0</v>
      </c>
      <c r="I42" s="30">
        <f>SUM(C42:H42)</f>
        <v>242000</v>
      </c>
      <c r="J42" t="s">
        <v>19</v>
      </c>
    </row>
    <row r="45" spans="2:10" x14ac:dyDescent="0.2">
      <c r="B45" s="5" t="s">
        <v>22</v>
      </c>
      <c r="G45" s="6" t="s">
        <v>16</v>
      </c>
    </row>
    <row r="46" spans="2:10" x14ac:dyDescent="0.2">
      <c r="B46" s="25"/>
      <c r="C46" s="26" t="s">
        <v>0</v>
      </c>
      <c r="D46" s="26" t="s">
        <v>1</v>
      </c>
      <c r="E46" s="26" t="s">
        <v>2</v>
      </c>
      <c r="F46" s="26" t="s">
        <v>3</v>
      </c>
      <c r="G46" s="26" t="s">
        <v>4</v>
      </c>
      <c r="H46" s="26" t="s">
        <v>5</v>
      </c>
      <c r="I46" s="29" t="s">
        <v>6</v>
      </c>
    </row>
    <row r="47" spans="2:10" x14ac:dyDescent="0.2">
      <c r="B47" s="27" t="s">
        <v>7</v>
      </c>
      <c r="C47" s="28">
        <f>C37-C6</f>
        <v>-8000</v>
      </c>
      <c r="D47" s="28">
        <f t="shared" ref="D47:G47" si="16">D37-D6</f>
        <v>8000</v>
      </c>
      <c r="E47" s="28">
        <f t="shared" si="16"/>
        <v>0</v>
      </c>
      <c r="F47" s="28">
        <f t="shared" si="16"/>
        <v>0</v>
      </c>
      <c r="G47" s="28">
        <f t="shared" si="16"/>
        <v>0</v>
      </c>
      <c r="H47" s="28"/>
      <c r="I47" s="30">
        <f>SUM(C47:H47)</f>
        <v>0</v>
      </c>
    </row>
    <row r="48" spans="2:10" x14ac:dyDescent="0.2">
      <c r="B48" s="27" t="s">
        <v>8</v>
      </c>
      <c r="C48" s="28">
        <f t="shared" ref="C48:G51" si="17">C38-C7</f>
        <v>0</v>
      </c>
      <c r="D48" s="28">
        <f t="shared" si="17"/>
        <v>-8000</v>
      </c>
      <c r="E48" s="28">
        <f t="shared" si="17"/>
        <v>8000</v>
      </c>
      <c r="F48" s="28">
        <f t="shared" si="17"/>
        <v>0</v>
      </c>
      <c r="G48" s="28">
        <f t="shared" si="17"/>
        <v>0</v>
      </c>
      <c r="H48" s="28"/>
      <c r="I48" s="30">
        <f t="shared" ref="I48:I51" si="18">SUM(C48:H48)</f>
        <v>0</v>
      </c>
    </row>
    <row r="49" spans="2:10" x14ac:dyDescent="0.2">
      <c r="B49" s="27" t="s">
        <v>9</v>
      </c>
      <c r="C49" s="28">
        <f t="shared" si="17"/>
        <v>0</v>
      </c>
      <c r="D49" s="28">
        <f t="shared" si="17"/>
        <v>0</v>
      </c>
      <c r="E49" s="28">
        <f t="shared" si="17"/>
        <v>-18000</v>
      </c>
      <c r="F49" s="28">
        <f t="shared" si="17"/>
        <v>18000</v>
      </c>
      <c r="G49" s="28">
        <f t="shared" si="17"/>
        <v>0</v>
      </c>
      <c r="H49" s="28"/>
      <c r="I49" s="30">
        <f t="shared" si="18"/>
        <v>0</v>
      </c>
    </row>
    <row r="50" spans="2:10" x14ac:dyDescent="0.2">
      <c r="B50" s="27" t="s">
        <v>10</v>
      </c>
      <c r="C50" s="28">
        <f t="shared" si="17"/>
        <v>0</v>
      </c>
      <c r="D50" s="28">
        <f t="shared" si="17"/>
        <v>0</v>
      </c>
      <c r="E50" s="28">
        <f t="shared" si="17"/>
        <v>0</v>
      </c>
      <c r="F50" s="28">
        <f t="shared" si="17"/>
        <v>-12000</v>
      </c>
      <c r="G50" s="28">
        <f t="shared" si="17"/>
        <v>-6000</v>
      </c>
      <c r="H50" s="28"/>
      <c r="I50" s="30">
        <f t="shared" si="18"/>
        <v>-18000</v>
      </c>
    </row>
    <row r="51" spans="2:10" x14ac:dyDescent="0.2">
      <c r="B51" s="27" t="s">
        <v>11</v>
      </c>
      <c r="C51" s="28">
        <f t="shared" si="17"/>
        <v>0</v>
      </c>
      <c r="D51" s="28">
        <f t="shared" si="17"/>
        <v>0</v>
      </c>
      <c r="E51" s="28">
        <f t="shared" si="17"/>
        <v>0</v>
      </c>
      <c r="F51" s="28">
        <f t="shared" si="17"/>
        <v>0</v>
      </c>
      <c r="G51" s="28">
        <f t="shared" si="17"/>
        <v>0</v>
      </c>
      <c r="H51" s="28"/>
      <c r="I51" s="30">
        <f t="shared" si="18"/>
        <v>0</v>
      </c>
    </row>
    <row r="52" spans="2:10" x14ac:dyDescent="0.2">
      <c r="B52" s="31" t="s">
        <v>12</v>
      </c>
      <c r="C52" s="30">
        <f>SUM(C47:C51)</f>
        <v>-8000</v>
      </c>
      <c r="D52" s="30">
        <f t="shared" ref="D52" si="19">SUM(D47:D51)</f>
        <v>0</v>
      </c>
      <c r="E52" s="30">
        <f>SUM(E47:E51)</f>
        <v>-10000</v>
      </c>
      <c r="F52" s="30">
        <f t="shared" ref="F52" si="20">SUM(F47:F51)</f>
        <v>6000</v>
      </c>
      <c r="G52" s="30">
        <f>SUM(G47:G51)</f>
        <v>-6000</v>
      </c>
      <c r="H52" s="30">
        <f t="shared" ref="H52" si="21">SUM(H47:H51)</f>
        <v>0</v>
      </c>
      <c r="I52" s="30">
        <f>SUM(C52:H52)</f>
        <v>-18000</v>
      </c>
      <c r="J52" t="s">
        <v>24</v>
      </c>
    </row>
    <row r="55" spans="2:10" x14ac:dyDescent="0.2">
      <c r="B55" s="5" t="s">
        <v>25</v>
      </c>
      <c r="G55" s="6" t="s">
        <v>16</v>
      </c>
    </row>
    <row r="56" spans="2:10" x14ac:dyDescent="0.2">
      <c r="B56" s="25"/>
      <c r="C56" s="26" t="s">
        <v>0</v>
      </c>
      <c r="D56" s="26" t="s">
        <v>1</v>
      </c>
      <c r="E56" s="26" t="s">
        <v>2</v>
      </c>
      <c r="F56" s="26" t="s">
        <v>3</v>
      </c>
      <c r="G56" s="26" t="s">
        <v>4</v>
      </c>
      <c r="H56" s="26" t="s">
        <v>5</v>
      </c>
      <c r="I56" s="29" t="s">
        <v>6</v>
      </c>
    </row>
    <row r="57" spans="2:10" x14ac:dyDescent="0.2">
      <c r="B57" s="27" t="s">
        <v>7</v>
      </c>
      <c r="C57" s="28">
        <f>C37-C25</f>
        <v>3000</v>
      </c>
      <c r="D57" s="28">
        <f t="shared" ref="D57:G57" si="22">D37-D25</f>
        <v>-1000</v>
      </c>
      <c r="E57" s="28">
        <f t="shared" si="22"/>
        <v>0</v>
      </c>
      <c r="F57" s="28">
        <f t="shared" si="22"/>
        <v>0</v>
      </c>
      <c r="G57" s="28">
        <f t="shared" si="22"/>
        <v>0</v>
      </c>
      <c r="H57" s="28"/>
      <c r="I57" s="30">
        <f>SUM(C57:H57)</f>
        <v>2000</v>
      </c>
    </row>
    <row r="58" spans="2:10" x14ac:dyDescent="0.2">
      <c r="B58" s="27" t="s">
        <v>8</v>
      </c>
      <c r="C58" s="28">
        <f t="shared" ref="C58:G61" si="23">C38-C26</f>
        <v>0</v>
      </c>
      <c r="D58" s="28">
        <f t="shared" si="23"/>
        <v>6000</v>
      </c>
      <c r="E58" s="28">
        <f t="shared" si="23"/>
        <v>-2000</v>
      </c>
      <c r="F58" s="28">
        <f t="shared" si="23"/>
        <v>0</v>
      </c>
      <c r="G58" s="28">
        <f t="shared" si="23"/>
        <v>0</v>
      </c>
      <c r="H58" s="28"/>
      <c r="I58" s="30">
        <f t="shared" ref="I58:I61" si="24">SUM(C58:H58)</f>
        <v>4000</v>
      </c>
    </row>
    <row r="59" spans="2:10" x14ac:dyDescent="0.2">
      <c r="B59" s="27" t="s">
        <v>9</v>
      </c>
      <c r="C59" s="28">
        <f t="shared" si="23"/>
        <v>0</v>
      </c>
      <c r="D59" s="28">
        <f t="shared" si="23"/>
        <v>0</v>
      </c>
      <c r="E59" s="28">
        <f t="shared" si="23"/>
        <v>0</v>
      </c>
      <c r="F59" s="28">
        <f t="shared" si="23"/>
        <v>-1000</v>
      </c>
      <c r="G59" s="28">
        <f t="shared" si="23"/>
        <v>0</v>
      </c>
      <c r="H59" s="28"/>
      <c r="I59" s="30">
        <f t="shared" si="24"/>
        <v>-1000</v>
      </c>
    </row>
    <row r="60" spans="2:10" x14ac:dyDescent="0.2">
      <c r="B60" s="27" t="s">
        <v>10</v>
      </c>
      <c r="C60" s="28">
        <f t="shared" si="23"/>
        <v>0</v>
      </c>
      <c r="D60" s="28">
        <f t="shared" si="23"/>
        <v>0</v>
      </c>
      <c r="E60" s="28">
        <f t="shared" si="23"/>
        <v>0</v>
      </c>
      <c r="F60" s="28">
        <f t="shared" si="23"/>
        <v>-2000</v>
      </c>
      <c r="G60" s="28">
        <f t="shared" si="23"/>
        <v>12000</v>
      </c>
      <c r="H60" s="28"/>
      <c r="I60" s="30">
        <f t="shared" si="24"/>
        <v>10000</v>
      </c>
    </row>
    <row r="61" spans="2:10" x14ac:dyDescent="0.2">
      <c r="B61" s="27" t="s">
        <v>11</v>
      </c>
      <c r="C61" s="28">
        <f t="shared" si="23"/>
        <v>0</v>
      </c>
      <c r="D61" s="28">
        <f t="shared" si="23"/>
        <v>0</v>
      </c>
      <c r="E61" s="28">
        <f t="shared" si="23"/>
        <v>0</v>
      </c>
      <c r="F61" s="28">
        <f t="shared" si="23"/>
        <v>0</v>
      </c>
      <c r="G61" s="28">
        <f t="shared" si="23"/>
        <v>0</v>
      </c>
      <c r="H61" s="28"/>
      <c r="I61" s="30">
        <f t="shared" si="24"/>
        <v>0</v>
      </c>
    </row>
    <row r="62" spans="2:10" x14ac:dyDescent="0.2">
      <c r="B62" s="31" t="s">
        <v>12</v>
      </c>
      <c r="C62" s="30">
        <f>SUM(C57:C61)</f>
        <v>3000</v>
      </c>
      <c r="D62" s="30">
        <f t="shared" ref="D62" si="25">SUM(D57:D61)</f>
        <v>5000</v>
      </c>
      <c r="E62" s="30">
        <f>SUM(E57:E61)</f>
        <v>-2000</v>
      </c>
      <c r="F62" s="30">
        <f t="shared" ref="F62" si="26">SUM(F57:F61)</f>
        <v>-3000</v>
      </c>
      <c r="G62" s="30">
        <f>SUM(G57:G61)</f>
        <v>12000</v>
      </c>
      <c r="H62" s="30">
        <f t="shared" ref="H62" si="27">SUM(H57:H61)</f>
        <v>0</v>
      </c>
      <c r="I62" s="30">
        <f>SUM(C62:H62)</f>
        <v>15000</v>
      </c>
      <c r="J62" t="s">
        <v>48</v>
      </c>
    </row>
    <row r="65" spans="2:9" x14ac:dyDescent="0.2">
      <c r="B65" t="s">
        <v>26</v>
      </c>
      <c r="C65" s="32">
        <f>I42/I12</f>
        <v>0.93076923076923079</v>
      </c>
      <c r="D65" s="33" t="s">
        <v>27</v>
      </c>
    </row>
    <row r="66" spans="2:9" x14ac:dyDescent="0.2">
      <c r="B66" t="s">
        <v>28</v>
      </c>
      <c r="C66" s="32">
        <f>I42/I30</f>
        <v>1.0660792951541851</v>
      </c>
      <c r="D66" s="43" t="s">
        <v>29</v>
      </c>
    </row>
    <row r="68" spans="2:9" x14ac:dyDescent="0.2">
      <c r="B68" s="51" t="s">
        <v>30</v>
      </c>
      <c r="C68" s="51"/>
      <c r="D68" s="51"/>
      <c r="E68" s="51"/>
      <c r="F68" s="51"/>
      <c r="G68" s="51"/>
      <c r="H68" s="51"/>
      <c r="I68" s="51"/>
    </row>
    <row r="70" spans="2:9" x14ac:dyDescent="0.2">
      <c r="B70" s="5" t="s">
        <v>31</v>
      </c>
      <c r="G70" s="6" t="s">
        <v>16</v>
      </c>
    </row>
    <row r="71" spans="2:9" x14ac:dyDescent="0.2">
      <c r="B71" s="35"/>
      <c r="C71" s="36" t="s">
        <v>0</v>
      </c>
      <c r="D71" s="36" t="s">
        <v>1</v>
      </c>
      <c r="E71" s="36" t="s">
        <v>2</v>
      </c>
      <c r="F71" s="36" t="s">
        <v>3</v>
      </c>
      <c r="G71" s="36" t="s">
        <v>4</v>
      </c>
      <c r="H71" s="36" t="s">
        <v>5</v>
      </c>
    </row>
    <row r="72" spans="2:9" x14ac:dyDescent="0.2">
      <c r="B72" s="37" t="s">
        <v>15</v>
      </c>
      <c r="C72" s="38">
        <f>C11</f>
        <v>40000</v>
      </c>
      <c r="D72" s="38">
        <f>D11+C72</f>
        <v>80000</v>
      </c>
      <c r="E72" s="38">
        <f t="shared" ref="E72:H72" si="28">E11+D72</f>
        <v>140000</v>
      </c>
      <c r="F72" s="38">
        <f t="shared" si="28"/>
        <v>200000</v>
      </c>
      <c r="G72" s="38">
        <f t="shared" si="28"/>
        <v>260000</v>
      </c>
      <c r="H72" s="38">
        <f t="shared" si="28"/>
        <v>300000</v>
      </c>
    </row>
    <row r="73" spans="2:9" x14ac:dyDescent="0.2">
      <c r="B73" s="34" t="s">
        <v>19</v>
      </c>
      <c r="C73" s="28">
        <f>C42</f>
        <v>32000</v>
      </c>
      <c r="D73" s="28">
        <f>C73+D42</f>
        <v>72000</v>
      </c>
      <c r="E73" s="28">
        <f t="shared" ref="E73:G73" si="29">D73+E42</f>
        <v>122000</v>
      </c>
      <c r="F73" s="28">
        <f t="shared" si="29"/>
        <v>188000</v>
      </c>
      <c r="G73" s="28">
        <f t="shared" si="29"/>
        <v>242000</v>
      </c>
      <c r="H73" s="28"/>
    </row>
    <row r="74" spans="2:9" x14ac:dyDescent="0.2">
      <c r="B74" s="39" t="s">
        <v>21</v>
      </c>
      <c r="C74" s="40">
        <f>C30</f>
        <v>29000</v>
      </c>
      <c r="D74" s="40">
        <f>C74+D30</f>
        <v>64000</v>
      </c>
      <c r="E74" s="40">
        <f t="shared" ref="E74:G74" si="30">D74+E30</f>
        <v>116000</v>
      </c>
      <c r="F74" s="40">
        <f t="shared" si="30"/>
        <v>185000</v>
      </c>
      <c r="G74" s="40">
        <f t="shared" si="30"/>
        <v>227000</v>
      </c>
      <c r="H74" s="40"/>
    </row>
    <row r="94" spans="2:2" x14ac:dyDescent="0.2">
      <c r="B94" s="33" t="s">
        <v>32</v>
      </c>
    </row>
    <row r="95" spans="2:2" x14ac:dyDescent="0.2">
      <c r="B95" s="43" t="s">
        <v>33</v>
      </c>
    </row>
    <row r="97" spans="2:9" x14ac:dyDescent="0.2">
      <c r="B97" s="51" t="s">
        <v>47</v>
      </c>
      <c r="C97" s="51"/>
      <c r="D97" s="51"/>
      <c r="E97" s="51"/>
      <c r="F97" s="51"/>
      <c r="G97" s="51"/>
      <c r="H97" s="51"/>
      <c r="I97" s="51"/>
    </row>
    <row r="99" spans="2:9" x14ac:dyDescent="0.2">
      <c r="B99" s="5" t="s">
        <v>35</v>
      </c>
      <c r="G99" s="42" t="s">
        <v>41</v>
      </c>
    </row>
    <row r="100" spans="2:9" x14ac:dyDescent="0.2">
      <c r="B100" s="52" t="s">
        <v>44</v>
      </c>
      <c r="C100" s="53"/>
      <c r="D100" s="49" t="s">
        <v>34</v>
      </c>
      <c r="E100" s="50"/>
      <c r="F100" s="41" t="s">
        <v>36</v>
      </c>
      <c r="G100" s="41" t="s">
        <v>37</v>
      </c>
      <c r="H100" s="41" t="s">
        <v>38</v>
      </c>
    </row>
    <row r="101" spans="2:9" ht="32" customHeight="1" x14ac:dyDescent="0.2">
      <c r="B101" s="45" t="s">
        <v>45</v>
      </c>
      <c r="C101" s="46"/>
      <c r="D101" s="47" t="s">
        <v>39</v>
      </c>
      <c r="E101" s="48"/>
      <c r="F101" s="44">
        <f>I30+I11-I42</f>
        <v>285000</v>
      </c>
      <c r="G101" s="44">
        <f>$I$11-F101</f>
        <v>15000</v>
      </c>
      <c r="H101" s="44">
        <f>F101-$I$30</f>
        <v>58000</v>
      </c>
    </row>
    <row r="102" spans="2:9" x14ac:dyDescent="0.2">
      <c r="B102" s="45" t="s">
        <v>46</v>
      </c>
      <c r="C102" s="46"/>
      <c r="D102" s="47" t="s">
        <v>40</v>
      </c>
      <c r="E102" s="48"/>
      <c r="F102" s="44">
        <f>I11/C66</f>
        <v>281404.95867768594</v>
      </c>
      <c r="G102" s="44">
        <f>$I$11-F102</f>
        <v>18595.041322314064</v>
      </c>
      <c r="H102" s="44">
        <f>F102-$I$30</f>
        <v>54404.958677685936</v>
      </c>
    </row>
    <row r="103" spans="2:9" x14ac:dyDescent="0.2">
      <c r="H103" t="s">
        <v>42</v>
      </c>
    </row>
    <row r="104" spans="2:9" x14ac:dyDescent="0.2">
      <c r="B104" s="43" t="s">
        <v>43</v>
      </c>
    </row>
  </sheetData>
  <mergeCells count="10">
    <mergeCell ref="B2:I2"/>
    <mergeCell ref="B33:I33"/>
    <mergeCell ref="B68:I68"/>
    <mergeCell ref="B97:I97"/>
    <mergeCell ref="B100:C100"/>
    <mergeCell ref="B101:C101"/>
    <mergeCell ref="B102:C102"/>
    <mergeCell ref="D101:E101"/>
    <mergeCell ref="D102:E102"/>
    <mergeCell ref="D100:E10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2022-03-29T16:11:21Z</dcterms:created>
  <dcterms:modified xsi:type="dcterms:W3CDTF">2023-03-22T21:56:01Z</dcterms:modified>
</cp:coreProperties>
</file>