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EsteLibro"/>
  <mc:AlternateContent xmlns:mc="http://schemas.openxmlformats.org/markup-compatibility/2006">
    <mc:Choice Requires="x15">
      <x15ac:absPath xmlns:x15ac="http://schemas.microsoft.com/office/spreadsheetml/2010/11/ac" url="C:\Users\alfos\Downloads\"/>
    </mc:Choice>
  </mc:AlternateContent>
  <xr:revisionPtr revIDLastSave="0" documentId="13_ncr:1_{D77DD0A8-0F94-4977-8276-B71A399AFD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.1" sheetId="7" r:id="rId1"/>
    <sheet name="3,6" sheetId="8" r:id="rId2"/>
  </sheets>
  <definedNames>
    <definedName name="anscount" hidden="1">1</definedName>
    <definedName name="_xlnm.Print_Area" localSheetId="0">'3.1'!$A$1:$P$37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8" l="1"/>
  <c r="L7" i="7"/>
  <c r="L7" i="8"/>
  <c r="U30" i="8"/>
  <c r="U41" i="8"/>
  <c r="Q53" i="8"/>
  <c r="Q37" i="8"/>
  <c r="Q25" i="8"/>
  <c r="M57" i="8"/>
  <c r="M48" i="8"/>
  <c r="M41" i="8"/>
  <c r="M34" i="8"/>
  <c r="M25" i="8"/>
  <c r="I57" i="8"/>
  <c r="I50" i="8"/>
  <c r="I37" i="8"/>
  <c r="E54" i="8"/>
  <c r="E44" i="8"/>
  <c r="E33" i="8"/>
  <c r="I30" i="8"/>
  <c r="G12" i="8"/>
  <c r="J12" i="8"/>
  <c r="N59" i="8"/>
  <c r="N50" i="8"/>
  <c r="N43" i="8"/>
  <c r="N27" i="8"/>
  <c r="J59" i="8"/>
  <c r="J52" i="8"/>
  <c r="J39" i="8"/>
  <c r="F56" i="8"/>
  <c r="L59" i="8"/>
  <c r="L50" i="8"/>
  <c r="L43" i="8"/>
  <c r="L27" i="8"/>
  <c r="H59" i="8"/>
  <c r="H52" i="8"/>
  <c r="H39" i="8"/>
  <c r="D56" i="8"/>
  <c r="F46" i="8"/>
  <c r="D46" i="8"/>
  <c r="U43" i="8"/>
  <c r="U32" i="8"/>
  <c r="Q55" i="8"/>
  <c r="Q39" i="8"/>
  <c r="M59" i="8"/>
  <c r="M50" i="8"/>
  <c r="M43" i="8"/>
  <c r="M36" i="8"/>
  <c r="I59" i="8"/>
  <c r="I52" i="8"/>
  <c r="I32" i="8"/>
  <c r="E56" i="8"/>
  <c r="E46" i="8"/>
  <c r="I39" i="8"/>
  <c r="M27" i="8"/>
  <c r="Q27" i="8"/>
  <c r="K4" i="8"/>
  <c r="J4" i="8" s="1"/>
  <c r="L4" i="8" s="1"/>
  <c r="N4" i="8" s="1"/>
  <c r="K5" i="8"/>
  <c r="J5" i="8" s="1"/>
  <c r="L5" i="8" s="1"/>
  <c r="N5" i="8" s="1"/>
  <c r="K7" i="8"/>
  <c r="J7" i="8" s="1"/>
  <c r="N7" i="8" s="1"/>
  <c r="K8" i="8"/>
  <c r="J8" i="8" s="1"/>
  <c r="L8" i="8" s="1"/>
  <c r="N8" i="8" s="1"/>
  <c r="K9" i="8"/>
  <c r="K12" i="8"/>
  <c r="L12" i="8" s="1"/>
  <c r="N12" i="8" s="1"/>
  <c r="K13" i="8"/>
  <c r="J13" i="8" s="1"/>
  <c r="L13" i="8" s="1"/>
  <c r="N13" i="8" s="1"/>
  <c r="K14" i="8"/>
  <c r="J14" i="8" s="1"/>
  <c r="L14" i="8" s="1"/>
  <c r="N14" i="8" s="1"/>
  <c r="J11" i="8"/>
  <c r="J3" i="8"/>
  <c r="J6" i="8"/>
  <c r="L6" i="8" s="1"/>
  <c r="N6" i="8" s="1"/>
  <c r="J9" i="8"/>
  <c r="L9" i="8" s="1"/>
  <c r="N9" i="8" s="1"/>
  <c r="J10" i="8"/>
  <c r="K10" i="8"/>
  <c r="L3" i="8"/>
  <c r="L10" i="8"/>
  <c r="N10" i="8" s="1"/>
  <c r="L11" i="8"/>
  <c r="L15" i="8"/>
  <c r="N15" i="8" s="1"/>
  <c r="L13" i="7"/>
  <c r="L4" i="7"/>
  <c r="M23" i="7"/>
  <c r="O23" i="7"/>
  <c r="R55" i="8"/>
  <c r="P55" i="8"/>
  <c r="K3" i="8"/>
  <c r="K6" i="8"/>
  <c r="K11" i="8"/>
  <c r="J16" i="8"/>
  <c r="K16" i="8"/>
  <c r="D35" i="8"/>
  <c r="F35" i="8"/>
  <c r="H32" i="8"/>
  <c r="J32" i="8"/>
  <c r="L36" i="8"/>
  <c r="N36" i="8"/>
  <c r="P39" i="8"/>
  <c r="R39" i="8"/>
  <c r="V32" i="8"/>
  <c r="T32" i="8"/>
  <c r="T43" i="8"/>
  <c r="V43" i="8"/>
  <c r="N3" i="8"/>
  <c r="N11" i="8"/>
  <c r="N16" i="8"/>
  <c r="N17" i="8"/>
  <c r="N18" i="8"/>
  <c r="N19" i="8"/>
  <c r="O14" i="7"/>
  <c r="O15" i="7"/>
  <c r="O12" i="7"/>
  <c r="M14" i="7"/>
  <c r="M6" i="7"/>
  <c r="M13" i="7"/>
  <c r="M4" i="7"/>
  <c r="I4" i="8"/>
  <c r="F44" i="8" s="1"/>
  <c r="I5" i="8"/>
  <c r="H8" i="8" s="1"/>
  <c r="I3" i="8"/>
  <c r="F33" i="8" s="1"/>
  <c r="D33" i="8"/>
  <c r="F54" i="8"/>
  <c r="D54" i="8"/>
  <c r="J17" i="8"/>
  <c r="L9" i="7"/>
  <c r="O6" i="7"/>
  <c r="D45" i="8"/>
  <c r="D34" i="8"/>
  <c r="D44" i="8"/>
  <c r="G4" i="8"/>
  <c r="G5" i="8"/>
  <c r="G6" i="8"/>
  <c r="G7" i="8"/>
  <c r="G8" i="8"/>
  <c r="G9" i="8"/>
  <c r="G10" i="8"/>
  <c r="G11" i="8"/>
  <c r="G13" i="8"/>
  <c r="G14" i="8"/>
  <c r="G15" i="8"/>
  <c r="G16" i="8"/>
  <c r="G17" i="8"/>
  <c r="G18" i="8"/>
  <c r="G19" i="8"/>
  <c r="G3" i="8"/>
  <c r="W3" i="7"/>
  <c r="V3" i="7"/>
  <c r="M3" i="7"/>
  <c r="L3" i="7"/>
  <c r="G9" i="7"/>
  <c r="G3" i="7"/>
  <c r="G15" i="7"/>
  <c r="G14" i="7"/>
  <c r="G13" i="7"/>
  <c r="G12" i="7"/>
  <c r="G11" i="7"/>
  <c r="G10" i="7"/>
  <c r="G8" i="7"/>
  <c r="G7" i="7"/>
  <c r="G6" i="7"/>
  <c r="G5" i="7"/>
  <c r="G4" i="7"/>
  <c r="Y3" i="7"/>
  <c r="M5" i="7"/>
  <c r="L5" i="7"/>
  <c r="M12" i="7"/>
  <c r="M11" i="7"/>
  <c r="M10" i="7"/>
  <c r="M9" i="7"/>
  <c r="M7" i="7"/>
  <c r="L11" i="7"/>
  <c r="L6" i="7"/>
  <c r="L8" i="7"/>
  <c r="L10" i="7"/>
  <c r="L12" i="7"/>
  <c r="L14" i="7"/>
  <c r="L15" i="7"/>
  <c r="Y15" i="7"/>
  <c r="X15" i="7"/>
  <c r="Y14" i="7"/>
  <c r="X14" i="7"/>
  <c r="Y13" i="7"/>
  <c r="X13" i="7"/>
  <c r="Y12" i="7"/>
  <c r="X12" i="7"/>
  <c r="Y11" i="7"/>
  <c r="X11" i="7"/>
  <c r="Y10" i="7"/>
  <c r="X10" i="7"/>
  <c r="Y9" i="7"/>
  <c r="X9" i="7"/>
  <c r="Y8" i="7"/>
  <c r="X8" i="7"/>
  <c r="Y7" i="7"/>
  <c r="X7" i="7"/>
  <c r="Y6" i="7"/>
  <c r="X6" i="7"/>
  <c r="Y5" i="7"/>
  <c r="X5" i="7"/>
  <c r="Y4" i="7"/>
  <c r="X4" i="7"/>
  <c r="W15" i="7"/>
  <c r="V15" i="7"/>
  <c r="W14" i="7"/>
  <c r="V14" i="7"/>
  <c r="W13" i="7"/>
  <c r="V13" i="7"/>
  <c r="W12" i="7"/>
  <c r="V12" i="7"/>
  <c r="W11" i="7"/>
  <c r="V11" i="7"/>
  <c r="W10" i="7"/>
  <c r="V10" i="7"/>
  <c r="W9" i="7"/>
  <c r="V9" i="7"/>
  <c r="W8" i="7"/>
  <c r="V8" i="7"/>
  <c r="W7" i="7"/>
  <c r="V7" i="7"/>
  <c r="W6" i="7"/>
  <c r="V6" i="7"/>
  <c r="W5" i="7"/>
  <c r="V5" i="7"/>
  <c r="W4" i="7"/>
  <c r="V4" i="7"/>
  <c r="X3" i="7"/>
  <c r="I8" i="8" l="1"/>
  <c r="H7" i="8"/>
  <c r="I7" i="8" s="1"/>
  <c r="H6" i="8"/>
  <c r="J50" i="8"/>
  <c r="H50" i="8"/>
  <c r="H37" i="8"/>
  <c r="H12" i="8"/>
  <c r="H9" i="8"/>
  <c r="I9" i="8" s="1"/>
  <c r="O8" i="7"/>
  <c r="M5" i="8" l="1"/>
  <c r="I12" i="8"/>
  <c r="M3" i="8"/>
  <c r="I6" i="8"/>
  <c r="H30" i="8"/>
  <c r="N41" i="8"/>
  <c r="L41" i="8"/>
  <c r="H57" i="8"/>
  <c r="H13" i="8"/>
  <c r="I13" i="8" s="1"/>
  <c r="J37" i="8"/>
  <c r="O7" i="7"/>
  <c r="M7" i="8" l="1"/>
  <c r="M8" i="8"/>
  <c r="M4" i="8"/>
  <c r="J30" i="8"/>
  <c r="H10" i="8"/>
  <c r="H11" i="8"/>
  <c r="I11" i="8" s="1"/>
  <c r="N48" i="8"/>
  <c r="L48" i="8"/>
  <c r="H14" i="8"/>
  <c r="J57" i="8"/>
  <c r="O13" i="7"/>
  <c r="O5" i="7"/>
  <c r="I10" i="8" l="1"/>
  <c r="L57" i="8"/>
  <c r="I14" i="8"/>
  <c r="N57" i="8" s="1"/>
  <c r="L34" i="8"/>
  <c r="L25" i="8"/>
  <c r="H17" i="8"/>
  <c r="O10" i="7"/>
  <c r="O11" i="7"/>
  <c r="O4" i="7"/>
  <c r="I17" i="8" l="1"/>
  <c r="M13" i="8"/>
  <c r="M14" i="8"/>
  <c r="N34" i="8"/>
  <c r="H16" i="8"/>
  <c r="P53" i="8"/>
  <c r="H15" i="8"/>
  <c r="N25" i="8"/>
  <c r="O9" i="7"/>
  <c r="O3" i="7"/>
  <c r="I15" i="8" l="1"/>
  <c r="M9" i="8"/>
  <c r="M10" i="8"/>
  <c r="I16" i="8"/>
  <c r="R37" i="8" s="1"/>
  <c r="M11" i="8"/>
  <c r="M12" i="8"/>
  <c r="P25" i="8"/>
  <c r="R53" i="8"/>
  <c r="P37" i="8"/>
  <c r="H18" i="8" l="1"/>
  <c r="R25" i="8"/>
  <c r="I18" i="8" l="1"/>
  <c r="M15" i="8"/>
  <c r="M16" i="8"/>
  <c r="T30" i="8"/>
  <c r="V30" i="8" l="1"/>
  <c r="H19" i="8"/>
  <c r="I19" i="8" l="1"/>
  <c r="M17" i="8"/>
  <c r="M18" i="8"/>
  <c r="V41" i="8"/>
  <c r="T41" i="8"/>
</calcChain>
</file>

<file path=xl/sharedStrings.xml><?xml version="1.0" encoding="utf-8"?>
<sst xmlns="http://schemas.openxmlformats.org/spreadsheetml/2006/main" count="162" uniqueCount="65">
  <si>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</si>
  <si>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</si>
  <si>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</si>
  <si>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</si>
  <si>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</si>
  <si>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</si>
  <si>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</si>
  <si>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</si>
  <si>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</si>
  <si>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</si>
  <si>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K</t>
  </si>
  <si>
    <t>L</t>
  </si>
  <si>
    <t>M</t>
  </si>
  <si>
    <t>Total</t>
  </si>
  <si>
    <t>Actividad</t>
  </si>
  <si>
    <t>Precedentes</t>
  </si>
  <si>
    <t>-</t>
  </si>
  <si>
    <t>B, H</t>
  </si>
  <si>
    <t>J, K</t>
  </si>
  <si>
    <t xml:space="preserve">Tiempos </t>
  </si>
  <si>
    <t>Holguras</t>
  </si>
  <si>
    <t>PERT</t>
  </si>
  <si>
    <t>Libre</t>
  </si>
  <si>
    <t>Crítica</t>
  </si>
  <si>
    <t>Duración Total del Proyecto:</t>
  </si>
  <si>
    <t>ES</t>
  </si>
  <si>
    <t>EF</t>
  </si>
  <si>
    <t>LS</t>
  </si>
  <si>
    <t>LF</t>
  </si>
  <si>
    <t>Tiempo Early</t>
  </si>
  <si>
    <t>Tiempos Late</t>
  </si>
  <si>
    <t>más temprana</t>
  </si>
  <si>
    <t>más tardía</t>
  </si>
  <si>
    <t>Fecha de Inicio del Proyecto:</t>
  </si>
  <si>
    <t>Fechas de Comienzo</t>
  </si>
  <si>
    <t>Fechas de Finalización</t>
  </si>
  <si>
    <t>PROBLEMA 3.1</t>
  </si>
  <si>
    <r>
      <t xml:space="preserve">Caminos Críticos: </t>
    </r>
    <r>
      <rPr>
        <sz val="10"/>
        <rFont val="Arial"/>
        <family val="2"/>
      </rPr>
      <t>C1: D, I, J, L, M</t>
    </r>
  </si>
  <si>
    <t>Optimista</t>
  </si>
  <si>
    <t>Más probable</t>
  </si>
  <si>
    <t>Pesimista</t>
  </si>
  <si>
    <t>Q</t>
  </si>
  <si>
    <t>N</t>
  </si>
  <si>
    <t>O</t>
  </si>
  <si>
    <t>P</t>
  </si>
  <si>
    <t>B,E,F</t>
  </si>
  <si>
    <t>I,J</t>
  </si>
  <si>
    <t>K,L</t>
  </si>
  <si>
    <t>M,N</t>
  </si>
  <si>
    <t>O,P</t>
  </si>
  <si>
    <t>Inicio</t>
  </si>
  <si>
    <t>FIN</t>
  </si>
  <si>
    <t>Sucesores</t>
  </si>
  <si>
    <t>D,E</t>
  </si>
  <si>
    <t>F,G</t>
  </si>
  <si>
    <t>H, I</t>
  </si>
  <si>
    <r>
      <t xml:space="preserve">Tiempos </t>
    </r>
    <r>
      <rPr>
        <sz val="10"/>
        <rFont val="Arial"/>
        <family val="2"/>
      </rPr>
      <t>(semanas)</t>
    </r>
  </si>
  <si>
    <t>¿Qué actividades se pueden retrasar 2 semanas sin que se vea afectada la duración total del proyecto?</t>
  </si>
  <si>
    <t>¿Cómo se ve afectada la duración total del proyecto si la actividad J se retrasa 2 semanas?</t>
  </si>
  <si>
    <t>¿Cómo se ve afectada la duración total del proyecto si la actividad M se retrasa 4 semanas y la actividad J se retrasa 1 semana?</t>
  </si>
  <si>
    <t>Una vez ocurrido el evento anterior (3), ¿Cuántas semanas se podría retrasar la actividad N sin que se retrase la duración total del proyecto?</t>
  </si>
  <si>
    <t>b,g,h,k,l,m</t>
  </si>
  <si>
    <t>el proyecto se retrasa 2 semanas</t>
  </si>
  <si>
    <t>Se retrasa 3 semanas</t>
  </si>
  <si>
    <t>Teniendo en cuenta que es parte de la sección críticia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</si>
</sst>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color rgb="FF92D050"/>
      <name val="Arial"/>
      <family val="2"/>
    </font>
    <font>
      <sz val="10"/>
      <color theme="3" tint="0.39997558519241921"/>
      <name val="Arial"/>
      <family val="2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/>
    <xf numFmtId="0" fontId="2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14" fontId="0" fillId="0" borderId="0" xfId="0" applyNumberFormat="1"/>
    <xf numFmtId="1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4" xfId="0" applyBorder="1"/>
    <xf numFmtId="0" fontId="5" fillId="0" borderId="15" xfId="0" applyFont="1" applyBorder="1"/>
    <xf numFmtId="0" fontId="5" fillId="0" borderId="16" xfId="0" applyFont="1" applyBorder="1"/>
    <xf numFmtId="0" fontId="6" fillId="0" borderId="21" xfId="0" applyFont="1" applyBorder="1"/>
    <xf numFmtId="0" fontId="7" fillId="0" borderId="18" xfId="0" applyFont="1" applyBorder="1"/>
    <xf numFmtId="0" fontId="7" fillId="0" borderId="11" xfId="0" applyFont="1" applyBorder="1"/>
    <xf numFmtId="0" fontId="8" fillId="0" borderId="17" xfId="0" applyFont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8" xfId="0" applyFont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7" fillId="0" borderId="36" xfId="0" applyFont="1" applyBorder="1"/>
    <xf numFmtId="0" fontId="5" fillId="0" borderId="37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23</xdr:row>
          <xdr:rowOff>129540</xdr:rowOff>
        </xdr:from>
        <xdr:to>
          <xdr:col>19</xdr:col>
          <xdr:colOff>251460</xdr:colOff>
          <xdr:row>57</xdr:row>
          <xdr:rowOff>38100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30</xdr:row>
      <xdr:rowOff>96982</xdr:rowOff>
    </xdr:from>
    <xdr:to>
      <xdr:col>6</xdr:col>
      <xdr:colOff>748145</xdr:colOff>
      <xdr:row>33</xdr:row>
      <xdr:rowOff>55418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 bwMode="auto">
        <a:xfrm flipV="1">
          <a:off x="4710545" y="5126182"/>
          <a:ext cx="775855" cy="47105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762000</xdr:colOff>
      <xdr:row>33</xdr:row>
      <xdr:rowOff>55418</xdr:rowOff>
    </xdr:from>
    <xdr:to>
      <xdr:col>6</xdr:col>
      <xdr:colOff>762000</xdr:colOff>
      <xdr:row>37</xdr:row>
      <xdr:rowOff>27710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 bwMode="auto">
        <a:xfrm>
          <a:off x="4710545" y="5597236"/>
          <a:ext cx="789710" cy="665019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762000</xdr:colOff>
      <xdr:row>50</xdr:row>
      <xdr:rowOff>96982</xdr:rowOff>
    </xdr:from>
    <xdr:to>
      <xdr:col>7</xdr:col>
      <xdr:colOff>0</xdr:colOff>
      <xdr:row>54</xdr:row>
      <xdr:rowOff>69273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 bwMode="auto">
        <a:xfrm flipV="1">
          <a:off x="4710545" y="8548255"/>
          <a:ext cx="817419" cy="66501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54</xdr:row>
      <xdr:rowOff>83127</xdr:rowOff>
    </xdr:from>
    <xdr:to>
      <xdr:col>7</xdr:col>
      <xdr:colOff>0</xdr:colOff>
      <xdr:row>57</xdr:row>
      <xdr:rowOff>96982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 bwMode="auto">
        <a:xfrm>
          <a:off x="4738255" y="9227127"/>
          <a:ext cx="789709" cy="52647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768626</xdr:colOff>
      <xdr:row>25</xdr:row>
      <xdr:rowOff>86139</xdr:rowOff>
    </xdr:from>
    <xdr:to>
      <xdr:col>10</xdr:col>
      <xdr:colOff>768626</xdr:colOff>
      <xdr:row>30</xdr:row>
      <xdr:rowOff>86139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 bwMode="auto">
        <a:xfrm flipV="1">
          <a:off x="7924800" y="4247322"/>
          <a:ext cx="795130" cy="84151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788504</xdr:colOff>
      <xdr:row>30</xdr:row>
      <xdr:rowOff>86139</xdr:rowOff>
    </xdr:from>
    <xdr:to>
      <xdr:col>10</xdr:col>
      <xdr:colOff>781879</xdr:colOff>
      <xdr:row>34</xdr:row>
      <xdr:rowOff>106017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 bwMode="auto">
        <a:xfrm>
          <a:off x="7944678" y="5088835"/>
          <a:ext cx="788505" cy="695739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13252</xdr:colOff>
      <xdr:row>44</xdr:row>
      <xdr:rowOff>59634</xdr:rowOff>
    </xdr:from>
    <xdr:to>
      <xdr:col>11</xdr:col>
      <xdr:colOff>0</xdr:colOff>
      <xdr:row>48</xdr:row>
      <xdr:rowOff>106017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 bwMode="auto">
        <a:xfrm>
          <a:off x="4784035" y="7427843"/>
          <a:ext cx="3962400" cy="72224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788505</xdr:colOff>
      <xdr:row>41</xdr:row>
      <xdr:rowOff>99391</xdr:rowOff>
    </xdr:from>
    <xdr:to>
      <xdr:col>10</xdr:col>
      <xdr:colOff>768626</xdr:colOff>
      <xdr:row>44</xdr:row>
      <xdr:rowOff>46382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 bwMode="auto">
        <a:xfrm flipV="1">
          <a:off x="4764157" y="6964017"/>
          <a:ext cx="3955773" cy="45057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37</xdr:row>
      <xdr:rowOff>86139</xdr:rowOff>
    </xdr:from>
    <xdr:to>
      <xdr:col>11</xdr:col>
      <xdr:colOff>39756</xdr:colOff>
      <xdr:row>41</xdr:row>
      <xdr:rowOff>92765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 bwMode="auto">
        <a:xfrm>
          <a:off x="7951304" y="6274904"/>
          <a:ext cx="834887" cy="68248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781878</xdr:colOff>
      <xdr:row>37</xdr:row>
      <xdr:rowOff>119270</xdr:rowOff>
    </xdr:from>
    <xdr:to>
      <xdr:col>11</xdr:col>
      <xdr:colOff>6626</xdr:colOff>
      <xdr:row>48</xdr:row>
      <xdr:rowOff>99391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 bwMode="auto">
        <a:xfrm>
          <a:off x="7938052" y="6308035"/>
          <a:ext cx="815009" cy="183542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26505</xdr:colOff>
      <xdr:row>48</xdr:row>
      <xdr:rowOff>99391</xdr:rowOff>
    </xdr:from>
    <xdr:to>
      <xdr:col>11</xdr:col>
      <xdr:colOff>0</xdr:colOff>
      <xdr:row>50</xdr:row>
      <xdr:rowOff>86139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 bwMode="auto">
        <a:xfrm flipV="1">
          <a:off x="7977809" y="8143461"/>
          <a:ext cx="768626" cy="33130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19879</xdr:colOff>
      <xdr:row>41</xdr:row>
      <xdr:rowOff>139148</xdr:rowOff>
    </xdr:from>
    <xdr:to>
      <xdr:col>10</xdr:col>
      <xdr:colOff>755374</xdr:colOff>
      <xdr:row>50</xdr:row>
      <xdr:rowOff>66261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 bwMode="auto">
        <a:xfrm flipV="1">
          <a:off x="7971183" y="7003774"/>
          <a:ext cx="735495" cy="145111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13253</xdr:colOff>
      <xdr:row>57</xdr:row>
      <xdr:rowOff>72887</xdr:rowOff>
    </xdr:from>
    <xdr:to>
      <xdr:col>11</xdr:col>
      <xdr:colOff>0</xdr:colOff>
      <xdr:row>57</xdr:row>
      <xdr:rowOff>86139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 bwMode="auto">
        <a:xfrm>
          <a:off x="7964557" y="9640957"/>
          <a:ext cx="781878" cy="1325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8964</xdr:colOff>
      <xdr:row>25</xdr:row>
      <xdr:rowOff>71718</xdr:rowOff>
    </xdr:from>
    <xdr:to>
      <xdr:col>15</xdr:col>
      <xdr:colOff>8964</xdr:colOff>
      <xdr:row>25</xdr:row>
      <xdr:rowOff>71718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 bwMode="auto">
        <a:xfrm>
          <a:off x="11053482" y="4356847"/>
          <a:ext cx="788894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53788</xdr:colOff>
      <xdr:row>34</xdr:row>
      <xdr:rowOff>98612</xdr:rowOff>
    </xdr:from>
    <xdr:to>
      <xdr:col>15</xdr:col>
      <xdr:colOff>8964</xdr:colOff>
      <xdr:row>37</xdr:row>
      <xdr:rowOff>71718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 bwMode="auto">
        <a:xfrm>
          <a:off x="11098306" y="5952565"/>
          <a:ext cx="744070" cy="50202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17929</xdr:colOff>
      <xdr:row>37</xdr:row>
      <xdr:rowOff>80682</xdr:rowOff>
    </xdr:from>
    <xdr:to>
      <xdr:col>14</xdr:col>
      <xdr:colOff>779929</xdr:colOff>
      <xdr:row>41</xdr:row>
      <xdr:rowOff>71717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 bwMode="auto">
        <a:xfrm flipV="1">
          <a:off x="11062447" y="6463553"/>
          <a:ext cx="762000" cy="69028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0</xdr:colOff>
      <xdr:row>48</xdr:row>
      <xdr:rowOff>116541</xdr:rowOff>
    </xdr:from>
    <xdr:to>
      <xdr:col>14</xdr:col>
      <xdr:colOff>753035</xdr:colOff>
      <xdr:row>53</xdr:row>
      <xdr:rowOff>71717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 bwMode="auto">
        <a:xfrm>
          <a:off x="11044518" y="8417859"/>
          <a:ext cx="753035" cy="84268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770964</xdr:colOff>
      <xdr:row>53</xdr:row>
      <xdr:rowOff>89647</xdr:rowOff>
    </xdr:from>
    <xdr:to>
      <xdr:col>14</xdr:col>
      <xdr:colOff>762000</xdr:colOff>
      <xdr:row>57</xdr:row>
      <xdr:rowOff>71717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 bwMode="auto">
        <a:xfrm flipV="1">
          <a:off x="11026588" y="9278471"/>
          <a:ext cx="779930" cy="68131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779929</xdr:colOff>
      <xdr:row>25</xdr:row>
      <xdr:rowOff>98612</xdr:rowOff>
    </xdr:from>
    <xdr:to>
      <xdr:col>19</xdr:col>
      <xdr:colOff>8964</xdr:colOff>
      <xdr:row>30</xdr:row>
      <xdr:rowOff>71718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 bwMode="auto">
        <a:xfrm>
          <a:off x="14191129" y="4383741"/>
          <a:ext cx="806823" cy="8426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26894</xdr:colOff>
      <xdr:row>30</xdr:row>
      <xdr:rowOff>98612</xdr:rowOff>
    </xdr:from>
    <xdr:to>
      <xdr:col>19</xdr:col>
      <xdr:colOff>17930</xdr:colOff>
      <xdr:row>37</xdr:row>
      <xdr:rowOff>107576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 bwMode="auto">
        <a:xfrm flipV="1">
          <a:off x="14226988" y="5253318"/>
          <a:ext cx="779930" cy="1237129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358589</xdr:colOff>
      <xdr:row>31</xdr:row>
      <xdr:rowOff>170330</xdr:rowOff>
    </xdr:from>
    <xdr:to>
      <xdr:col>20</xdr:col>
      <xdr:colOff>367553</xdr:colOff>
      <xdr:row>39</xdr:row>
      <xdr:rowOff>143435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 bwMode="auto">
        <a:xfrm>
          <a:off x="16136471" y="5495365"/>
          <a:ext cx="8964" cy="1380564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8965</xdr:colOff>
      <xdr:row>43</xdr:row>
      <xdr:rowOff>0</xdr:rowOff>
    </xdr:from>
    <xdr:to>
      <xdr:col>20</xdr:col>
      <xdr:colOff>367553</xdr:colOff>
      <xdr:row>51</xdr:row>
      <xdr:rowOff>170330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 bwMode="auto">
        <a:xfrm flipV="1">
          <a:off x="14209059" y="7431741"/>
          <a:ext cx="1936376" cy="156882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8965</xdr:colOff>
      <xdr:row>44</xdr:row>
      <xdr:rowOff>143435</xdr:rowOff>
    </xdr:from>
    <xdr:to>
      <xdr:col>3</xdr:col>
      <xdr:colOff>17930</xdr:colOff>
      <xdr:row>50</xdr:row>
      <xdr:rowOff>107576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 bwMode="auto">
        <a:xfrm flipV="1">
          <a:off x="1586753" y="7745506"/>
          <a:ext cx="797859" cy="102197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8965</xdr:colOff>
      <xdr:row>50</xdr:row>
      <xdr:rowOff>107576</xdr:rowOff>
    </xdr:from>
    <xdr:to>
      <xdr:col>3</xdr:col>
      <xdr:colOff>0</xdr:colOff>
      <xdr:row>54</xdr:row>
      <xdr:rowOff>134471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 bwMode="auto">
        <a:xfrm>
          <a:off x="1586753" y="8767482"/>
          <a:ext cx="779929" cy="72614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8965</xdr:colOff>
      <xdr:row>33</xdr:row>
      <xdr:rowOff>125505</xdr:rowOff>
    </xdr:from>
    <xdr:to>
      <xdr:col>2</xdr:col>
      <xdr:colOff>762000</xdr:colOff>
      <xdr:row>50</xdr:row>
      <xdr:rowOff>89647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 bwMode="auto">
        <a:xfrm flipV="1">
          <a:off x="1586753" y="5809129"/>
          <a:ext cx="753035" cy="294042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784087</xdr:colOff>
      <xdr:row>41</xdr:row>
      <xdr:rowOff>66261</xdr:rowOff>
    </xdr:from>
    <xdr:to>
      <xdr:col>23</xdr:col>
      <xdr:colOff>750956</xdr:colOff>
      <xdr:row>41</xdr:row>
      <xdr:rowOff>77305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 bwMode="auto">
        <a:xfrm>
          <a:off x="17360348" y="6979478"/>
          <a:ext cx="1557130" cy="11044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3"/>
  <sheetViews>
    <sheetView showGridLines="0" zoomScale="61" zoomScaleNormal="100" workbookViewId="0">
      <selection activeCell="L7" sqref="L7"/>
    </sheetView>
  </sheetViews>
  <sheetFormatPr baseColWidth="10" defaultRowHeight="13.2" x14ac:dyDescent="0.25"/>
  <cols>
    <col min="1" max="1" width="4.6640625" customWidth="1"/>
    <col min="2" max="2" width="8.6640625" customWidth="1"/>
    <col min="3" max="6" width="10.6640625" customWidth="1"/>
    <col min="7" max="13" width="9.6640625" style="1" customWidth="1"/>
    <col min="14" max="14" width="0.77734375" style="1" customWidth="1"/>
    <col min="15" max="15" width="8.6640625" customWidth="1"/>
    <col min="16" max="16" width="5.6640625" customWidth="1"/>
    <col min="20" max="20" width="6.6640625" customWidth="1"/>
    <col min="22" max="22" width="12.109375" customWidth="1"/>
    <col min="23" max="23" width="11.77734375" customWidth="1"/>
    <col min="24" max="24" width="12.109375" customWidth="1"/>
  </cols>
  <sheetData>
    <row r="1" spans="2:25" ht="13.8" thickBot="1" x14ac:dyDescent="0.3">
      <c r="B1" s="11" t="s">
        <v>36</v>
      </c>
      <c r="C1" s="4"/>
      <c r="D1" s="50" t="s">
        <v>19</v>
      </c>
      <c r="E1" s="51"/>
      <c r="F1" s="51"/>
      <c r="G1" s="52"/>
      <c r="H1" s="54" t="s">
        <v>29</v>
      </c>
      <c r="I1" s="54"/>
      <c r="J1" s="54" t="s">
        <v>30</v>
      </c>
      <c r="K1" s="55"/>
      <c r="L1" s="50" t="s">
        <v>20</v>
      </c>
      <c r="M1" s="51"/>
      <c r="N1" s="52"/>
      <c r="R1" t="s">
        <v>33</v>
      </c>
      <c r="U1" s="16">
        <v>37408</v>
      </c>
      <c r="V1" s="53" t="s">
        <v>34</v>
      </c>
      <c r="W1" s="53"/>
      <c r="X1" s="53" t="s">
        <v>35</v>
      </c>
      <c r="Y1" s="53"/>
    </row>
    <row r="2" spans="2:25" ht="14.4" thickBot="1" x14ac:dyDescent="0.3">
      <c r="B2" s="5" t="s">
        <v>14</v>
      </c>
      <c r="C2" s="5" t="s">
        <v>15</v>
      </c>
      <c r="D2" s="5" t="s">
        <v>38</v>
      </c>
      <c r="E2" s="5" t="s">
        <v>39</v>
      </c>
      <c r="F2" s="5" t="s">
        <v>40</v>
      </c>
      <c r="G2" s="15" t="s">
        <v>21</v>
      </c>
      <c r="H2" s="12" t="s">
        <v>25</v>
      </c>
      <c r="I2" s="12" t="s">
        <v>26</v>
      </c>
      <c r="J2" s="12" t="s">
        <v>27</v>
      </c>
      <c r="K2" s="14" t="s">
        <v>28</v>
      </c>
      <c r="L2" s="3" t="s">
        <v>13</v>
      </c>
      <c r="M2" s="5" t="s">
        <v>22</v>
      </c>
      <c r="N2" s="5"/>
      <c r="O2" s="5" t="s">
        <v>23</v>
      </c>
      <c r="U2" s="5" t="s">
        <v>14</v>
      </c>
      <c r="V2" s="5" t="s">
        <v>31</v>
      </c>
      <c r="W2" s="5" t="s">
        <v>32</v>
      </c>
      <c r="X2" s="5" t="s">
        <v>31</v>
      </c>
      <c r="Y2" s="5" t="s">
        <v>32</v>
      </c>
    </row>
    <row r="3" spans="2:25" ht="14.4" thickBot="1" x14ac:dyDescent="0.3">
      <c r="B3" s="5" t="s">
        <v>9</v>
      </c>
      <c r="C3" s="5" t="s">
        <v>16</v>
      </c>
      <c r="D3" s="5">
        <v>1</v>
      </c>
      <c r="E3" s="5">
        <v>2</v>
      </c>
      <c r="F3" s="5">
        <v>3</v>
      </c>
      <c r="G3" s="5">
        <f>(D3+4*E3+F3)/6</f>
        <v>2</v>
      </c>
      <c r="H3" s="13">
        <v>0</v>
      </c>
      <c r="I3" s="13">
        <v>2</v>
      </c>
      <c r="J3" s="13">
        <v>11</v>
      </c>
      <c r="K3" s="13">
        <v>13</v>
      </c>
      <c r="L3" s="1">
        <f>J3-H3</f>
        <v>11</v>
      </c>
      <c r="M3" s="1">
        <f>MIN(H4)-I3</f>
        <v>0</v>
      </c>
      <c r="N3" s="7"/>
      <c r="O3" s="6" t="str">
        <f t="shared" ref="O3:O15" si="0">+IF(L3=0,"SI","")</f>
        <v/>
      </c>
      <c r="U3" s="5" t="s">
        <v>9</v>
      </c>
      <c r="V3" s="17">
        <f>$U$1+H3*7</f>
        <v>37408</v>
      </c>
      <c r="W3" s="17">
        <f>$U$1+J3*7</f>
        <v>37485</v>
      </c>
      <c r="X3" s="17">
        <f>$U$1+I3*7-1</f>
        <v>37421</v>
      </c>
      <c r="Y3" s="17">
        <f>$U$1+K3*7-1</f>
        <v>37498</v>
      </c>
    </row>
    <row r="4" spans="2:25" ht="14.4" thickBot="1" x14ac:dyDescent="0.3">
      <c r="B4" s="5" t="s">
        <v>0</v>
      </c>
      <c r="C4" s="5" t="s">
        <v>9</v>
      </c>
      <c r="D4" s="5">
        <v>2</v>
      </c>
      <c r="E4" s="5">
        <v>4</v>
      </c>
      <c r="F4" s="5">
        <v>6</v>
      </c>
      <c r="G4" s="5">
        <f t="shared" ref="G4:G15" si="1">(D4+4*E4+F4)/6</f>
        <v>4</v>
      </c>
      <c r="H4" s="13">
        <v>2</v>
      </c>
      <c r="I4" s="13">
        <v>6</v>
      </c>
      <c r="J4" s="13">
        <v>13</v>
      </c>
      <c r="K4" s="13">
        <v>17</v>
      </c>
      <c r="L4" s="1">
        <f>J4-H4</f>
        <v>11</v>
      </c>
      <c r="M4" s="1">
        <f>MIN(H5)-I4</f>
        <v>4</v>
      </c>
      <c r="N4" s="7"/>
      <c r="O4" s="6" t="str">
        <f t="shared" si="0"/>
        <v/>
      </c>
      <c r="U4" s="5" t="s">
        <v>0</v>
      </c>
      <c r="V4" s="17">
        <f t="shared" ref="V4:V15" si="2">$U$1+H4*7</f>
        <v>37422</v>
      </c>
      <c r="W4" s="17">
        <f t="shared" ref="W4:W15" si="3">$U$1+J4*7</f>
        <v>37499</v>
      </c>
      <c r="X4" s="17">
        <f t="shared" ref="X4:X15" si="4">$U$1+I4*7-1</f>
        <v>37449</v>
      </c>
      <c r="Y4" s="17">
        <f t="shared" ref="Y4:Y15" si="5">$U$1+K4*7-1</f>
        <v>37526</v>
      </c>
    </row>
    <row r="5" spans="2:25" ht="14.4" thickBot="1" x14ac:dyDescent="0.3">
      <c r="B5" s="5" t="s">
        <v>1</v>
      </c>
      <c r="C5" s="5" t="s">
        <v>17</v>
      </c>
      <c r="D5" s="5">
        <v>0</v>
      </c>
      <c r="E5" s="5">
        <v>1</v>
      </c>
      <c r="F5" s="5">
        <v>2</v>
      </c>
      <c r="G5" s="5">
        <f t="shared" si="1"/>
        <v>1</v>
      </c>
      <c r="H5" s="13">
        <v>10</v>
      </c>
      <c r="I5" s="13">
        <v>11</v>
      </c>
      <c r="J5" s="13">
        <v>17</v>
      </c>
      <c r="K5" s="13">
        <v>18</v>
      </c>
      <c r="L5" s="1">
        <f t="shared" ref="L5:L15" si="6">J5-H5</f>
        <v>7</v>
      </c>
      <c r="M5" s="1">
        <f>MIN(H15)-I5</f>
        <v>7</v>
      </c>
      <c r="N5" s="7"/>
      <c r="O5" s="6" t="str">
        <f t="shared" si="0"/>
        <v/>
      </c>
      <c r="U5" s="5" t="s">
        <v>1</v>
      </c>
      <c r="V5" s="17">
        <f t="shared" si="2"/>
        <v>37478</v>
      </c>
      <c r="W5" s="17">
        <f t="shared" si="3"/>
        <v>37527</v>
      </c>
      <c r="X5" s="17">
        <f t="shared" si="4"/>
        <v>37484</v>
      </c>
      <c r="Y5" s="17">
        <f t="shared" si="5"/>
        <v>37533</v>
      </c>
    </row>
    <row r="6" spans="2:25" ht="14.4" thickBot="1" x14ac:dyDescent="0.3">
      <c r="B6" s="15" t="s">
        <v>2</v>
      </c>
      <c r="C6" s="5" t="s">
        <v>16</v>
      </c>
      <c r="D6" s="5">
        <v>3</v>
      </c>
      <c r="E6" s="5">
        <v>6</v>
      </c>
      <c r="F6" s="5">
        <v>9</v>
      </c>
      <c r="G6" s="5">
        <f t="shared" si="1"/>
        <v>6</v>
      </c>
      <c r="H6" s="13">
        <v>0</v>
      </c>
      <c r="I6" s="13">
        <v>6</v>
      </c>
      <c r="J6" s="13">
        <v>0</v>
      </c>
      <c r="K6" s="13">
        <v>6</v>
      </c>
      <c r="L6" s="1">
        <f t="shared" si="6"/>
        <v>0</v>
      </c>
      <c r="M6" s="1">
        <f>MIN(H9,H13,H11)-I6</f>
        <v>0</v>
      </c>
      <c r="N6" s="7"/>
      <c r="O6" s="6" t="str">
        <f>+IF(L6=0,"SI","")</f>
        <v>SI</v>
      </c>
      <c r="U6" s="5" t="s">
        <v>2</v>
      </c>
      <c r="V6" s="17">
        <f t="shared" si="2"/>
        <v>37408</v>
      </c>
      <c r="W6" s="17">
        <f t="shared" si="3"/>
        <v>37408</v>
      </c>
      <c r="X6" s="17">
        <f t="shared" si="4"/>
        <v>37449</v>
      </c>
      <c r="Y6" s="17">
        <f t="shared" si="5"/>
        <v>37449</v>
      </c>
    </row>
    <row r="7" spans="2:25" ht="14.4" thickBot="1" x14ac:dyDescent="0.3">
      <c r="B7" s="5" t="s">
        <v>3</v>
      </c>
      <c r="C7" s="5" t="s">
        <v>5</v>
      </c>
      <c r="D7" s="5">
        <v>2</v>
      </c>
      <c r="E7" s="5">
        <v>3</v>
      </c>
      <c r="F7" s="5">
        <v>4</v>
      </c>
      <c r="G7" s="5">
        <f t="shared" si="1"/>
        <v>3</v>
      </c>
      <c r="H7" s="13">
        <v>8</v>
      </c>
      <c r="I7" s="13">
        <v>11</v>
      </c>
      <c r="J7" s="13">
        <v>12</v>
      </c>
      <c r="K7" s="13">
        <v>15</v>
      </c>
      <c r="L7" s="1">
        <f>J7-H7</f>
        <v>4</v>
      </c>
      <c r="M7" s="1">
        <f>MIN(H8)-I7</f>
        <v>0</v>
      </c>
      <c r="N7" s="7"/>
      <c r="O7" s="6" t="str">
        <f t="shared" si="0"/>
        <v/>
      </c>
      <c r="U7" s="5" t="s">
        <v>3</v>
      </c>
      <c r="V7" s="17">
        <f t="shared" si="2"/>
        <v>37464</v>
      </c>
      <c r="W7" s="17">
        <f t="shared" si="3"/>
        <v>37492</v>
      </c>
      <c r="X7" s="17">
        <f t="shared" si="4"/>
        <v>37484</v>
      </c>
      <c r="Y7" s="17">
        <f t="shared" si="5"/>
        <v>37512</v>
      </c>
    </row>
    <row r="8" spans="2:25" ht="14.4" thickBot="1" x14ac:dyDescent="0.3">
      <c r="B8" s="5" t="s">
        <v>4</v>
      </c>
      <c r="C8" s="5" t="s">
        <v>3</v>
      </c>
      <c r="D8" s="5">
        <v>3</v>
      </c>
      <c r="E8" s="5">
        <v>5</v>
      </c>
      <c r="F8" s="5">
        <v>7</v>
      </c>
      <c r="G8" s="5">
        <f t="shared" si="1"/>
        <v>5</v>
      </c>
      <c r="H8" s="13">
        <v>11</v>
      </c>
      <c r="I8" s="13">
        <v>16</v>
      </c>
      <c r="J8" s="13">
        <v>15</v>
      </c>
      <c r="K8" s="13">
        <v>20</v>
      </c>
      <c r="L8" s="1">
        <f t="shared" si="6"/>
        <v>4</v>
      </c>
      <c r="M8" s="1">
        <v>0</v>
      </c>
      <c r="N8" s="7"/>
      <c r="O8" s="6" t="str">
        <f t="shared" si="0"/>
        <v/>
      </c>
      <c r="U8" s="5" t="s">
        <v>4</v>
      </c>
      <c r="V8" s="17">
        <f t="shared" si="2"/>
        <v>37485</v>
      </c>
      <c r="W8" s="17">
        <f t="shared" si="3"/>
        <v>37513</v>
      </c>
      <c r="X8" s="17">
        <f t="shared" si="4"/>
        <v>37519</v>
      </c>
      <c r="Y8" s="17">
        <f t="shared" si="5"/>
        <v>37547</v>
      </c>
    </row>
    <row r="9" spans="2:25" ht="14.4" thickBot="1" x14ac:dyDescent="0.3">
      <c r="B9" s="5" t="s">
        <v>5</v>
      </c>
      <c r="C9" s="5" t="s">
        <v>2</v>
      </c>
      <c r="D9" s="5">
        <v>1</v>
      </c>
      <c r="E9" s="5">
        <v>2</v>
      </c>
      <c r="F9" s="5">
        <v>3</v>
      </c>
      <c r="G9" s="5">
        <f>(D9+4*E9+F9)/6</f>
        <v>2</v>
      </c>
      <c r="H9" s="13">
        <v>6</v>
      </c>
      <c r="I9" s="13">
        <v>8</v>
      </c>
      <c r="J9" s="13">
        <v>10</v>
      </c>
      <c r="K9" s="13">
        <v>12</v>
      </c>
      <c r="L9" s="1">
        <f>J9-H9</f>
        <v>4</v>
      </c>
      <c r="M9" s="1">
        <f>MIN(H10,H7)-I9</f>
        <v>0</v>
      </c>
      <c r="N9" s="7"/>
      <c r="O9" s="6" t="str">
        <f t="shared" si="0"/>
        <v/>
      </c>
      <c r="U9" s="5" t="s">
        <v>5</v>
      </c>
      <c r="V9" s="17">
        <f t="shared" si="2"/>
        <v>37450</v>
      </c>
      <c r="W9" s="17">
        <f t="shared" si="3"/>
        <v>37478</v>
      </c>
      <c r="X9" s="17">
        <f t="shared" si="4"/>
        <v>37463</v>
      </c>
      <c r="Y9" s="17">
        <f t="shared" si="5"/>
        <v>37491</v>
      </c>
    </row>
    <row r="10" spans="2:25" ht="14.4" thickBot="1" x14ac:dyDescent="0.3">
      <c r="B10" s="5" t="s">
        <v>6</v>
      </c>
      <c r="C10" s="5" t="s">
        <v>5</v>
      </c>
      <c r="D10" s="5">
        <v>1</v>
      </c>
      <c r="E10" s="5">
        <v>2</v>
      </c>
      <c r="F10" s="5">
        <v>3</v>
      </c>
      <c r="G10" s="5">
        <f t="shared" si="1"/>
        <v>2</v>
      </c>
      <c r="H10" s="13">
        <v>8</v>
      </c>
      <c r="I10" s="13">
        <v>10</v>
      </c>
      <c r="J10" s="13">
        <v>15</v>
      </c>
      <c r="K10" s="13">
        <v>17</v>
      </c>
      <c r="L10" s="1">
        <f t="shared" si="6"/>
        <v>7</v>
      </c>
      <c r="M10" s="1">
        <f>MIN(H5)-I10</f>
        <v>0</v>
      </c>
      <c r="N10" s="7"/>
      <c r="O10" s="6" t="str">
        <f t="shared" si="0"/>
        <v/>
      </c>
      <c r="U10" s="5" t="s">
        <v>6</v>
      </c>
      <c r="V10" s="17">
        <f t="shared" si="2"/>
        <v>37464</v>
      </c>
      <c r="W10" s="17">
        <f t="shared" si="3"/>
        <v>37513</v>
      </c>
      <c r="X10" s="17">
        <f t="shared" si="4"/>
        <v>37477</v>
      </c>
      <c r="Y10" s="17">
        <f t="shared" si="5"/>
        <v>37526</v>
      </c>
    </row>
    <row r="11" spans="2:25" ht="14.4" thickBot="1" x14ac:dyDescent="0.3">
      <c r="B11" s="15" t="s">
        <v>7</v>
      </c>
      <c r="C11" s="5" t="s">
        <v>2</v>
      </c>
      <c r="D11" s="5">
        <v>1</v>
      </c>
      <c r="E11" s="5">
        <v>3</v>
      </c>
      <c r="F11" s="5">
        <v>5</v>
      </c>
      <c r="G11" s="5">
        <f t="shared" si="1"/>
        <v>3</v>
      </c>
      <c r="H11" s="13">
        <v>6</v>
      </c>
      <c r="I11" s="13">
        <v>9</v>
      </c>
      <c r="J11" s="13">
        <v>6</v>
      </c>
      <c r="K11" s="13">
        <v>9</v>
      </c>
      <c r="L11" s="1">
        <f t="shared" si="6"/>
        <v>0</v>
      </c>
      <c r="M11" s="1">
        <f>MIN(H12)-I11</f>
        <v>0</v>
      </c>
      <c r="N11" s="7"/>
      <c r="O11" s="6" t="str">
        <f t="shared" si="0"/>
        <v>SI</v>
      </c>
      <c r="U11" s="5" t="s">
        <v>7</v>
      </c>
      <c r="V11" s="17">
        <f t="shared" si="2"/>
        <v>37450</v>
      </c>
      <c r="W11" s="17">
        <f t="shared" si="3"/>
        <v>37450</v>
      </c>
      <c r="X11" s="17">
        <f t="shared" si="4"/>
        <v>37470</v>
      </c>
      <c r="Y11" s="17">
        <f t="shared" si="5"/>
        <v>37470</v>
      </c>
    </row>
    <row r="12" spans="2:25" ht="14.4" thickBot="1" x14ac:dyDescent="0.3">
      <c r="B12" s="15" t="s">
        <v>8</v>
      </c>
      <c r="C12" s="5" t="s">
        <v>7</v>
      </c>
      <c r="D12" s="5">
        <v>3</v>
      </c>
      <c r="E12" s="5">
        <v>4</v>
      </c>
      <c r="F12" s="5">
        <v>5</v>
      </c>
      <c r="G12" s="5">
        <f t="shared" si="1"/>
        <v>4</v>
      </c>
      <c r="H12" s="13">
        <v>9</v>
      </c>
      <c r="I12" s="13">
        <v>13</v>
      </c>
      <c r="J12" s="13">
        <v>9</v>
      </c>
      <c r="K12" s="13">
        <v>13</v>
      </c>
      <c r="L12" s="1">
        <f t="shared" si="6"/>
        <v>0</v>
      </c>
      <c r="M12" s="1">
        <f>MIN(H14)-I12</f>
        <v>0</v>
      </c>
      <c r="N12" s="7"/>
      <c r="O12" s="6" t="str">
        <f>+IF(L12=0,"SI","")</f>
        <v>SI</v>
      </c>
      <c r="U12" s="5" t="s">
        <v>8</v>
      </c>
      <c r="V12" s="17">
        <f t="shared" si="2"/>
        <v>37471</v>
      </c>
      <c r="W12" s="17">
        <f t="shared" si="3"/>
        <v>37471</v>
      </c>
      <c r="X12" s="17">
        <f t="shared" si="4"/>
        <v>37498</v>
      </c>
      <c r="Y12" s="17">
        <f t="shared" si="5"/>
        <v>37498</v>
      </c>
    </row>
    <row r="13" spans="2:25" ht="14.4" thickBot="1" x14ac:dyDescent="0.3">
      <c r="B13" s="5" t="s">
        <v>10</v>
      </c>
      <c r="C13" s="5" t="s">
        <v>2</v>
      </c>
      <c r="D13" s="5">
        <v>2</v>
      </c>
      <c r="E13" s="5">
        <v>3</v>
      </c>
      <c r="F13" s="5">
        <v>4</v>
      </c>
      <c r="G13" s="5">
        <f t="shared" si="1"/>
        <v>3</v>
      </c>
      <c r="H13" s="13">
        <v>6</v>
      </c>
      <c r="I13" s="13">
        <v>9</v>
      </c>
      <c r="J13" s="13">
        <v>10</v>
      </c>
      <c r="K13" s="13">
        <v>13</v>
      </c>
      <c r="L13" s="1">
        <f>J13-H13</f>
        <v>4</v>
      </c>
      <c r="M13" s="1">
        <f>MIN(H14)-I13</f>
        <v>4</v>
      </c>
      <c r="N13" s="7"/>
      <c r="O13" s="6" t="str">
        <f t="shared" si="0"/>
        <v/>
      </c>
      <c r="U13" s="5" t="s">
        <v>10</v>
      </c>
      <c r="V13" s="17">
        <f t="shared" si="2"/>
        <v>37450</v>
      </c>
      <c r="W13" s="17">
        <f t="shared" si="3"/>
        <v>37478</v>
      </c>
      <c r="X13" s="17">
        <f t="shared" si="4"/>
        <v>37470</v>
      </c>
      <c r="Y13" s="17">
        <f t="shared" si="5"/>
        <v>37498</v>
      </c>
    </row>
    <row r="14" spans="2:25" ht="14.4" thickBot="1" x14ac:dyDescent="0.3">
      <c r="B14" s="15" t="s">
        <v>11</v>
      </c>
      <c r="C14" s="5" t="s">
        <v>18</v>
      </c>
      <c r="D14" s="5">
        <v>3</v>
      </c>
      <c r="E14" s="5">
        <v>5</v>
      </c>
      <c r="F14" s="5">
        <v>7</v>
      </c>
      <c r="G14" s="5">
        <f t="shared" si="1"/>
        <v>5</v>
      </c>
      <c r="H14" s="13">
        <v>13</v>
      </c>
      <c r="I14" s="13">
        <v>18</v>
      </c>
      <c r="J14" s="13">
        <v>13</v>
      </c>
      <c r="K14" s="13">
        <v>18</v>
      </c>
      <c r="L14" s="1">
        <f t="shared" si="6"/>
        <v>0</v>
      </c>
      <c r="M14" s="1">
        <f>MIN(H15)-I14</f>
        <v>0</v>
      </c>
      <c r="N14" s="7"/>
      <c r="O14" s="6" t="str">
        <f>+IF(L14=0,"SI","")</f>
        <v>SI</v>
      </c>
      <c r="U14" s="5" t="s">
        <v>11</v>
      </c>
      <c r="V14" s="17">
        <f t="shared" si="2"/>
        <v>37499</v>
      </c>
      <c r="W14" s="17">
        <f t="shared" si="3"/>
        <v>37499</v>
      </c>
      <c r="X14" s="17">
        <f t="shared" si="4"/>
        <v>37533</v>
      </c>
      <c r="Y14" s="17">
        <f t="shared" si="5"/>
        <v>37533</v>
      </c>
    </row>
    <row r="15" spans="2:25" ht="14.4" thickBot="1" x14ac:dyDescent="0.3">
      <c r="B15" s="15" t="s">
        <v>12</v>
      </c>
      <c r="C15" s="5" t="s">
        <v>11</v>
      </c>
      <c r="D15" s="5">
        <v>1</v>
      </c>
      <c r="E15" s="5">
        <v>2</v>
      </c>
      <c r="F15" s="5">
        <v>3</v>
      </c>
      <c r="G15" s="5">
        <f t="shared" si="1"/>
        <v>2</v>
      </c>
      <c r="H15" s="13">
        <v>18</v>
      </c>
      <c r="I15" s="13">
        <v>20</v>
      </c>
      <c r="J15" s="13">
        <v>18</v>
      </c>
      <c r="K15" s="13">
        <v>20</v>
      </c>
      <c r="L15" s="1">
        <f t="shared" si="6"/>
        <v>0</v>
      </c>
      <c r="M15" s="1">
        <v>0</v>
      </c>
      <c r="N15" s="7"/>
      <c r="O15" s="6" t="str">
        <f t="shared" si="0"/>
        <v>SI</v>
      </c>
      <c r="U15" s="5" t="s">
        <v>12</v>
      </c>
      <c r="V15" s="17">
        <f t="shared" si="2"/>
        <v>37534</v>
      </c>
      <c r="W15" s="17">
        <f t="shared" si="3"/>
        <v>37534</v>
      </c>
      <c r="X15" s="17">
        <f t="shared" si="4"/>
        <v>37547</v>
      </c>
      <c r="Y15" s="17">
        <f t="shared" si="5"/>
        <v>37547</v>
      </c>
    </row>
    <row r="16" spans="2:25" ht="14.4" thickBot="1" x14ac:dyDescent="0.3">
      <c r="B16" s="5"/>
      <c r="C16" s="5"/>
      <c r="D16" s="5"/>
      <c r="E16" s="5"/>
      <c r="F16" s="5"/>
      <c r="G16" s="5"/>
      <c r="H16" s="13"/>
      <c r="I16" s="13"/>
      <c r="J16" s="13"/>
      <c r="K16" s="13"/>
      <c r="L16" s="8"/>
      <c r="M16" s="8"/>
      <c r="N16" s="9"/>
      <c r="O16" s="10"/>
    </row>
    <row r="18" spans="2:15" x14ac:dyDescent="0.25">
      <c r="B18" s="2" t="s">
        <v>37</v>
      </c>
    </row>
    <row r="22" spans="2:15" x14ac:dyDescent="0.25">
      <c r="M22" s="2" t="s">
        <v>24</v>
      </c>
    </row>
    <row r="23" spans="2:15" x14ac:dyDescent="0.25">
      <c r="M23">
        <f>+G6+G11+G12+G14+G15</f>
        <v>20</v>
      </c>
      <c r="O23">
        <f>K15</f>
        <v>20</v>
      </c>
    </row>
  </sheetData>
  <mergeCells count="6">
    <mergeCell ref="D1:G1"/>
    <mergeCell ref="X1:Y1"/>
    <mergeCell ref="L1:N1"/>
    <mergeCell ref="H1:I1"/>
    <mergeCell ref="J1:K1"/>
    <mergeCell ref="V1:W1"/>
  </mergeCells>
  <phoneticPr fontId="0" type="noConversion"/>
  <printOptions horizontalCentered="1"/>
  <pageMargins left="0.59055118110236227" right="0.59055118110236227" top="0.98425196850393704" bottom="0.78740157480314965" header="0.59055118110236227" footer="0.59055118110236227"/>
  <pageSetup paperSize="9" orientation="landscape" r:id="rId1"/>
  <headerFooter alignWithMargins="0">
    <oddHeader>&amp;CPGSI - Ejercicios Tema 6</oddHeader>
    <oddFooter>&amp;CUCLM-ESI  pg. &amp;P   (&amp;A)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6145" r:id="rId4">
          <objectPr defaultSize="0" autoPict="0" r:id="rId5">
            <anchor moveWithCells="1">
              <from>
                <xdr:col>1</xdr:col>
                <xdr:colOff>76200</xdr:colOff>
                <xdr:row>23</xdr:row>
                <xdr:rowOff>129540</xdr:rowOff>
              </from>
              <to>
                <xdr:col>19</xdr:col>
                <xdr:colOff>251460</xdr:colOff>
                <xdr:row>57</xdr:row>
                <xdr:rowOff>38100</xdr:rowOff>
              </to>
            </anchor>
          </objectPr>
        </oleObject>
      </mc:Choice>
      <mc:Fallback>
        <oleObject progId="Visio.Drawing.15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9D2E-E9C8-4600-89D3-1AB3A48618BE}">
  <dimension ref="A1:Y67"/>
  <sheetViews>
    <sheetView tabSelected="1" topLeftCell="F1" zoomScale="156" zoomScaleNormal="69" workbookViewId="0">
      <selection activeCell="M6" sqref="M6"/>
    </sheetView>
  </sheetViews>
  <sheetFormatPr baseColWidth="10" defaultRowHeight="13.2" x14ac:dyDescent="0.25"/>
  <cols>
    <col min="11" max="11" width="9.88671875" customWidth="1"/>
  </cols>
  <sheetData>
    <row r="1" spans="1:14" ht="13.8" thickBot="1" x14ac:dyDescent="0.3">
      <c r="B1" s="32" t="s">
        <v>36</v>
      </c>
      <c r="C1" s="19"/>
      <c r="D1" s="60" t="s">
        <v>56</v>
      </c>
      <c r="E1" s="62"/>
      <c r="F1" s="62"/>
      <c r="G1" s="61"/>
      <c r="H1" s="54" t="s">
        <v>29</v>
      </c>
      <c r="I1" s="54"/>
      <c r="J1" s="55" t="s">
        <v>30</v>
      </c>
      <c r="K1" s="55"/>
      <c r="L1" s="60" t="s">
        <v>20</v>
      </c>
      <c r="M1" s="61"/>
      <c r="N1" s="2"/>
    </row>
    <row r="2" spans="1:14" ht="13.8" x14ac:dyDescent="0.25">
      <c r="A2" s="33" t="s">
        <v>15</v>
      </c>
      <c r="B2" s="34" t="s">
        <v>14</v>
      </c>
      <c r="C2" s="35" t="s">
        <v>52</v>
      </c>
      <c r="D2" s="33" t="s">
        <v>38</v>
      </c>
      <c r="E2" s="41" t="s">
        <v>39</v>
      </c>
      <c r="F2" s="41" t="s">
        <v>40</v>
      </c>
      <c r="G2" s="42" t="s">
        <v>21</v>
      </c>
      <c r="H2" s="43" t="s">
        <v>25</v>
      </c>
      <c r="I2" s="44" t="s">
        <v>26</v>
      </c>
      <c r="J2" s="43" t="s">
        <v>27</v>
      </c>
      <c r="K2" s="45" t="s">
        <v>28</v>
      </c>
      <c r="L2" s="33" t="s">
        <v>13</v>
      </c>
      <c r="M2" s="46" t="s">
        <v>22</v>
      </c>
      <c r="N2" s="6" t="s">
        <v>23</v>
      </c>
    </row>
    <row r="3" spans="1:14" x14ac:dyDescent="0.25">
      <c r="A3" s="36" t="s">
        <v>16</v>
      </c>
      <c r="B3" s="18" t="s">
        <v>9</v>
      </c>
      <c r="C3" s="37" t="s">
        <v>53</v>
      </c>
      <c r="D3" s="26">
        <v>1</v>
      </c>
      <c r="E3" s="5">
        <v>1</v>
      </c>
      <c r="F3" s="5">
        <v>1</v>
      </c>
      <c r="G3" s="27">
        <f>(D3+4*E3+F3)/6</f>
        <v>1</v>
      </c>
      <c r="H3" s="26">
        <v>0</v>
      </c>
      <c r="I3" s="27">
        <f>H3+G3</f>
        <v>1</v>
      </c>
      <c r="J3" s="26">
        <f t="shared" ref="J3:J14" si="0">K3-G3</f>
        <v>0</v>
      </c>
      <c r="K3" s="27">
        <f>I3</f>
        <v>1</v>
      </c>
      <c r="L3" s="26">
        <f t="shared" ref="L3:L14" si="1">J3-H3</f>
        <v>0</v>
      </c>
      <c r="M3" s="27">
        <f>MIN(H6,H7)-I3</f>
        <v>0</v>
      </c>
      <c r="N3" s="5" t="str">
        <f t="shared" ref="N3:N11" si="2">+IF(L3=0,"SI","NO")</f>
        <v>SI</v>
      </c>
    </row>
    <row r="4" spans="1:14" x14ac:dyDescent="0.25">
      <c r="A4" s="36" t="s">
        <v>16</v>
      </c>
      <c r="B4" s="18" t="s">
        <v>0</v>
      </c>
      <c r="C4" s="37" t="s">
        <v>18</v>
      </c>
      <c r="D4" s="26">
        <v>1</v>
      </c>
      <c r="E4" s="5">
        <v>2</v>
      </c>
      <c r="F4" s="5">
        <v>3</v>
      </c>
      <c r="G4" s="27">
        <f t="shared" ref="G4:G19" si="3">(D4+4*E4+F4)/6</f>
        <v>2</v>
      </c>
      <c r="H4" s="26">
        <v>0</v>
      </c>
      <c r="I4" s="27">
        <f t="shared" ref="I4:I19" si="4">H4+G4</f>
        <v>2</v>
      </c>
      <c r="J4" s="26">
        <f t="shared" si="0"/>
        <v>3</v>
      </c>
      <c r="K4" s="27">
        <f>MIN(J12,J13)</f>
        <v>5</v>
      </c>
      <c r="L4" s="26">
        <f t="shared" si="1"/>
        <v>3</v>
      </c>
      <c r="M4" s="27">
        <f>MIN(H12,H13)-I4</f>
        <v>3</v>
      </c>
      <c r="N4" s="5" t="str">
        <f t="shared" si="2"/>
        <v>NO</v>
      </c>
    </row>
    <row r="5" spans="1:14" x14ac:dyDescent="0.25">
      <c r="A5" s="36" t="s">
        <v>16</v>
      </c>
      <c r="B5" s="18" t="s">
        <v>1</v>
      </c>
      <c r="C5" s="37" t="s">
        <v>54</v>
      </c>
      <c r="D5" s="26">
        <v>2</v>
      </c>
      <c r="E5" s="5">
        <v>3</v>
      </c>
      <c r="F5" s="5">
        <v>4</v>
      </c>
      <c r="G5" s="27">
        <f t="shared" si="3"/>
        <v>3</v>
      </c>
      <c r="H5" s="26">
        <v>0</v>
      </c>
      <c r="I5" s="27">
        <f t="shared" si="4"/>
        <v>3</v>
      </c>
      <c r="J5" s="26">
        <f t="shared" si="0"/>
        <v>0</v>
      </c>
      <c r="K5" s="27">
        <f>MIN(J8,J9)</f>
        <v>3</v>
      </c>
      <c r="L5" s="26">
        <f t="shared" si="1"/>
        <v>0</v>
      </c>
      <c r="M5" s="27">
        <f>MIN(H8,H9)-I5</f>
        <v>0</v>
      </c>
      <c r="N5" s="5" t="str">
        <f t="shared" si="2"/>
        <v>SI</v>
      </c>
    </row>
    <row r="6" spans="1:14" x14ac:dyDescent="0.25">
      <c r="A6" s="36" t="s">
        <v>9</v>
      </c>
      <c r="B6" s="18" t="s">
        <v>2</v>
      </c>
      <c r="C6" s="37" t="s">
        <v>55</v>
      </c>
      <c r="D6" s="30">
        <v>2</v>
      </c>
      <c r="E6" s="6">
        <v>4</v>
      </c>
      <c r="F6" s="6">
        <v>6</v>
      </c>
      <c r="G6" s="27">
        <f t="shared" si="3"/>
        <v>4</v>
      </c>
      <c r="H6" s="26">
        <f>I3</f>
        <v>1</v>
      </c>
      <c r="I6" s="27">
        <f t="shared" si="4"/>
        <v>5</v>
      </c>
      <c r="J6" s="26">
        <f t="shared" si="0"/>
        <v>1</v>
      </c>
      <c r="K6" s="27">
        <f>I6</f>
        <v>5</v>
      </c>
      <c r="L6" s="26">
        <f t="shared" si="1"/>
        <v>0</v>
      </c>
      <c r="M6" s="27">
        <f>'3,6'!Q27</f>
        <v>2</v>
      </c>
      <c r="N6" s="5" t="str">
        <f t="shared" si="2"/>
        <v>SI</v>
      </c>
    </row>
    <row r="7" spans="1:14" x14ac:dyDescent="0.25">
      <c r="A7" s="36" t="s">
        <v>9</v>
      </c>
      <c r="B7" s="18" t="s">
        <v>3</v>
      </c>
      <c r="C7" s="37" t="s">
        <v>18</v>
      </c>
      <c r="D7" s="26">
        <v>1</v>
      </c>
      <c r="E7" s="5">
        <v>3</v>
      </c>
      <c r="F7" s="5">
        <v>5</v>
      </c>
      <c r="G7" s="27">
        <f t="shared" si="3"/>
        <v>3</v>
      </c>
      <c r="H7" s="26">
        <f>I3</f>
        <v>1</v>
      </c>
      <c r="I7" s="27">
        <f t="shared" si="4"/>
        <v>4</v>
      </c>
      <c r="J7" s="26">
        <f t="shared" si="0"/>
        <v>2</v>
      </c>
      <c r="K7" s="27">
        <f>J12</f>
        <v>5</v>
      </c>
      <c r="L7" s="26">
        <f>J7-H7</f>
        <v>1</v>
      </c>
      <c r="M7" s="27">
        <f>MIN(H12,H13)-I7</f>
        <v>1</v>
      </c>
      <c r="N7" s="5" t="str">
        <f t="shared" si="2"/>
        <v>NO</v>
      </c>
    </row>
    <row r="8" spans="1:14" x14ac:dyDescent="0.25">
      <c r="A8" s="36" t="s">
        <v>1</v>
      </c>
      <c r="B8" s="18" t="s">
        <v>4</v>
      </c>
      <c r="C8" s="37" t="s">
        <v>18</v>
      </c>
      <c r="D8" s="26">
        <v>1</v>
      </c>
      <c r="E8" s="5">
        <v>2</v>
      </c>
      <c r="F8" s="5">
        <v>3</v>
      </c>
      <c r="G8" s="27">
        <f t="shared" si="3"/>
        <v>2</v>
      </c>
      <c r="H8" s="26">
        <f>I5</f>
        <v>3</v>
      </c>
      <c r="I8" s="27">
        <f t="shared" si="4"/>
        <v>5</v>
      </c>
      <c r="J8" s="26">
        <f t="shared" si="0"/>
        <v>3</v>
      </c>
      <c r="K8" s="27">
        <f>J12</f>
        <v>5</v>
      </c>
      <c r="L8" s="26">
        <f t="shared" si="1"/>
        <v>0</v>
      </c>
      <c r="M8" s="27">
        <f>MIN(H12,H13)-I8</f>
        <v>0</v>
      </c>
      <c r="N8" s="5" t="str">
        <f t="shared" si="2"/>
        <v>SI</v>
      </c>
    </row>
    <row r="9" spans="1:14" x14ac:dyDescent="0.25">
      <c r="A9" s="36" t="s">
        <v>1</v>
      </c>
      <c r="B9" s="18" t="s">
        <v>5</v>
      </c>
      <c r="C9" s="37" t="s">
        <v>11</v>
      </c>
      <c r="D9" s="26">
        <v>0</v>
      </c>
      <c r="E9" s="5">
        <v>1</v>
      </c>
      <c r="F9" s="5">
        <v>2</v>
      </c>
      <c r="G9" s="27">
        <f t="shared" si="3"/>
        <v>1</v>
      </c>
      <c r="H9" s="26">
        <f>I5</f>
        <v>3</v>
      </c>
      <c r="I9" s="27">
        <f t="shared" si="4"/>
        <v>4</v>
      </c>
      <c r="J9" s="26">
        <f t="shared" si="0"/>
        <v>10</v>
      </c>
      <c r="K9" s="27">
        <f>J14</f>
        <v>11</v>
      </c>
      <c r="L9" s="26">
        <f t="shared" si="1"/>
        <v>7</v>
      </c>
      <c r="M9" s="27">
        <f>H15-I9</f>
        <v>8</v>
      </c>
      <c r="N9" s="5" t="str">
        <f t="shared" si="2"/>
        <v>NO</v>
      </c>
    </row>
    <row r="10" spans="1:14" x14ac:dyDescent="0.25">
      <c r="A10" s="36" t="s">
        <v>2</v>
      </c>
      <c r="B10" s="18" t="s">
        <v>6</v>
      </c>
      <c r="C10" s="37" t="s">
        <v>12</v>
      </c>
      <c r="D10" s="26">
        <v>5</v>
      </c>
      <c r="E10" s="5">
        <v>7</v>
      </c>
      <c r="F10" s="5">
        <v>9</v>
      </c>
      <c r="G10" s="27">
        <f t="shared" si="3"/>
        <v>7</v>
      </c>
      <c r="H10" s="26">
        <f>I6</f>
        <v>5</v>
      </c>
      <c r="I10" s="27">
        <f t="shared" si="4"/>
        <v>12</v>
      </c>
      <c r="J10" s="26">
        <f>K10-G10</f>
        <v>7</v>
      </c>
      <c r="K10" s="27">
        <f>J15</f>
        <v>14</v>
      </c>
      <c r="L10" s="26">
        <f t="shared" si="1"/>
        <v>2</v>
      </c>
      <c r="M10" s="27">
        <f>H15-I10</f>
        <v>0</v>
      </c>
      <c r="N10" s="5" t="str">
        <f t="shared" si="2"/>
        <v>NO</v>
      </c>
    </row>
    <row r="11" spans="1:14" x14ac:dyDescent="0.25">
      <c r="A11" s="36" t="s">
        <v>2</v>
      </c>
      <c r="B11" s="18" t="s">
        <v>7</v>
      </c>
      <c r="C11" s="37" t="s">
        <v>42</v>
      </c>
      <c r="D11" s="26">
        <v>6</v>
      </c>
      <c r="E11" s="5">
        <v>8</v>
      </c>
      <c r="F11" s="5">
        <v>10</v>
      </c>
      <c r="G11" s="27">
        <f t="shared" si="3"/>
        <v>8</v>
      </c>
      <c r="H11" s="26">
        <f>I6</f>
        <v>5</v>
      </c>
      <c r="I11" s="27">
        <f t="shared" si="4"/>
        <v>13</v>
      </c>
      <c r="J11" s="26">
        <f t="shared" si="0"/>
        <v>5</v>
      </c>
      <c r="K11" s="27">
        <f>I11</f>
        <v>13</v>
      </c>
      <c r="L11" s="26">
        <f t="shared" si="1"/>
        <v>0</v>
      </c>
      <c r="M11" s="27">
        <f>H16-I11</f>
        <v>0</v>
      </c>
      <c r="N11" s="5" t="str">
        <f t="shared" si="2"/>
        <v>SI</v>
      </c>
    </row>
    <row r="12" spans="1:14" x14ac:dyDescent="0.25">
      <c r="A12" s="36" t="s">
        <v>45</v>
      </c>
      <c r="B12" s="18" t="s">
        <v>8</v>
      </c>
      <c r="C12" s="37" t="s">
        <v>42</v>
      </c>
      <c r="D12" s="26">
        <v>5</v>
      </c>
      <c r="E12" s="5">
        <v>7</v>
      </c>
      <c r="F12" s="5">
        <v>15</v>
      </c>
      <c r="G12" s="27">
        <f>(D12+4*E12+F12)/6</f>
        <v>8</v>
      </c>
      <c r="H12" s="26">
        <f>MAX(I4,I7,I8)</f>
        <v>5</v>
      </c>
      <c r="I12" s="27">
        <f t="shared" si="4"/>
        <v>13</v>
      </c>
      <c r="J12" s="26">
        <f>K12-G12</f>
        <v>5</v>
      </c>
      <c r="K12" s="27">
        <f>J16</f>
        <v>13</v>
      </c>
      <c r="L12" s="26">
        <f t="shared" si="1"/>
        <v>0</v>
      </c>
      <c r="M12" s="27">
        <f>H16-I12</f>
        <v>0</v>
      </c>
      <c r="N12" s="5" t="str">
        <f>+IF(L12=0,"SI","NO")</f>
        <v>SI</v>
      </c>
    </row>
    <row r="13" spans="1:14" x14ac:dyDescent="0.25">
      <c r="A13" s="36" t="s">
        <v>45</v>
      </c>
      <c r="B13" s="18" t="s">
        <v>10</v>
      </c>
      <c r="C13" s="37" t="s">
        <v>43</v>
      </c>
      <c r="D13" s="26">
        <v>6</v>
      </c>
      <c r="E13" s="5">
        <v>7</v>
      </c>
      <c r="F13" s="5">
        <v>8</v>
      </c>
      <c r="G13" s="27">
        <f t="shared" si="3"/>
        <v>7</v>
      </c>
      <c r="H13" s="26">
        <f>MAX(I4,I7,I8)</f>
        <v>5</v>
      </c>
      <c r="I13" s="27">
        <f t="shared" si="4"/>
        <v>12</v>
      </c>
      <c r="J13" s="26">
        <f t="shared" si="0"/>
        <v>9</v>
      </c>
      <c r="K13" s="27">
        <f>J17</f>
        <v>16</v>
      </c>
      <c r="L13" s="26">
        <f t="shared" si="1"/>
        <v>4</v>
      </c>
      <c r="M13" s="27">
        <f>H17-I13</f>
        <v>0</v>
      </c>
      <c r="N13" s="5" t="str">
        <f t="shared" ref="N13:N19" si="5">+IF(L13=0,"SI","NO")</f>
        <v>NO</v>
      </c>
    </row>
    <row r="14" spans="1:14" x14ac:dyDescent="0.25">
      <c r="A14" s="36" t="s">
        <v>5</v>
      </c>
      <c r="B14" s="18" t="s">
        <v>11</v>
      </c>
      <c r="C14" s="37" t="s">
        <v>43</v>
      </c>
      <c r="D14" s="26">
        <v>3</v>
      </c>
      <c r="E14" s="5">
        <v>5</v>
      </c>
      <c r="F14" s="5">
        <v>7</v>
      </c>
      <c r="G14" s="27">
        <f t="shared" si="3"/>
        <v>5</v>
      </c>
      <c r="H14" s="26">
        <f>I9</f>
        <v>4</v>
      </c>
      <c r="I14" s="27">
        <f t="shared" si="4"/>
        <v>9</v>
      </c>
      <c r="J14" s="26">
        <f t="shared" si="0"/>
        <v>11</v>
      </c>
      <c r="K14" s="27">
        <f>J17</f>
        <v>16</v>
      </c>
      <c r="L14" s="26">
        <f t="shared" si="1"/>
        <v>7</v>
      </c>
      <c r="M14" s="27">
        <f>H17-I14</f>
        <v>3</v>
      </c>
      <c r="N14" s="5" t="str">
        <f t="shared" si="5"/>
        <v>NO</v>
      </c>
    </row>
    <row r="15" spans="1:14" x14ac:dyDescent="0.25">
      <c r="A15" s="36" t="s">
        <v>6</v>
      </c>
      <c r="B15" s="18" t="s">
        <v>12</v>
      </c>
      <c r="C15" s="37" t="s">
        <v>44</v>
      </c>
      <c r="D15" s="26">
        <v>1</v>
      </c>
      <c r="E15" s="5">
        <v>1</v>
      </c>
      <c r="F15" s="5">
        <v>1</v>
      </c>
      <c r="G15" s="27">
        <f t="shared" si="3"/>
        <v>1</v>
      </c>
      <c r="H15" s="26">
        <f>I10</f>
        <v>12</v>
      </c>
      <c r="I15" s="27">
        <f t="shared" si="4"/>
        <v>13</v>
      </c>
      <c r="J15" s="26">
        <v>14</v>
      </c>
      <c r="K15" s="27">
        <v>15</v>
      </c>
      <c r="L15" s="26">
        <f>J15-H15</f>
        <v>2</v>
      </c>
      <c r="M15" s="27">
        <f>H18-I15</f>
        <v>2</v>
      </c>
      <c r="N15" s="5" t="str">
        <f t="shared" si="5"/>
        <v>NO</v>
      </c>
    </row>
    <row r="16" spans="1:14" x14ac:dyDescent="0.25">
      <c r="A16" s="36" t="s">
        <v>46</v>
      </c>
      <c r="B16" s="18" t="s">
        <v>42</v>
      </c>
      <c r="C16" s="37" t="s">
        <v>44</v>
      </c>
      <c r="D16" s="26">
        <v>1</v>
      </c>
      <c r="E16" s="5">
        <v>2</v>
      </c>
      <c r="F16" s="5">
        <v>3</v>
      </c>
      <c r="G16" s="27">
        <f t="shared" si="3"/>
        <v>2</v>
      </c>
      <c r="H16" s="26">
        <f>MAX(I11,I12)</f>
        <v>13</v>
      </c>
      <c r="I16" s="27">
        <f t="shared" si="4"/>
        <v>15</v>
      </c>
      <c r="J16" s="27">
        <f>H16</f>
        <v>13</v>
      </c>
      <c r="K16" s="27">
        <f>I16</f>
        <v>15</v>
      </c>
      <c r="L16" s="26">
        <v>0</v>
      </c>
      <c r="M16" s="27">
        <f>H18-I16</f>
        <v>0</v>
      </c>
      <c r="N16" s="5" t="str">
        <f t="shared" si="5"/>
        <v>SI</v>
      </c>
    </row>
    <row r="17" spans="1:22" x14ac:dyDescent="0.25">
      <c r="A17" s="36" t="s">
        <v>47</v>
      </c>
      <c r="B17" s="18" t="s">
        <v>43</v>
      </c>
      <c r="C17" s="37" t="s">
        <v>41</v>
      </c>
      <c r="D17" s="26">
        <v>2</v>
      </c>
      <c r="E17" s="5">
        <v>3</v>
      </c>
      <c r="F17" s="5">
        <v>4</v>
      </c>
      <c r="G17" s="27">
        <f t="shared" si="3"/>
        <v>3</v>
      </c>
      <c r="H17" s="26">
        <f>MAX(I13,I14)</f>
        <v>12</v>
      </c>
      <c r="I17" s="27">
        <f t="shared" si="4"/>
        <v>15</v>
      </c>
      <c r="J17" s="26">
        <f>K17-E17</f>
        <v>16</v>
      </c>
      <c r="K17" s="27">
        <v>19</v>
      </c>
      <c r="L17" s="26">
        <v>0</v>
      </c>
      <c r="M17" s="27">
        <f>H19-I17</f>
        <v>4</v>
      </c>
      <c r="N17" s="5" t="str">
        <f t="shared" si="5"/>
        <v>SI</v>
      </c>
    </row>
    <row r="18" spans="1:22" x14ac:dyDescent="0.25">
      <c r="A18" s="36" t="s">
        <v>48</v>
      </c>
      <c r="B18" s="18" t="s">
        <v>44</v>
      </c>
      <c r="C18" s="37" t="s">
        <v>41</v>
      </c>
      <c r="D18" s="26">
        <v>3</v>
      </c>
      <c r="E18" s="5">
        <v>4</v>
      </c>
      <c r="F18" s="5">
        <v>5</v>
      </c>
      <c r="G18" s="27">
        <f t="shared" si="3"/>
        <v>4</v>
      </c>
      <c r="H18" s="26">
        <f>MAX(I15,I16)</f>
        <v>15</v>
      </c>
      <c r="I18" s="27">
        <f t="shared" si="4"/>
        <v>19</v>
      </c>
      <c r="J18" s="26">
        <v>15</v>
      </c>
      <c r="K18" s="27">
        <v>19</v>
      </c>
      <c r="L18" s="26">
        <v>0</v>
      </c>
      <c r="M18" s="27">
        <f>H19-I18</f>
        <v>0</v>
      </c>
      <c r="N18" s="5" t="str">
        <f t="shared" si="5"/>
        <v>SI</v>
      </c>
    </row>
    <row r="19" spans="1:22" ht="13.8" thickBot="1" x14ac:dyDescent="0.3">
      <c r="A19" s="38" t="s">
        <v>49</v>
      </c>
      <c r="B19" s="39" t="s">
        <v>41</v>
      </c>
      <c r="C19" s="40" t="s">
        <v>16</v>
      </c>
      <c r="D19" s="28">
        <v>1</v>
      </c>
      <c r="E19" s="31">
        <v>2</v>
      </c>
      <c r="F19" s="31">
        <v>3</v>
      </c>
      <c r="G19" s="29">
        <f t="shared" si="3"/>
        <v>2</v>
      </c>
      <c r="H19" s="28">
        <f>MAX(I17,I18)</f>
        <v>19</v>
      </c>
      <c r="I19" s="29">
        <f t="shared" si="4"/>
        <v>21</v>
      </c>
      <c r="J19" s="28">
        <v>19</v>
      </c>
      <c r="K19" s="29">
        <v>21</v>
      </c>
      <c r="L19" s="28">
        <v>0</v>
      </c>
      <c r="M19" s="29">
        <v>0</v>
      </c>
      <c r="N19" s="5" t="str">
        <f t="shared" si="5"/>
        <v>SI</v>
      </c>
    </row>
    <row r="24" spans="1:22" ht="13.8" thickBot="1" x14ac:dyDescent="0.3"/>
    <row r="25" spans="1:22" x14ac:dyDescent="0.25">
      <c r="L25" s="20">
        <f>H10</f>
        <v>5</v>
      </c>
      <c r="M25" s="22">
        <f>G10</f>
        <v>7</v>
      </c>
      <c r="N25" s="21">
        <f>I10</f>
        <v>12</v>
      </c>
      <c r="P25" s="20">
        <f>H15</f>
        <v>12</v>
      </c>
      <c r="Q25" s="22">
        <f>G15</f>
        <v>1</v>
      </c>
      <c r="R25" s="21">
        <f>I15</f>
        <v>13</v>
      </c>
    </row>
    <row r="26" spans="1:22" x14ac:dyDescent="0.25">
      <c r="L26" s="56" t="s">
        <v>6</v>
      </c>
      <c r="M26" s="51"/>
      <c r="N26" s="57"/>
      <c r="P26" s="56" t="s">
        <v>12</v>
      </c>
      <c r="Q26" s="51"/>
      <c r="R26" s="57"/>
    </row>
    <row r="27" spans="1:22" ht="13.8" thickBot="1" x14ac:dyDescent="0.3">
      <c r="L27" s="23">
        <f>J10</f>
        <v>7</v>
      </c>
      <c r="M27" s="25">
        <f>L10</f>
        <v>2</v>
      </c>
      <c r="N27" s="24">
        <f>K10</f>
        <v>14</v>
      </c>
      <c r="P27" s="23">
        <v>14</v>
      </c>
      <c r="Q27" s="25">
        <f>L15</f>
        <v>2</v>
      </c>
      <c r="R27" s="24">
        <v>15</v>
      </c>
    </row>
    <row r="29" spans="1:22" ht="13.8" thickBot="1" x14ac:dyDescent="0.3"/>
    <row r="30" spans="1:22" x14ac:dyDescent="0.25">
      <c r="H30" s="20">
        <f>H6</f>
        <v>1</v>
      </c>
      <c r="I30" s="22">
        <f>G6</f>
        <v>4</v>
      </c>
      <c r="J30" s="49">
        <f>I6</f>
        <v>5</v>
      </c>
      <c r="T30" s="20">
        <f>H18</f>
        <v>15</v>
      </c>
      <c r="U30" s="22">
        <f>G18</f>
        <v>4</v>
      </c>
      <c r="V30" s="21">
        <f>I18</f>
        <v>19</v>
      </c>
    </row>
    <row r="31" spans="1:22" x14ac:dyDescent="0.25">
      <c r="H31" s="56" t="s">
        <v>2</v>
      </c>
      <c r="I31" s="51"/>
      <c r="J31" s="57"/>
      <c r="T31" s="56" t="s">
        <v>44</v>
      </c>
      <c r="U31" s="51"/>
      <c r="V31" s="57"/>
    </row>
    <row r="32" spans="1:22" ht="13.8" thickBot="1" x14ac:dyDescent="0.3">
      <c r="H32" s="48">
        <f>H30</f>
        <v>1</v>
      </c>
      <c r="I32" s="25">
        <f>L6</f>
        <v>0</v>
      </c>
      <c r="J32" s="24">
        <f>J30</f>
        <v>5</v>
      </c>
      <c r="T32" s="48">
        <f>T30</f>
        <v>15</v>
      </c>
      <c r="U32" s="25">
        <f>L19</f>
        <v>0</v>
      </c>
      <c r="V32" s="24">
        <f>V30</f>
        <v>19</v>
      </c>
    </row>
    <row r="33" spans="4:25" ht="13.8" thickBot="1" x14ac:dyDescent="0.3">
      <c r="D33" s="20">
        <f>H3</f>
        <v>0</v>
      </c>
      <c r="E33" s="22">
        <f>G3</f>
        <v>1</v>
      </c>
      <c r="F33" s="21">
        <f>I3</f>
        <v>1</v>
      </c>
    </row>
    <row r="34" spans="4:25" x14ac:dyDescent="0.25">
      <c r="D34" s="56" t="str">
        <f>B3</f>
        <v>A</v>
      </c>
      <c r="E34" s="51"/>
      <c r="F34" s="57"/>
      <c r="L34" s="20">
        <f>H11</f>
        <v>5</v>
      </c>
      <c r="M34" s="22">
        <f>G11</f>
        <v>8</v>
      </c>
      <c r="N34" s="21">
        <f>I11</f>
        <v>13</v>
      </c>
    </row>
    <row r="35" spans="4:25" ht="13.8" thickBot="1" x14ac:dyDescent="0.3">
      <c r="D35" s="48">
        <f>D33</f>
        <v>0</v>
      </c>
      <c r="E35" s="25">
        <v>0</v>
      </c>
      <c r="F35" s="24">
        <f>F33</f>
        <v>1</v>
      </c>
      <c r="L35" s="56" t="s">
        <v>7</v>
      </c>
      <c r="M35" s="51"/>
      <c r="N35" s="57"/>
    </row>
    <row r="36" spans="4:25" ht="13.8" thickBot="1" x14ac:dyDescent="0.3">
      <c r="L36" s="48">
        <f>L34</f>
        <v>5</v>
      </c>
      <c r="M36" s="25">
        <f>L11</f>
        <v>0</v>
      </c>
      <c r="N36" s="24">
        <f>N34</f>
        <v>13</v>
      </c>
    </row>
    <row r="37" spans="4:25" x14ac:dyDescent="0.25">
      <c r="H37" s="20">
        <f>H7</f>
        <v>1</v>
      </c>
      <c r="I37" s="22">
        <f>G7</f>
        <v>3</v>
      </c>
      <c r="J37" s="21">
        <f>I7</f>
        <v>4</v>
      </c>
      <c r="P37" s="20">
        <f>H16</f>
        <v>13</v>
      </c>
      <c r="Q37" s="22">
        <f>G16</f>
        <v>2</v>
      </c>
      <c r="R37" s="21">
        <f>I16</f>
        <v>15</v>
      </c>
    </row>
    <row r="38" spans="4:25" x14ac:dyDescent="0.25">
      <c r="H38" s="56" t="s">
        <v>3</v>
      </c>
      <c r="I38" s="51"/>
      <c r="J38" s="57"/>
      <c r="P38" s="56" t="s">
        <v>42</v>
      </c>
      <c r="Q38" s="51"/>
      <c r="R38" s="57"/>
    </row>
    <row r="39" spans="4:25" ht="13.8" thickBot="1" x14ac:dyDescent="0.3">
      <c r="H39" s="23">
        <f>J7</f>
        <v>2</v>
      </c>
      <c r="I39" s="25">
        <f>L7</f>
        <v>1</v>
      </c>
      <c r="J39" s="24">
        <f>K7</f>
        <v>5</v>
      </c>
      <c r="P39" s="48">
        <f>P37</f>
        <v>13</v>
      </c>
      <c r="Q39" s="25">
        <f>L16</f>
        <v>0</v>
      </c>
      <c r="R39" s="24">
        <f>R37</f>
        <v>15</v>
      </c>
    </row>
    <row r="40" spans="4:25" ht="13.8" thickBot="1" x14ac:dyDescent="0.3"/>
    <row r="41" spans="4:25" x14ac:dyDescent="0.25">
      <c r="L41" s="20">
        <f>H12</f>
        <v>5</v>
      </c>
      <c r="M41" s="22">
        <f>G12</f>
        <v>8</v>
      </c>
      <c r="N41" s="21">
        <f>I12</f>
        <v>13</v>
      </c>
      <c r="T41" s="20">
        <f>H19</f>
        <v>19</v>
      </c>
      <c r="U41" s="22">
        <f>G19</f>
        <v>2</v>
      </c>
      <c r="V41" s="21">
        <f>I19</f>
        <v>21</v>
      </c>
    </row>
    <row r="42" spans="4:25" x14ac:dyDescent="0.25">
      <c r="L42" s="56" t="s">
        <v>8</v>
      </c>
      <c r="M42" s="51"/>
      <c r="N42" s="57"/>
      <c r="T42" s="56" t="s">
        <v>41</v>
      </c>
      <c r="U42" s="51"/>
      <c r="V42" s="57"/>
      <c r="Y42" s="47" t="s">
        <v>51</v>
      </c>
    </row>
    <row r="43" spans="4:25" ht="13.8" thickBot="1" x14ac:dyDescent="0.3">
      <c r="L43" s="23">
        <f>J12</f>
        <v>5</v>
      </c>
      <c r="M43" s="25">
        <f>L12</f>
        <v>0</v>
      </c>
      <c r="N43" s="24">
        <f>K12</f>
        <v>13</v>
      </c>
      <c r="T43" s="23">
        <f>T41</f>
        <v>19</v>
      </c>
      <c r="U43" s="25">
        <f>L20</f>
        <v>0</v>
      </c>
      <c r="V43" s="24">
        <f>V41</f>
        <v>21</v>
      </c>
    </row>
    <row r="44" spans="4:25" x14ac:dyDescent="0.25">
      <c r="D44" s="20">
        <f>H4</f>
        <v>0</v>
      </c>
      <c r="E44" s="22">
        <f>G4</f>
        <v>2</v>
      </c>
      <c r="F44" s="21">
        <f>I4</f>
        <v>2</v>
      </c>
    </row>
    <row r="45" spans="4:25" x14ac:dyDescent="0.25">
      <c r="D45" s="56" t="str">
        <f>B4</f>
        <v>B</v>
      </c>
      <c r="E45" s="51"/>
      <c r="F45" s="57"/>
    </row>
    <row r="46" spans="4:25" ht="13.8" thickBot="1" x14ac:dyDescent="0.3">
      <c r="D46" s="23">
        <f>J4</f>
        <v>3</v>
      </c>
      <c r="E46" s="25">
        <f>L4</f>
        <v>3</v>
      </c>
      <c r="F46" s="24">
        <f>K4</f>
        <v>5</v>
      </c>
    </row>
    <row r="47" spans="4:25" ht="13.8" thickBot="1" x14ac:dyDescent="0.3"/>
    <row r="48" spans="4:25" x14ac:dyDescent="0.25">
      <c r="L48" s="20">
        <f>H13</f>
        <v>5</v>
      </c>
      <c r="M48" s="22">
        <f>G13</f>
        <v>7</v>
      </c>
      <c r="N48" s="21">
        <f>I13</f>
        <v>12</v>
      </c>
    </row>
    <row r="49" spans="1:18" ht="13.8" thickBot="1" x14ac:dyDescent="0.3">
      <c r="L49" s="56" t="s">
        <v>10</v>
      </c>
      <c r="M49" s="51"/>
      <c r="N49" s="57"/>
    </row>
    <row r="50" spans="1:18" ht="13.8" thickBot="1" x14ac:dyDescent="0.3">
      <c r="H50" s="20">
        <f>H8</f>
        <v>3</v>
      </c>
      <c r="I50" s="22">
        <f>G8</f>
        <v>2</v>
      </c>
      <c r="J50" s="21">
        <f>I8</f>
        <v>5</v>
      </c>
      <c r="L50" s="23">
        <f>J13</f>
        <v>9</v>
      </c>
      <c r="M50" s="25">
        <f>L13</f>
        <v>4</v>
      </c>
      <c r="N50" s="24">
        <f>K13</f>
        <v>16</v>
      </c>
    </row>
    <row r="51" spans="1:18" x14ac:dyDescent="0.25">
      <c r="B51" s="47" t="s">
        <v>50</v>
      </c>
      <c r="H51" s="56" t="s">
        <v>4</v>
      </c>
      <c r="I51" s="51"/>
      <c r="J51" s="57"/>
    </row>
    <row r="52" spans="1:18" ht="13.8" thickBot="1" x14ac:dyDescent="0.3">
      <c r="H52" s="23">
        <f>J8</f>
        <v>3</v>
      </c>
      <c r="I52" s="25">
        <f>L8</f>
        <v>0</v>
      </c>
      <c r="J52" s="24">
        <f>K8</f>
        <v>5</v>
      </c>
    </row>
    <row r="53" spans="1:18" ht="13.8" thickBot="1" x14ac:dyDescent="0.3">
      <c r="P53" s="20">
        <f>H17</f>
        <v>12</v>
      </c>
      <c r="Q53" s="22">
        <f>G17</f>
        <v>3</v>
      </c>
      <c r="R53" s="21">
        <f>I17</f>
        <v>15</v>
      </c>
    </row>
    <row r="54" spans="1:18" x14ac:dyDescent="0.25">
      <c r="D54" s="20">
        <f>H5</f>
        <v>0</v>
      </c>
      <c r="E54" s="22">
        <f>G5</f>
        <v>3</v>
      </c>
      <c r="F54" s="21">
        <f>5</f>
        <v>5</v>
      </c>
      <c r="P54" s="56" t="s">
        <v>43</v>
      </c>
      <c r="Q54" s="51"/>
      <c r="R54" s="57"/>
    </row>
    <row r="55" spans="1:18" ht="13.8" thickBot="1" x14ac:dyDescent="0.3">
      <c r="D55" s="56" t="s">
        <v>1</v>
      </c>
      <c r="E55" s="51"/>
      <c r="F55" s="57"/>
      <c r="P55" s="23">
        <f>J17</f>
        <v>16</v>
      </c>
      <c r="Q55" s="25">
        <f>L17</f>
        <v>0</v>
      </c>
      <c r="R55" s="24">
        <f>K17</f>
        <v>19</v>
      </c>
    </row>
    <row r="56" spans="1:18" ht="13.8" thickBot="1" x14ac:dyDescent="0.3">
      <c r="D56" s="23">
        <f>J5</f>
        <v>0</v>
      </c>
      <c r="E56" s="25">
        <f>L5</f>
        <v>0</v>
      </c>
      <c r="F56" s="24">
        <f>K5</f>
        <v>3</v>
      </c>
    </row>
    <row r="57" spans="1:18" x14ac:dyDescent="0.25">
      <c r="H57" s="20">
        <f>H9</f>
        <v>3</v>
      </c>
      <c r="I57" s="22">
        <f>G9</f>
        <v>1</v>
      </c>
      <c r="J57" s="21">
        <f>I9</f>
        <v>4</v>
      </c>
      <c r="L57" s="20">
        <f>H14</f>
        <v>4</v>
      </c>
      <c r="M57" s="22">
        <f>G14</f>
        <v>5</v>
      </c>
      <c r="N57" s="21">
        <f>I14</f>
        <v>9</v>
      </c>
    </row>
    <row r="58" spans="1:18" x14ac:dyDescent="0.25">
      <c r="H58" s="56" t="s">
        <v>5</v>
      </c>
      <c r="I58" s="51"/>
      <c r="J58" s="57"/>
      <c r="L58" s="56" t="s">
        <v>11</v>
      </c>
      <c r="M58" s="51"/>
      <c r="N58" s="57"/>
    </row>
    <row r="59" spans="1:18" ht="13.8" thickBot="1" x14ac:dyDescent="0.3">
      <c r="H59" s="23">
        <f>J9</f>
        <v>10</v>
      </c>
      <c r="I59" s="25">
        <f>L9</f>
        <v>7</v>
      </c>
      <c r="J59" s="24">
        <f>K9</f>
        <v>11</v>
      </c>
      <c r="L59" s="23">
        <f>J14</f>
        <v>11</v>
      </c>
      <c r="M59" s="25">
        <f>L14</f>
        <v>7</v>
      </c>
      <c r="N59" s="24">
        <f>K14</f>
        <v>16</v>
      </c>
    </row>
    <row r="64" spans="1:18" x14ac:dyDescent="0.25">
      <c r="A64" s="58" t="s">
        <v>57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t="s">
        <v>61</v>
      </c>
    </row>
    <row r="65" spans="1:12" x14ac:dyDescent="0.25">
      <c r="A65" s="58" t="s">
        <v>58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t="s">
        <v>62</v>
      </c>
    </row>
    <row r="66" spans="1:12" x14ac:dyDescent="0.25">
      <c r="A66" s="58" t="s">
        <v>59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t="s">
        <v>63</v>
      </c>
    </row>
    <row r="67" spans="1:12" x14ac:dyDescent="0.25">
      <c r="A67" s="59" t="s">
        <v>60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t="s">
        <v>64</v>
      </c>
    </row>
  </sheetData>
  <mergeCells count="25">
    <mergeCell ref="A67:K67"/>
    <mergeCell ref="A65:K65"/>
    <mergeCell ref="A66:K66"/>
    <mergeCell ref="L1:M1"/>
    <mergeCell ref="D1:G1"/>
    <mergeCell ref="H1:I1"/>
    <mergeCell ref="J1:K1"/>
    <mergeCell ref="D45:F45"/>
    <mergeCell ref="D34:F34"/>
    <mergeCell ref="L26:N26"/>
    <mergeCell ref="L35:N35"/>
    <mergeCell ref="L42:N42"/>
    <mergeCell ref="D55:F55"/>
    <mergeCell ref="H31:J31"/>
    <mergeCell ref="H38:J38"/>
    <mergeCell ref="T31:V31"/>
    <mergeCell ref="T42:V42"/>
    <mergeCell ref="L49:N49"/>
    <mergeCell ref="L58:N58"/>
    <mergeCell ref="A64:K64"/>
    <mergeCell ref="P26:R26"/>
    <mergeCell ref="P38:R38"/>
    <mergeCell ref="P54:R54"/>
    <mergeCell ref="H51:J51"/>
    <mergeCell ref="H58:J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3.1</vt:lpstr>
      <vt:lpstr>3,6</vt:lpstr>
      <vt:lpstr>'3.1'!Área_de_impresión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 yo</cp:lastModifiedBy>
  <cp:lastPrinted>2002-04-10T12:24:31Z</cp:lastPrinted>
  <dcterms:created xsi:type="dcterms:W3CDTF">1996-11-27T10:00:04Z</dcterms:created>
  <dcterms:modified xsi:type="dcterms:W3CDTF">2024-03-20T11:07:42Z</dcterms:modified>
  <cp:category/>
</cp:coreProperties>
</file>