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Teaching\Investments\LN_202401\Lec03_Fixed Income\Lec03_SM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26" i="1"/>
  <c r="B26" i="1"/>
  <c r="C26" i="1" s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B41" i="1"/>
  <c r="B42" i="1" s="1"/>
  <c r="F16" i="1"/>
  <c r="F15" i="1"/>
  <c r="F14" i="1"/>
  <c r="F13" i="1"/>
  <c r="F12" i="1"/>
  <c r="F11" i="1"/>
  <c r="F10" i="1"/>
  <c r="F9" i="1"/>
  <c r="F8" i="1"/>
  <c r="F7" i="1"/>
  <c r="B7" i="1"/>
  <c r="C7" i="1" s="1"/>
  <c r="B27" i="1" l="1"/>
  <c r="B8" i="1"/>
  <c r="C8" i="1" s="1"/>
  <c r="C41" i="1"/>
  <c r="B43" i="1"/>
  <c r="C42" i="1"/>
  <c r="B9" i="1"/>
  <c r="B28" i="1" l="1"/>
  <c r="C27" i="1"/>
  <c r="C43" i="1"/>
  <c r="B44" i="1"/>
  <c r="C9" i="1"/>
  <c r="B10" i="1"/>
  <c r="C28" i="1" l="1"/>
  <c r="B29" i="1"/>
  <c r="B11" i="1"/>
  <c r="C10" i="1"/>
  <c r="C44" i="1"/>
  <c r="B45" i="1"/>
  <c r="C29" i="1" l="1"/>
  <c r="B30" i="1"/>
  <c r="C45" i="1"/>
  <c r="B46" i="1"/>
  <c r="B12" i="1"/>
  <c r="C11" i="1"/>
  <c r="B31" i="1" l="1"/>
  <c r="C31" i="1" s="1"/>
  <c r="C30" i="1"/>
  <c r="C12" i="1"/>
  <c r="B13" i="1"/>
  <c r="B47" i="1"/>
  <c r="C46" i="1"/>
  <c r="C32" i="1" l="1"/>
  <c r="D30" i="1" s="1"/>
  <c r="C47" i="1"/>
  <c r="B48" i="1"/>
  <c r="B14" i="1"/>
  <c r="C13" i="1"/>
  <c r="G30" i="1" l="1"/>
  <c r="E30" i="1"/>
  <c r="D31" i="1"/>
  <c r="D26" i="1"/>
  <c r="D27" i="1"/>
  <c r="D28" i="1"/>
  <c r="D29" i="1"/>
  <c r="B49" i="1"/>
  <c r="C48" i="1"/>
  <c r="B15" i="1"/>
  <c r="C14" i="1"/>
  <c r="E27" i="1" l="1"/>
  <c r="G27" i="1"/>
  <c r="E31" i="1"/>
  <c r="G31" i="1"/>
  <c r="E26" i="1"/>
  <c r="G26" i="1"/>
  <c r="E29" i="1"/>
  <c r="G29" i="1"/>
  <c r="E28" i="1"/>
  <c r="G28" i="1"/>
  <c r="B16" i="1"/>
  <c r="C16" i="1" s="1"/>
  <c r="C15" i="1"/>
  <c r="B50" i="1"/>
  <c r="C49" i="1"/>
  <c r="G32" i="1" l="1"/>
  <c r="G33" i="1" s="1"/>
  <c r="E32" i="1"/>
  <c r="E33" i="1" s="1"/>
  <c r="B51" i="1"/>
  <c r="C50" i="1"/>
  <c r="C17" i="1"/>
  <c r="D7" i="1" l="1"/>
  <c r="D8" i="1"/>
  <c r="D9" i="1"/>
  <c r="D10" i="1"/>
  <c r="D11" i="1"/>
  <c r="D12" i="1"/>
  <c r="D13" i="1"/>
  <c r="D14" i="1"/>
  <c r="D16" i="1"/>
  <c r="D15" i="1"/>
  <c r="C51" i="1"/>
  <c r="B52" i="1"/>
  <c r="C52" i="1" l="1"/>
  <c r="B53" i="1"/>
  <c r="G14" i="1"/>
  <c r="E14" i="1"/>
  <c r="E10" i="1"/>
  <c r="G10" i="1"/>
  <c r="G9" i="1"/>
  <c r="E9" i="1"/>
  <c r="E15" i="1"/>
  <c r="G15" i="1"/>
  <c r="E16" i="1"/>
  <c r="G16" i="1"/>
  <c r="E13" i="1"/>
  <c r="G13" i="1"/>
  <c r="E12" i="1"/>
  <c r="G12" i="1"/>
  <c r="G11" i="1"/>
  <c r="E11" i="1"/>
  <c r="E8" i="1"/>
  <c r="G8" i="1"/>
  <c r="E7" i="1"/>
  <c r="G7" i="1"/>
  <c r="G17" i="1" l="1"/>
  <c r="G18" i="1" s="1"/>
  <c r="C53" i="1"/>
  <c r="B54" i="1"/>
  <c r="E17" i="1"/>
  <c r="E18" i="1" s="1"/>
  <c r="C54" i="1" l="1"/>
  <c r="B55" i="1"/>
  <c r="B56" i="1" l="1"/>
  <c r="C55" i="1"/>
  <c r="C56" i="1" l="1"/>
  <c r="B57" i="1"/>
  <c r="B58" i="1" l="1"/>
  <c r="C57" i="1"/>
  <c r="B59" i="1" l="1"/>
  <c r="C58" i="1"/>
  <c r="B60" i="1" l="1"/>
  <c r="C60" i="1" s="1"/>
  <c r="C59" i="1"/>
  <c r="C61" i="1" l="1"/>
  <c r="D59" i="1" s="1"/>
  <c r="E59" i="1" l="1"/>
  <c r="G5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60" i="1"/>
  <c r="E52" i="1" l="1"/>
  <c r="G52" i="1"/>
  <c r="E51" i="1"/>
  <c r="G51" i="1"/>
  <c r="E50" i="1"/>
  <c r="G50" i="1"/>
  <c r="E47" i="1"/>
  <c r="G47" i="1"/>
  <c r="G46" i="1"/>
  <c r="E46" i="1"/>
  <c r="E45" i="1"/>
  <c r="G45" i="1"/>
  <c r="E44" i="1"/>
  <c r="G44" i="1"/>
  <c r="E60" i="1"/>
  <c r="G60" i="1"/>
  <c r="E43" i="1"/>
  <c r="G43" i="1"/>
  <c r="G58" i="1"/>
  <c r="E58" i="1"/>
  <c r="G42" i="1"/>
  <c r="E42" i="1"/>
  <c r="E57" i="1"/>
  <c r="G57" i="1"/>
  <c r="E41" i="1"/>
  <c r="G41" i="1"/>
  <c r="E53" i="1"/>
  <c r="G53" i="1"/>
  <c r="G48" i="1"/>
  <c r="E48" i="1"/>
  <c r="E56" i="1"/>
  <c r="G56" i="1"/>
  <c r="E54" i="1"/>
  <c r="G54" i="1"/>
  <c r="E49" i="1"/>
  <c r="G49" i="1"/>
  <c r="G55" i="1"/>
  <c r="E55" i="1"/>
  <c r="G61" i="1" l="1"/>
  <c r="G62" i="1" s="1"/>
  <c r="E61" i="1"/>
  <c r="E62" i="1" s="1"/>
</calcChain>
</file>

<file path=xl/sharedStrings.xml><?xml version="1.0" encoding="utf-8"?>
<sst xmlns="http://schemas.openxmlformats.org/spreadsheetml/2006/main" count="53" uniqueCount="21">
  <si>
    <t>c=</t>
    <phoneticPr fontId="2" type="noConversion"/>
  </si>
  <si>
    <t>k=</t>
    <phoneticPr fontId="2" type="noConversion"/>
  </si>
  <si>
    <t>M=</t>
    <phoneticPr fontId="2" type="noConversion"/>
  </si>
  <si>
    <t>Ki</t>
    <phoneticPr fontId="2" type="noConversion"/>
  </si>
  <si>
    <t>PV(Ki)</t>
    <phoneticPr fontId="2" type="noConversion"/>
  </si>
  <si>
    <t>wi</t>
    <phoneticPr fontId="2" type="noConversion"/>
  </si>
  <si>
    <t>ti*wi</t>
    <phoneticPr fontId="2" type="noConversion"/>
  </si>
  <si>
    <t>D_{Mac}</t>
    <phoneticPr fontId="2" type="noConversion"/>
  </si>
  <si>
    <t>C_{Mac}</t>
    <phoneticPr fontId="2" type="noConversion"/>
  </si>
  <si>
    <t>D_{Mod}</t>
    <phoneticPr fontId="2" type="noConversion"/>
  </si>
  <si>
    <t>C_{Mod}</t>
    <phoneticPr fontId="2" type="noConversion"/>
  </si>
  <si>
    <t>5 year corporate bond</t>
    <phoneticPr fontId="2" type="noConversion"/>
  </si>
  <si>
    <t>y(semi)=</t>
    <phoneticPr fontId="2" type="noConversion"/>
  </si>
  <si>
    <t>Using y(semi)</t>
    <phoneticPr fontId="2" type="noConversion"/>
  </si>
  <si>
    <t>ti</t>
    <phoneticPr fontId="2" type="noConversion"/>
  </si>
  <si>
    <t>3 year Treasury bond</t>
    <phoneticPr fontId="2" type="noConversion"/>
  </si>
  <si>
    <t>10 year Treasury bond</t>
    <phoneticPr fontId="2" type="noConversion"/>
  </si>
  <si>
    <t>P=</t>
    <phoneticPr fontId="2" type="noConversion"/>
  </si>
  <si>
    <t>ti*(ti+1/m)</t>
  </si>
  <si>
    <t>ti*(ti+1/m)*wi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</si>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</sst>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 "/>
  </numFmts>
  <fonts count="5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1"/>
      <color rgb="FFFF0000"/>
      <name val="Aptos Narrow"/>
      <family val="3"/>
      <charset val="129"/>
      <scheme val="minor"/>
    </font>
    <font>
      <b/>
      <sz val="11"/>
      <color theme="1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10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164" fontId="0" fillId="0" borderId="0" xfId="0" applyNumberFormat="1" applyFill="1">
      <alignment vertical="center"/>
    </xf>
    <xf numFmtId="2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topLeftCell="A37" zoomScale="160" zoomScaleNormal="160" workbookViewId="0">
      <selection activeCell="D38" sqref="D38"/>
    </sheetView>
  </sheetViews>
  <sheetFormatPr defaultRowHeight="13.5"/>
  <cols>
    <col min="4" max="4" width="9.25" customWidth="1"/>
  </cols>
  <sheetData>
    <row r="2" spans="1:7">
      <c r="A2" s="4" t="s">
        <v>11</v>
      </c>
    </row>
    <row r="3" spans="1:7">
      <c r="A3" t="s">
        <v>20</v>
      </c>
      <c r="B3" s="5">
        <v>6.9000000000000006E-2</v>
      </c>
      <c r="C3" t="s">
        <v>12</v>
      </c>
      <c r="D3" s="5">
        <v>7.9000000000000001E-2</v>
      </c>
      <c r="E3" t="s">
        <v>1</v>
      </c>
      <c r="F3">
        <v>2</v>
      </c>
    </row>
    <row r="4" spans="1:7">
      <c r="A4" t="s">
        <v>2</v>
      </c>
      <c r="B4">
        <v>1000</v>
      </c>
      <c r="D4" s="5"/>
    </row>
    <row r="5" spans="1:7">
      <c r="C5" s="1" t="s">
        <v>13</v>
      </c>
      <c r="F5" s="1"/>
    </row>
    <row r="6" spans="1:7">
      <c r="A6" t="s">
        <v>14</v>
      </c>
      <c r="B6" t="s">
        <v>3</v>
      </c>
      <c r="C6" t="s">
        <v>4</v>
      </c>
      <c r="D6" t="s">
        <v>5</v>
      </c>
      <c r="E6" t="s">
        <v>6</v>
      </c>
      <c r="F6" t="s">
        <v>18</v>
      </c>
      <c r="G6" t="s">
        <v>19</v>
      </c>
    </row>
    <row r="7" spans="1:7">
      <c r="A7">
        <v>0.5</v>
      </c>
      <c r="B7">
        <f>B4*B3/2</f>
        <v>34.5</v>
      </c>
      <c r="C7">
        <f t="shared" ref="C7:C16" si="0">B7/(1+$D$3/$F$3)^(A7*$F$3)</f>
        <v>33.189033189033189</v>
      </c>
      <c r="D7">
        <f>C7/$C$17</f>
        <v>3.459553581289309E-2</v>
      </c>
      <c r="E7">
        <f>A7*D7</f>
        <v>1.7297767906446545E-2</v>
      </c>
      <c r="F7">
        <f>A7*(A7+1/$F$3)</f>
        <v>0.5</v>
      </c>
      <c r="G7">
        <f t="shared" ref="G7:G16" si="1">F7*D7</f>
        <v>1.7297767906446545E-2</v>
      </c>
    </row>
    <row r="8" spans="1:7">
      <c r="A8">
        <v>1</v>
      </c>
      <c r="B8">
        <f>B7</f>
        <v>34.5</v>
      </c>
      <c r="C8">
        <f t="shared" si="0"/>
        <v>31.927881855731776</v>
      </c>
      <c r="D8">
        <f t="shared" ref="D8:D16" si="2">C8/$C$17</f>
        <v>3.3280938732941877E-2</v>
      </c>
      <c r="E8">
        <f t="shared" ref="E8:E16" si="3">A8*D8</f>
        <v>3.3280938732941877E-2</v>
      </c>
      <c r="F8">
        <f t="shared" ref="F8:F16" si="4">A8*(A8+1/$F$3)</f>
        <v>1.5</v>
      </c>
      <c r="G8">
        <f t="shared" si="1"/>
        <v>4.9921408099412812E-2</v>
      </c>
    </row>
    <row r="9" spans="1:7">
      <c r="A9">
        <v>1.5</v>
      </c>
      <c r="B9">
        <f t="shared" ref="B9:B11" si="5">B8</f>
        <v>34.5</v>
      </c>
      <c r="C9">
        <f t="shared" si="0"/>
        <v>30.714653059867025</v>
      </c>
      <c r="D9">
        <f t="shared" si="2"/>
        <v>3.2016295077385161E-2</v>
      </c>
      <c r="E9">
        <f t="shared" si="3"/>
        <v>4.8024442616077745E-2</v>
      </c>
      <c r="F9">
        <f t="shared" si="4"/>
        <v>3</v>
      </c>
      <c r="G9">
        <f t="shared" si="1"/>
        <v>9.604888523215549E-2</v>
      </c>
    </row>
    <row r="10" spans="1:7">
      <c r="A10">
        <v>2</v>
      </c>
      <c r="B10">
        <f t="shared" si="5"/>
        <v>34.5</v>
      </c>
      <c r="C10">
        <f t="shared" si="0"/>
        <v>29.54752579111787</v>
      </c>
      <c r="D10">
        <f t="shared" si="2"/>
        <v>3.0799706664151189E-2</v>
      </c>
      <c r="E10">
        <f t="shared" si="3"/>
        <v>6.1599413328302377E-2</v>
      </c>
      <c r="F10">
        <f t="shared" si="4"/>
        <v>5</v>
      </c>
      <c r="G10">
        <f t="shared" si="1"/>
        <v>0.15399853332075594</v>
      </c>
    </row>
    <row r="11" spans="1:7">
      <c r="A11">
        <v>2.5</v>
      </c>
      <c r="B11">
        <f t="shared" si="5"/>
        <v>34.5</v>
      </c>
      <c r="C11">
        <f t="shared" si="0"/>
        <v>28.424748235803627</v>
      </c>
      <c r="D11">
        <f t="shared" si="2"/>
        <v>2.9629347440260884E-2</v>
      </c>
      <c r="E11">
        <f t="shared" si="3"/>
        <v>7.4073368600652209E-2</v>
      </c>
      <c r="F11">
        <f t="shared" si="4"/>
        <v>7.5</v>
      </c>
      <c r="G11">
        <f t="shared" si="1"/>
        <v>0.22222010580195661</v>
      </c>
    </row>
    <row r="12" spans="1:7">
      <c r="A12">
        <v>3</v>
      </c>
      <c r="B12">
        <f>B11</f>
        <v>34.5</v>
      </c>
      <c r="C12">
        <f t="shared" si="0"/>
        <v>27.344635147478229</v>
      </c>
      <c r="D12">
        <f t="shared" si="2"/>
        <v>2.8503460740991703E-2</v>
      </c>
      <c r="E12">
        <f t="shared" si="3"/>
        <v>8.5510382222975106E-2</v>
      </c>
      <c r="F12">
        <f t="shared" si="4"/>
        <v>10.5</v>
      </c>
      <c r="G12">
        <f t="shared" si="1"/>
        <v>0.29928633778041286</v>
      </c>
    </row>
    <row r="13" spans="1:7">
      <c r="A13">
        <v>3.5</v>
      </c>
      <c r="B13">
        <f>B12</f>
        <v>34.5</v>
      </c>
      <c r="C13">
        <f t="shared" si="0"/>
        <v>26.30556531743937</v>
      </c>
      <c r="D13">
        <f t="shared" si="2"/>
        <v>2.7420356653190668E-2</v>
      </c>
      <c r="E13">
        <f t="shared" si="3"/>
        <v>9.5971248286167335E-2</v>
      </c>
      <c r="F13">
        <f t="shared" si="4"/>
        <v>14</v>
      </c>
      <c r="G13">
        <f t="shared" si="1"/>
        <v>0.38388499314466934</v>
      </c>
    </row>
    <row r="14" spans="1:7">
      <c r="A14">
        <v>4</v>
      </c>
      <c r="B14">
        <f>B13</f>
        <v>34.5</v>
      </c>
      <c r="C14">
        <f t="shared" si="0"/>
        <v>25.305979141355813</v>
      </c>
      <c r="D14">
        <f t="shared" si="2"/>
        <v>2.63784094787789E-2</v>
      </c>
      <c r="E14">
        <f t="shared" si="3"/>
        <v>0.1055136379151156</v>
      </c>
      <c r="F14">
        <f t="shared" si="4"/>
        <v>18</v>
      </c>
      <c r="G14">
        <f t="shared" si="1"/>
        <v>0.4748113706180202</v>
      </c>
    </row>
    <row r="15" spans="1:7">
      <c r="A15">
        <v>4.5</v>
      </c>
      <c r="B15">
        <f>B14</f>
        <v>34.5</v>
      </c>
      <c r="C15">
        <f t="shared" si="0"/>
        <v>24.344376278360571</v>
      </c>
      <c r="D15">
        <f t="shared" si="2"/>
        <v>2.5376055294640598E-2</v>
      </c>
      <c r="E15">
        <f t="shared" si="3"/>
        <v>0.11419224882588269</v>
      </c>
      <c r="F15">
        <f t="shared" si="4"/>
        <v>22.5</v>
      </c>
      <c r="G15">
        <f t="shared" si="1"/>
        <v>0.5709612441294134</v>
      </c>
    </row>
    <row r="16" spans="1:7">
      <c r="A16">
        <v>5</v>
      </c>
      <c r="B16">
        <f>B15+B4</f>
        <v>1034.5</v>
      </c>
      <c r="C16">
        <f t="shared" si="0"/>
        <v>702.23999163377061</v>
      </c>
      <c r="D16">
        <f t="shared" si="2"/>
        <v>0.73199989410476596</v>
      </c>
      <c r="E16">
        <f t="shared" si="3"/>
        <v>3.6599994705238297</v>
      </c>
      <c r="F16">
        <f t="shared" si="4"/>
        <v>27.5</v>
      </c>
      <c r="G16">
        <f t="shared" si="1"/>
        <v>20.129997087881065</v>
      </c>
    </row>
    <row r="17" spans="1:8">
      <c r="C17">
        <f>SUM(C7:C16)</f>
        <v>959.34438964995809</v>
      </c>
      <c r="D17" t="s">
        <v>7</v>
      </c>
      <c r="E17" s="3">
        <f>SUM(E7:E16)</f>
        <v>4.2954629189583908</v>
      </c>
      <c r="F17" t="s">
        <v>8</v>
      </c>
      <c r="G17" s="3">
        <f>SUM(G7:G16)</f>
        <v>22.398427733914311</v>
      </c>
    </row>
    <row r="18" spans="1:8">
      <c r="D18" t="s">
        <v>9</v>
      </c>
      <c r="E18" s="3">
        <f>E17/(1+$D$3/$F$3)</f>
        <v>4.1322394602774315</v>
      </c>
      <c r="F18" t="s">
        <v>10</v>
      </c>
      <c r="G18" s="3">
        <f>G17/(1+D3/F3)^2</f>
        <v>20.728532012827888</v>
      </c>
    </row>
    <row r="21" spans="1:8">
      <c r="A21" s="4" t="s">
        <v>15</v>
      </c>
      <c r="H21" s="6"/>
    </row>
    <row r="22" spans="1:8">
      <c r="A22" t="s">
        <v>0</v>
      </c>
      <c r="B22" s="5">
        <v>6.3E-2</v>
      </c>
      <c r="C22" t="s">
        <v>12</v>
      </c>
      <c r="D22" s="5">
        <v>6.0009732501526934E-2</v>
      </c>
      <c r="E22" t="s">
        <v>1</v>
      </c>
      <c r="F22">
        <v>2</v>
      </c>
      <c r="H22" s="6"/>
    </row>
    <row r="23" spans="1:8">
      <c r="A23" t="s">
        <v>2</v>
      </c>
      <c r="B23">
        <v>1000</v>
      </c>
      <c r="D23" s="2"/>
      <c r="E23" t="s">
        <v>17</v>
      </c>
      <c r="F23">
        <v>1008</v>
      </c>
      <c r="H23" s="6"/>
    </row>
    <row r="24" spans="1:8">
      <c r="C24" s="1" t="s">
        <v>13</v>
      </c>
      <c r="H24" s="6"/>
    </row>
    <row r="25" spans="1:8">
      <c r="A25" t="s">
        <v>14</v>
      </c>
      <c r="B25" t="s">
        <v>3</v>
      </c>
      <c r="C25" t="s">
        <v>4</v>
      </c>
      <c r="D25" t="s">
        <v>5</v>
      </c>
      <c r="E25" t="s">
        <v>6</v>
      </c>
      <c r="F25" t="s">
        <v>18</v>
      </c>
      <c r="G25" t="s">
        <v>19</v>
      </c>
      <c r="H25" s="6"/>
    </row>
    <row r="26" spans="1:8">
      <c r="A26">
        <v>0.5</v>
      </c>
      <c r="B26">
        <f>B23*B22/2</f>
        <v>31.5</v>
      </c>
      <c r="C26">
        <f t="shared" ref="C26:C31" si="6">B26/(1+$D$22/$F$22)^(A26*$F$3)</f>
        <v>30.582379784923322</v>
      </c>
      <c r="D26">
        <f t="shared" ref="D26:D31" si="7">C26/$C$32</f>
        <v>3.0336674108295006E-2</v>
      </c>
      <c r="E26">
        <f>A26*D26</f>
        <v>1.5168337054147503E-2</v>
      </c>
      <c r="F26">
        <f>A26*(A26+1/$F$3)</f>
        <v>0.5</v>
      </c>
      <c r="G26">
        <f t="shared" ref="G26:G31" si="8">F26*D26</f>
        <v>1.5168337054147503E-2</v>
      </c>
      <c r="H26" s="6"/>
    </row>
    <row r="27" spans="1:8">
      <c r="A27">
        <v>1</v>
      </c>
      <c r="B27">
        <f>B26</f>
        <v>31.5</v>
      </c>
      <c r="C27">
        <f t="shared" si="6"/>
        <v>29.691490581247198</v>
      </c>
      <c r="D27">
        <f t="shared" si="7"/>
        <v>2.9452942507661208E-2</v>
      </c>
      <c r="E27">
        <f t="shared" ref="E27:E31" si="9">A27*D27</f>
        <v>2.9452942507661208E-2</v>
      </c>
      <c r="F27">
        <f t="shared" ref="F27:F31" si="10">A27*(A27+1/$F$3)</f>
        <v>1.5</v>
      </c>
      <c r="G27">
        <f t="shared" si="8"/>
        <v>4.4179413761491815E-2</v>
      </c>
      <c r="H27" s="6"/>
    </row>
    <row r="28" spans="1:8">
      <c r="A28">
        <v>1.5</v>
      </c>
      <c r="B28">
        <f t="shared" ref="B28:B30" si="11">B27</f>
        <v>31.5</v>
      </c>
      <c r="C28">
        <f t="shared" si="6"/>
        <v>28.826553693211917</v>
      </c>
      <c r="D28">
        <f t="shared" si="7"/>
        <v>2.8594954715962118E-2</v>
      </c>
      <c r="E28">
        <f t="shared" si="9"/>
        <v>4.2892432073943179E-2</v>
      </c>
      <c r="F28">
        <f t="shared" si="10"/>
        <v>3</v>
      </c>
      <c r="G28">
        <f t="shared" si="8"/>
        <v>8.5784864147886358E-2</v>
      </c>
      <c r="H28" s="6"/>
    </row>
    <row r="29" spans="1:8">
      <c r="A29">
        <v>2</v>
      </c>
      <c r="B29">
        <f t="shared" si="11"/>
        <v>31.5</v>
      </c>
      <c r="C29">
        <f t="shared" si="6"/>
        <v>27.986813109088605</v>
      </c>
      <c r="D29">
        <f t="shared" si="7"/>
        <v>2.7761960795436125E-2</v>
      </c>
      <c r="E29">
        <f t="shared" si="9"/>
        <v>5.5523921590872251E-2</v>
      </c>
      <c r="F29">
        <f t="shared" si="10"/>
        <v>5</v>
      </c>
      <c r="G29">
        <f t="shared" si="8"/>
        <v>0.13880980397718062</v>
      </c>
      <c r="H29" s="6"/>
    </row>
    <row r="30" spans="1:8">
      <c r="A30">
        <v>2.5</v>
      </c>
      <c r="B30">
        <f t="shared" si="11"/>
        <v>31.5</v>
      </c>
      <c r="C30">
        <f t="shared" si="6"/>
        <v>27.171534840375184</v>
      </c>
      <c r="D30">
        <f t="shared" si="7"/>
        <v>2.6953232654608871E-2</v>
      </c>
      <c r="E30">
        <f t="shared" si="9"/>
        <v>6.738308163652218E-2</v>
      </c>
      <c r="F30">
        <f t="shared" si="10"/>
        <v>7.5</v>
      </c>
      <c r="G30">
        <f t="shared" si="8"/>
        <v>0.20214924490956654</v>
      </c>
      <c r="H30" s="6"/>
    </row>
    <row r="31" spans="1:8">
      <c r="A31">
        <v>3</v>
      </c>
      <c r="B31">
        <f>B30+B23</f>
        <v>1031.5</v>
      </c>
      <c r="C31">
        <f t="shared" si="6"/>
        <v>863.84052311332846</v>
      </c>
      <c r="D31">
        <f t="shared" si="7"/>
        <v>0.85690023521803671</v>
      </c>
      <c r="E31">
        <f t="shared" si="9"/>
        <v>2.5707007056541102</v>
      </c>
      <c r="F31">
        <f t="shared" si="10"/>
        <v>10.5</v>
      </c>
      <c r="G31">
        <f t="shared" si="8"/>
        <v>8.9974524697893852</v>
      </c>
      <c r="H31" s="6"/>
    </row>
    <row r="32" spans="1:8">
      <c r="C32" s="8">
        <f>SUM(C26:C31)</f>
        <v>1008.0992951221747</v>
      </c>
      <c r="D32" t="s">
        <v>7</v>
      </c>
      <c r="E32" s="3">
        <f>SUM(E26:E31)</f>
        <v>2.7811214205172567</v>
      </c>
      <c r="F32" t="s">
        <v>8</v>
      </c>
      <c r="G32" s="3">
        <f>SUM(G26:G31)</f>
        <v>9.4835441336396578</v>
      </c>
      <c r="H32" s="6"/>
    </row>
    <row r="33" spans="1:8">
      <c r="D33" t="s">
        <v>9</v>
      </c>
      <c r="E33" s="3">
        <f>E32/(1+D22/F22)</f>
        <v>2.7001051273093393</v>
      </c>
      <c r="F33" t="s">
        <v>10</v>
      </c>
      <c r="G33" s="3">
        <f>G32/(1+D22/F22)^2</f>
        <v>8.9390654387556818</v>
      </c>
      <c r="H33" s="6"/>
    </row>
    <row r="34" spans="1:8">
      <c r="A34" s="6"/>
      <c r="B34" s="6"/>
      <c r="C34" s="6"/>
      <c r="D34" s="6"/>
      <c r="E34" s="6"/>
      <c r="F34" s="6"/>
      <c r="G34" s="7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4" t="s">
        <v>16</v>
      </c>
      <c r="H36" s="6"/>
    </row>
    <row r="37" spans="1:8">
      <c r="A37" t="s">
        <v>0</v>
      </c>
      <c r="B37" s="5">
        <v>0.08</v>
      </c>
      <c r="C37" t="s">
        <v>12</v>
      </c>
      <c r="D37" s="5">
        <v>6.5000000000000002E-2</v>
      </c>
      <c r="E37" t="s">
        <v>1</v>
      </c>
      <c r="F37">
        <v>2</v>
      </c>
      <c r="H37" s="6"/>
    </row>
    <row r="38" spans="1:8">
      <c r="A38" t="s">
        <v>2</v>
      </c>
      <c r="B38">
        <v>1000</v>
      </c>
      <c r="D38" s="2"/>
      <c r="E38" t="s">
        <v>17</v>
      </c>
      <c r="F38">
        <v>1109</v>
      </c>
    </row>
    <row r="39" spans="1:8">
      <c r="C39" s="1" t="s">
        <v>13</v>
      </c>
    </row>
    <row r="40" spans="1:8">
      <c r="A40" t="s">
        <v>14</v>
      </c>
      <c r="B40" t="s">
        <v>3</v>
      </c>
      <c r="C40" t="s">
        <v>4</v>
      </c>
      <c r="D40" t="s">
        <v>5</v>
      </c>
      <c r="E40" t="s">
        <v>6</v>
      </c>
      <c r="F40" t="s">
        <v>18</v>
      </c>
      <c r="G40" t="s">
        <v>19</v>
      </c>
    </row>
    <row r="41" spans="1:8">
      <c r="A41">
        <v>0.5</v>
      </c>
      <c r="B41">
        <f>B38*B37/$F$37</f>
        <v>40</v>
      </c>
      <c r="C41">
        <f t="shared" ref="C41:C60" si="12">B41/(1+$D$37/$F$37)^(A41*$F$37)</f>
        <v>38.7409200968523</v>
      </c>
      <c r="D41">
        <f t="shared" ref="D41:D60" si="13">C41/$C$61</f>
        <v>3.4931780712088391E-2</v>
      </c>
      <c r="E41">
        <f>A41*D41</f>
        <v>1.7465890356044195E-2</v>
      </c>
      <c r="F41">
        <f t="shared" ref="F41:F60" si="14">A41*(A41+1/$F$37)</f>
        <v>0.5</v>
      </c>
      <c r="G41">
        <f>F41*D41</f>
        <v>1.7465890356044195E-2</v>
      </c>
    </row>
    <row r="42" spans="1:8">
      <c r="A42">
        <v>1</v>
      </c>
      <c r="B42">
        <f>B41</f>
        <v>40</v>
      </c>
      <c r="C42">
        <f t="shared" si="12"/>
        <v>37.521472248767367</v>
      </c>
      <c r="D42">
        <f t="shared" si="13"/>
        <v>3.3832233135194574E-2</v>
      </c>
      <c r="E42">
        <f t="shared" ref="E42:E60" si="15">A42*D42</f>
        <v>3.3832233135194574E-2</v>
      </c>
      <c r="F42">
        <f t="shared" si="14"/>
        <v>1.5</v>
      </c>
      <c r="G42">
        <f t="shared" ref="G42:G60" si="16">F42*D42</f>
        <v>5.0748349702791865E-2</v>
      </c>
    </row>
    <row r="43" spans="1:8">
      <c r="A43">
        <v>1.5</v>
      </c>
      <c r="B43">
        <f t="shared" ref="B43:B59" si="17">B42</f>
        <v>40</v>
      </c>
      <c r="C43">
        <f t="shared" si="12"/>
        <v>36.340408957643938</v>
      </c>
      <c r="D43">
        <f t="shared" si="13"/>
        <v>3.2767296014716292E-2</v>
      </c>
      <c r="E43">
        <f t="shared" si="15"/>
        <v>4.9150944022074441E-2</v>
      </c>
      <c r="F43">
        <f t="shared" si="14"/>
        <v>3</v>
      </c>
      <c r="G43">
        <f t="shared" si="16"/>
        <v>9.8301888044148883E-2</v>
      </c>
    </row>
    <row r="44" spans="1:8">
      <c r="A44">
        <v>2</v>
      </c>
      <c r="B44">
        <f t="shared" si="17"/>
        <v>40</v>
      </c>
      <c r="C44">
        <f t="shared" si="12"/>
        <v>35.196521992875482</v>
      </c>
      <c r="D44">
        <f t="shared" si="13"/>
        <v>3.1735879917400761E-2</v>
      </c>
      <c r="E44">
        <f t="shared" si="15"/>
        <v>6.3471759834801522E-2</v>
      </c>
      <c r="F44">
        <f t="shared" si="14"/>
        <v>5</v>
      </c>
      <c r="G44">
        <f t="shared" si="16"/>
        <v>0.15867939958700381</v>
      </c>
    </row>
    <row r="45" spans="1:8">
      <c r="A45">
        <v>2.5</v>
      </c>
      <c r="B45">
        <f t="shared" si="17"/>
        <v>40</v>
      </c>
      <c r="C45">
        <f t="shared" si="12"/>
        <v>34.088641155327345</v>
      </c>
      <c r="D45">
        <f t="shared" si="13"/>
        <v>3.0736929702083065E-2</v>
      </c>
      <c r="E45">
        <f t="shared" si="15"/>
        <v>7.6842324255207664E-2</v>
      </c>
      <c r="F45">
        <f t="shared" si="14"/>
        <v>7.5</v>
      </c>
      <c r="G45">
        <f t="shared" si="16"/>
        <v>0.23052697276562298</v>
      </c>
    </row>
    <row r="46" spans="1:8">
      <c r="A46">
        <v>3</v>
      </c>
      <c r="B46">
        <f t="shared" si="17"/>
        <v>40</v>
      </c>
      <c r="C46">
        <f t="shared" si="12"/>
        <v>33.015633080220191</v>
      </c>
      <c r="D46">
        <f t="shared" si="13"/>
        <v>2.9769423440274157E-2</v>
      </c>
      <c r="E46">
        <f t="shared" si="15"/>
        <v>8.9308270320822475E-2</v>
      </c>
      <c r="F46">
        <f t="shared" si="14"/>
        <v>10.5</v>
      </c>
      <c r="G46">
        <f t="shared" si="16"/>
        <v>0.31257894612287868</v>
      </c>
    </row>
    <row r="47" spans="1:8">
      <c r="A47">
        <v>3.5</v>
      </c>
      <c r="B47">
        <f t="shared" si="17"/>
        <v>40</v>
      </c>
      <c r="C47">
        <f t="shared" si="12"/>
        <v>31.9764000776951</v>
      </c>
      <c r="D47">
        <f t="shared" si="13"/>
        <v>2.8832371370725578E-2</v>
      </c>
      <c r="E47">
        <f t="shared" si="15"/>
        <v>0.10091329979753952</v>
      </c>
      <c r="F47">
        <f t="shared" si="14"/>
        <v>14</v>
      </c>
      <c r="G47">
        <f t="shared" si="16"/>
        <v>0.40365319919015807</v>
      </c>
    </row>
    <row r="48" spans="1:8">
      <c r="A48">
        <v>4</v>
      </c>
      <c r="B48">
        <f t="shared" si="17"/>
        <v>40</v>
      </c>
      <c r="C48">
        <f t="shared" si="12"/>
        <v>30.969879009874187</v>
      </c>
      <c r="D48">
        <f t="shared" si="13"/>
        <v>2.7924814886901284E-2</v>
      </c>
      <c r="E48">
        <f t="shared" si="15"/>
        <v>0.11169925954760514</v>
      </c>
      <c r="F48">
        <f t="shared" si="14"/>
        <v>18</v>
      </c>
      <c r="G48">
        <f t="shared" si="16"/>
        <v>0.50264666796422308</v>
      </c>
    </row>
    <row r="49" spans="1:7">
      <c r="A49">
        <v>4.5</v>
      </c>
      <c r="B49">
        <f t="shared" si="17"/>
        <v>40</v>
      </c>
      <c r="C49">
        <f t="shared" si="12"/>
        <v>29.995040203267976</v>
      </c>
      <c r="D49">
        <f t="shared" si="13"/>
        <v>2.7045825556320853E-2</v>
      </c>
      <c r="E49">
        <f t="shared" si="15"/>
        <v>0.12170621500344384</v>
      </c>
      <c r="F49">
        <f t="shared" si="14"/>
        <v>22.5</v>
      </c>
      <c r="G49">
        <f t="shared" si="16"/>
        <v>0.60853107501721915</v>
      </c>
    </row>
    <row r="50" spans="1:7">
      <c r="A50">
        <v>5</v>
      </c>
      <c r="B50">
        <f t="shared" si="17"/>
        <v>40</v>
      </c>
      <c r="C50">
        <f t="shared" si="12"/>
        <v>29.050886395416928</v>
      </c>
      <c r="D50">
        <f t="shared" si="13"/>
        <v>2.6194504170770804E-2</v>
      </c>
      <c r="E50">
        <f t="shared" si="15"/>
        <v>0.13097252085385402</v>
      </c>
      <c r="F50">
        <f t="shared" si="14"/>
        <v>27.5</v>
      </c>
      <c r="G50">
        <f t="shared" si="16"/>
        <v>0.72034886469619708</v>
      </c>
    </row>
    <row r="51" spans="1:7">
      <c r="A51">
        <v>5.5</v>
      </c>
      <c r="B51">
        <f t="shared" si="17"/>
        <v>40</v>
      </c>
      <c r="C51">
        <f t="shared" si="12"/>
        <v>28.136451714689521</v>
      </c>
      <c r="D51">
        <f t="shared" si="13"/>
        <v>2.5369979826412405E-2</v>
      </c>
      <c r="E51">
        <f t="shared" si="15"/>
        <v>0.13953488904526823</v>
      </c>
      <c r="F51">
        <f t="shared" si="14"/>
        <v>33</v>
      </c>
      <c r="G51">
        <f t="shared" si="16"/>
        <v>0.83720933427160937</v>
      </c>
    </row>
    <row r="52" spans="1:7">
      <c r="A52">
        <v>6</v>
      </c>
      <c r="B52">
        <f t="shared" si="17"/>
        <v>40</v>
      </c>
      <c r="C52">
        <f t="shared" si="12"/>
        <v>27.250800692193241</v>
      </c>
      <c r="D52">
        <f t="shared" si="13"/>
        <v>2.4571409032844944E-2</v>
      </c>
      <c r="E52">
        <f t="shared" si="15"/>
        <v>0.14742845419706968</v>
      </c>
      <c r="F52">
        <f t="shared" si="14"/>
        <v>39</v>
      </c>
      <c r="G52">
        <f t="shared" si="16"/>
        <v>0.95828495228095278</v>
      </c>
    </row>
    <row r="53" spans="1:7">
      <c r="A53">
        <v>6.5</v>
      </c>
      <c r="B53">
        <f t="shared" si="17"/>
        <v>40</v>
      </c>
      <c r="C53">
        <f t="shared" si="12"/>
        <v>26.393027304787644</v>
      </c>
      <c r="D53">
        <f t="shared" si="13"/>
        <v>2.3797974850213021E-2</v>
      </c>
      <c r="E53">
        <f t="shared" si="15"/>
        <v>0.15468683652638462</v>
      </c>
      <c r="F53">
        <f t="shared" si="14"/>
        <v>45.5</v>
      </c>
      <c r="G53">
        <f t="shared" si="16"/>
        <v>1.0828078556846925</v>
      </c>
    </row>
    <row r="54" spans="1:7">
      <c r="A54">
        <v>7</v>
      </c>
      <c r="B54">
        <f t="shared" si="17"/>
        <v>40</v>
      </c>
      <c r="C54">
        <f t="shared" si="12"/>
        <v>25.562254048220481</v>
      </c>
      <c r="D54">
        <f t="shared" si="13"/>
        <v>2.3048886053475083E-2</v>
      </c>
      <c r="E54">
        <f t="shared" si="15"/>
        <v>0.16134220237432559</v>
      </c>
      <c r="F54">
        <f t="shared" si="14"/>
        <v>52.5</v>
      </c>
      <c r="G54">
        <f t="shared" si="16"/>
        <v>1.2100665178074419</v>
      </c>
    </row>
    <row r="55" spans="1:7">
      <c r="A55">
        <v>7.5</v>
      </c>
      <c r="B55">
        <f t="shared" si="17"/>
        <v>40</v>
      </c>
      <c r="C55">
        <f t="shared" si="12"/>
        <v>24.757631039438721</v>
      </c>
      <c r="D55">
        <f t="shared" si="13"/>
        <v>2.2323376322978285E-2</v>
      </c>
      <c r="E55">
        <f t="shared" si="15"/>
        <v>0.16742532242233715</v>
      </c>
      <c r="F55">
        <f t="shared" si="14"/>
        <v>60</v>
      </c>
      <c r="G55">
        <f t="shared" si="16"/>
        <v>1.3394025793786972</v>
      </c>
    </row>
    <row r="56" spans="1:7">
      <c r="A56">
        <v>8</v>
      </c>
      <c r="B56">
        <f t="shared" si="17"/>
        <v>40</v>
      </c>
      <c r="C56">
        <f t="shared" si="12"/>
        <v>23.978335147156145</v>
      </c>
      <c r="D56">
        <f t="shared" si="13"/>
        <v>2.1620703460511658E-2</v>
      </c>
      <c r="E56">
        <f t="shared" si="15"/>
        <v>0.17296562768409326</v>
      </c>
      <c r="F56">
        <f t="shared" si="14"/>
        <v>68</v>
      </c>
      <c r="G56">
        <f t="shared" si="16"/>
        <v>1.4702078353147927</v>
      </c>
    </row>
    <row r="57" spans="1:7">
      <c r="A57">
        <v>8.5</v>
      </c>
      <c r="B57">
        <f t="shared" si="17"/>
        <v>40</v>
      </c>
      <c r="C57">
        <f t="shared" si="12"/>
        <v>23.223569149788034</v>
      </c>
      <c r="D57">
        <f t="shared" si="13"/>
        <v>2.0940148630035505E-2</v>
      </c>
      <c r="E57">
        <f t="shared" si="15"/>
        <v>0.1779912633553018</v>
      </c>
      <c r="F57">
        <f t="shared" si="14"/>
        <v>76.5</v>
      </c>
      <c r="G57">
        <f t="shared" si="16"/>
        <v>1.6019213701977162</v>
      </c>
    </row>
    <row r="58" spans="1:7">
      <c r="A58">
        <v>9</v>
      </c>
      <c r="B58">
        <f t="shared" si="17"/>
        <v>40</v>
      </c>
      <c r="C58">
        <f t="shared" si="12"/>
        <v>22.492560919891559</v>
      </c>
      <c r="D58">
        <f t="shared" si="13"/>
        <v>2.0281015622310414E-2</v>
      </c>
      <c r="E58">
        <f t="shared" si="15"/>
        <v>0.18252914060079373</v>
      </c>
      <c r="F58">
        <f t="shared" si="14"/>
        <v>85.5</v>
      </c>
      <c r="G58">
        <f t="shared" si="16"/>
        <v>1.7340268357075403</v>
      </c>
    </row>
    <row r="59" spans="1:7">
      <c r="A59">
        <v>9.5</v>
      </c>
      <c r="B59">
        <f t="shared" si="17"/>
        <v>40</v>
      </c>
      <c r="C59">
        <f t="shared" si="12"/>
        <v>21.784562634277542</v>
      </c>
      <c r="D59">
        <f t="shared" si="13"/>
        <v>1.9642630142673527E-2</v>
      </c>
      <c r="E59">
        <f t="shared" si="15"/>
        <v>0.18660498635539852</v>
      </c>
      <c r="F59">
        <f t="shared" si="14"/>
        <v>95</v>
      </c>
      <c r="G59">
        <f t="shared" si="16"/>
        <v>1.8660498635539851</v>
      </c>
    </row>
    <row r="60" spans="1:7">
      <c r="A60">
        <v>10</v>
      </c>
      <c r="B60">
        <f>B59+B38</f>
        <v>1040</v>
      </c>
      <c r="C60">
        <f t="shared" si="12"/>
        <v>548.57010023362329</v>
      </c>
      <c r="D60">
        <f t="shared" si="13"/>
        <v>0.49463281715206947</v>
      </c>
      <c r="E60">
        <f t="shared" si="15"/>
        <v>4.9463281715206948</v>
      </c>
      <c r="F60">
        <f t="shared" si="14"/>
        <v>105</v>
      </c>
      <c r="G60">
        <f t="shared" si="16"/>
        <v>51.936445800967292</v>
      </c>
    </row>
    <row r="61" spans="1:7">
      <c r="C61">
        <f>SUM(C41:C60)</f>
        <v>1109.0450961020069</v>
      </c>
      <c r="D61" t="s">
        <v>7</v>
      </c>
      <c r="E61" s="3">
        <f>SUM(E41:E60)</f>
        <v>7.2321996112082552</v>
      </c>
      <c r="F61" t="s">
        <v>8</v>
      </c>
      <c r="G61" s="3">
        <f>SUM(G41:G60)</f>
        <v>67.139904198611006</v>
      </c>
    </row>
    <row r="62" spans="1:7">
      <c r="D62" t="s">
        <v>9</v>
      </c>
      <c r="E62" s="3">
        <f>E61/(1+D37/2)</f>
        <v>7.0045516815576319</v>
      </c>
      <c r="F62" t="s">
        <v>10</v>
      </c>
      <c r="G62" s="3">
        <f>G61/(1+D37/F37)^2</f>
        <v>62.979701304327058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정지웅[ 교수 / 경영학과 ]</dc:creator>
  <cp:lastModifiedBy>JWC</cp:lastModifiedBy>
  <dcterms:created xsi:type="dcterms:W3CDTF">2024-05-02T04:46:12Z</dcterms:created>
  <dcterms:modified xsi:type="dcterms:W3CDTF">2024-05-27T01:22:23Z</dcterms:modified>
</cp:coreProperties>
</file>