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5B92E5D7-FE2B-4339-98DA-B45CC4F8CF40}" xr6:coauthVersionLast="47" xr6:coauthVersionMax="47" xr10:uidLastSave="{00000000-0000-0000-0000-000000000000}"/>
  <bookViews>
    <workbookView xWindow="34095" yWindow="-16110" windowWidth="29040" windowHeight="15720" xr2:uid="{00000000-000D-0000-FFFF-FFFF00000000}"/>
  </bookViews>
  <sheets>
    <sheet name="Table of Contents" sheetId="5" r:id="rId1"/>
    <sheet name="Outstanding" sheetId="7" r:id="rId2"/>
    <sheet name="Issuance" sheetId="2" r:id="rId3"/>
    <sheet name="Trading Volume" sheetId="8" r:id="rId4"/>
  </sheets>
  <definedNames>
    <definedName name="_xlnm.Print_Area" localSheetId="2">Issuance!$A$1:$H$35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2" i="2" l="1"/>
  <c r="Q46" i="2"/>
  <c r="M35" i="8" l="1"/>
  <c r="S29" i="7" l="1"/>
  <c r="U29" i="7"/>
  <c r="V29" i="7"/>
  <c r="W29" i="7"/>
  <c r="Y29" i="7"/>
  <c r="AB29" i="7"/>
  <c r="AD29" i="7"/>
  <c r="AE29" i="7"/>
  <c r="AF29" i="7"/>
  <c r="AH29" i="7"/>
  <c r="S18" i="7"/>
  <c r="U18" i="7"/>
  <c r="V18" i="7"/>
  <c r="W18" i="7"/>
  <c r="Y18" i="7"/>
  <c r="S19" i="7"/>
  <c r="U19" i="7"/>
  <c r="V19" i="7"/>
  <c r="W19" i="7"/>
  <c r="Y19" i="7"/>
  <c r="L6" i="5"/>
  <c r="Q22" i="8"/>
  <c r="J45" i="2"/>
  <c r="AB26" i="7"/>
  <c r="AD26" i="7"/>
  <c r="AE26" i="7"/>
  <c r="AF26" i="7"/>
  <c r="AH26" i="7"/>
  <c r="AB27" i="7"/>
  <c r="AD27" i="7"/>
  <c r="AE27" i="7"/>
  <c r="AF27" i="7"/>
  <c r="AH27" i="7"/>
  <c r="AB28" i="7"/>
  <c r="AD28" i="7"/>
  <c r="AE28" i="7"/>
  <c r="AF28" i="7"/>
  <c r="AH28" i="7"/>
  <c r="S28" i="7"/>
  <c r="S26" i="7"/>
  <c r="U26" i="7"/>
  <c r="V26" i="7"/>
  <c r="W26" i="7"/>
  <c r="Y26" i="7"/>
  <c r="S27" i="7"/>
  <c r="U27" i="7"/>
  <c r="V27" i="7"/>
  <c r="W27" i="7"/>
  <c r="Y27" i="7"/>
  <c r="U28" i="7"/>
  <c r="V28" i="7"/>
  <c r="W28" i="7"/>
  <c r="Y28" i="7"/>
  <c r="T46" i="8" l="1"/>
  <c r="U46" i="8"/>
  <c r="V46" i="8"/>
  <c r="W46" i="8"/>
  <c r="X46" i="8"/>
  <c r="Y46" i="8"/>
  <c r="Z46" i="8"/>
  <c r="S46" i="8"/>
  <c r="K46" i="8"/>
  <c r="L46" i="8"/>
  <c r="M46" i="8"/>
  <c r="N46" i="8"/>
  <c r="O46" i="8"/>
  <c r="P46" i="8"/>
  <c r="Q46" i="8"/>
  <c r="AB46" i="8"/>
  <c r="AC46" i="8"/>
  <c r="AD46" i="8"/>
  <c r="AE46" i="8"/>
  <c r="AF46" i="8"/>
  <c r="AG46" i="8"/>
  <c r="AH46" i="8"/>
  <c r="AI46" i="8"/>
  <c r="Y46" i="2"/>
  <c r="Z46" i="2"/>
  <c r="AA46" i="2"/>
  <c r="AB46" i="2"/>
  <c r="AC46" i="2"/>
  <c r="AD46" i="2"/>
  <c r="AE46" i="2"/>
  <c r="R46" i="2"/>
  <c r="S46" i="2"/>
  <c r="T46" i="2"/>
  <c r="U46" i="2"/>
  <c r="V46" i="2"/>
  <c r="W46" i="2"/>
  <c r="J46" i="2"/>
  <c r="K46" i="2"/>
  <c r="L46" i="2"/>
  <c r="M46" i="2"/>
  <c r="N46" i="2"/>
  <c r="O46" i="2"/>
  <c r="K32" i="8"/>
  <c r="L32" i="8"/>
  <c r="M32" i="8"/>
  <c r="N32" i="8"/>
  <c r="O32" i="8"/>
  <c r="P32" i="8"/>
  <c r="Q32" i="8"/>
  <c r="S32" i="8"/>
  <c r="T32" i="8"/>
  <c r="U32" i="8"/>
  <c r="V32" i="8"/>
  <c r="W32" i="8"/>
  <c r="X32" i="8"/>
  <c r="Y32" i="8"/>
  <c r="Z32" i="8"/>
  <c r="AB32" i="8"/>
  <c r="AC32" i="8"/>
  <c r="AD32" i="8"/>
  <c r="AE32" i="8"/>
  <c r="AF32" i="8"/>
  <c r="AG32" i="8"/>
  <c r="AH32" i="8"/>
  <c r="AI32" i="8"/>
  <c r="K45" i="8"/>
  <c r="L45" i="8"/>
  <c r="M45" i="8"/>
  <c r="N45" i="8"/>
  <c r="O45" i="8"/>
  <c r="P45" i="8"/>
  <c r="Q45" i="8"/>
  <c r="AB45" i="8"/>
  <c r="AC45" i="8"/>
  <c r="AD45" i="8"/>
  <c r="AE45" i="8"/>
  <c r="AF45" i="8"/>
  <c r="AG45" i="8"/>
  <c r="AH45" i="8"/>
  <c r="AI45" i="8"/>
  <c r="J32" i="2" l="1"/>
  <c r="K32" i="2"/>
  <c r="L32" i="2"/>
  <c r="M32" i="2"/>
  <c r="N32" i="2"/>
  <c r="O32" i="2"/>
  <c r="R32" i="2"/>
  <c r="S32" i="2"/>
  <c r="T32" i="2"/>
  <c r="U32" i="2"/>
  <c r="V32" i="2"/>
  <c r="W32" i="2"/>
  <c r="Y32" i="2"/>
  <c r="Z32" i="2"/>
  <c r="AA32" i="2"/>
  <c r="AB32" i="2"/>
  <c r="AC32" i="2"/>
  <c r="AD32" i="2"/>
  <c r="AE32" i="2"/>
  <c r="K45" i="2"/>
  <c r="L45" i="2"/>
  <c r="M45" i="2"/>
  <c r="N45" i="2"/>
  <c r="O45" i="2"/>
  <c r="Y45" i="2"/>
  <c r="Z45" i="2"/>
  <c r="AA45" i="2"/>
  <c r="AB45" i="2"/>
  <c r="AC45" i="2"/>
  <c r="AD45" i="2"/>
  <c r="AE45" i="2"/>
  <c r="K44" i="8"/>
  <c r="L44" i="8"/>
  <c r="M44" i="8"/>
  <c r="N44" i="8"/>
  <c r="O44" i="8"/>
  <c r="P44" i="8"/>
  <c r="Q44" i="8"/>
  <c r="AB44" i="8"/>
  <c r="AC44" i="8"/>
  <c r="AD44" i="8"/>
  <c r="AE44" i="8"/>
  <c r="AF44" i="8"/>
  <c r="AG44" i="8"/>
  <c r="AH44" i="8"/>
  <c r="AI44" i="8"/>
  <c r="J44" i="2"/>
  <c r="K44" i="2"/>
  <c r="L44" i="2"/>
  <c r="M44" i="2"/>
  <c r="N44" i="2"/>
  <c r="O44" i="2"/>
  <c r="Y44" i="2"/>
  <c r="Z44" i="2"/>
  <c r="AA44" i="2"/>
  <c r="AB44" i="2"/>
  <c r="AC44" i="2"/>
  <c r="AD44" i="2"/>
  <c r="AE44" i="2"/>
  <c r="J43" i="2"/>
  <c r="K43" i="2"/>
  <c r="L43" i="2"/>
  <c r="M43" i="2"/>
  <c r="N43" i="2"/>
  <c r="O43" i="2"/>
  <c r="Y43" i="2"/>
  <c r="Z43" i="2"/>
  <c r="AA43" i="2"/>
  <c r="AB43" i="2"/>
  <c r="AC43" i="2"/>
  <c r="AD43" i="2"/>
  <c r="AE43" i="2"/>
  <c r="K43" i="8"/>
  <c r="L43" i="8"/>
  <c r="M43" i="8"/>
  <c r="N43" i="8"/>
  <c r="O43" i="8"/>
  <c r="P43" i="8"/>
  <c r="Q43" i="8"/>
  <c r="AB43" i="8"/>
  <c r="AC43" i="8"/>
  <c r="AD43" i="8"/>
  <c r="AE43" i="8"/>
  <c r="AF43" i="8"/>
  <c r="AG43" i="8"/>
  <c r="AH43" i="8"/>
  <c r="AI43" i="8"/>
  <c r="K42" i="8" l="1"/>
  <c r="L42" i="8"/>
  <c r="M42" i="8"/>
  <c r="N42" i="8"/>
  <c r="O42" i="8"/>
  <c r="P42" i="8"/>
  <c r="Q42" i="8"/>
  <c r="AB42" i="8"/>
  <c r="AC42" i="8"/>
  <c r="AD42" i="8"/>
  <c r="AE42" i="8"/>
  <c r="AF42" i="8"/>
  <c r="AG42" i="8"/>
  <c r="AH42" i="8"/>
  <c r="AI42" i="8"/>
  <c r="K31" i="8"/>
  <c r="L31" i="8"/>
  <c r="M31" i="8"/>
  <c r="N31" i="8"/>
  <c r="O31" i="8"/>
  <c r="P31" i="8"/>
  <c r="Q31" i="8"/>
  <c r="S31" i="8"/>
  <c r="T31" i="8"/>
  <c r="U31" i="8"/>
  <c r="V31" i="8"/>
  <c r="W31" i="8"/>
  <c r="X31" i="8"/>
  <c r="Y31" i="8"/>
  <c r="Z31" i="8"/>
  <c r="AB31" i="8"/>
  <c r="AC31" i="8"/>
  <c r="AD31" i="8"/>
  <c r="AE31" i="8"/>
  <c r="AF31" i="8"/>
  <c r="AG31" i="8"/>
  <c r="AH31" i="8"/>
  <c r="AI31" i="8"/>
  <c r="J31" i="2"/>
  <c r="K31" i="2"/>
  <c r="L31" i="2"/>
  <c r="M31" i="2"/>
  <c r="N31" i="2"/>
  <c r="O31" i="2"/>
  <c r="Q31" i="2"/>
  <c r="R31" i="2"/>
  <c r="S31" i="2"/>
  <c r="T31" i="2"/>
  <c r="U31" i="2"/>
  <c r="V31" i="2"/>
  <c r="W31" i="2"/>
  <c r="Y31" i="2"/>
  <c r="Z31" i="2"/>
  <c r="AA31" i="2"/>
  <c r="AB31" i="2"/>
  <c r="AC31" i="2"/>
  <c r="AD31" i="2"/>
  <c r="AE31" i="2"/>
  <c r="J42" i="2"/>
  <c r="K42" i="2"/>
  <c r="L42" i="2"/>
  <c r="M42" i="2"/>
  <c r="N42" i="2"/>
  <c r="O42" i="2"/>
  <c r="Y42" i="2"/>
  <c r="Z42" i="2"/>
  <c r="AA42" i="2"/>
  <c r="AB42" i="2"/>
  <c r="AC42" i="2"/>
  <c r="AD42" i="2"/>
  <c r="AE42" i="2"/>
  <c r="K41" i="8"/>
  <c r="L41" i="8"/>
  <c r="M41" i="8"/>
  <c r="N41" i="8"/>
  <c r="O41" i="8"/>
  <c r="P41" i="8"/>
  <c r="Q41" i="8"/>
  <c r="AB41" i="8"/>
  <c r="AC41" i="8"/>
  <c r="AD41" i="8"/>
  <c r="AE41" i="8"/>
  <c r="AF41" i="8"/>
  <c r="AG41" i="8"/>
  <c r="AH41" i="8"/>
  <c r="AI41" i="8"/>
  <c r="J41" i="2"/>
  <c r="K41" i="2"/>
  <c r="L41" i="2"/>
  <c r="M41" i="2"/>
  <c r="N41" i="2"/>
  <c r="O41" i="2"/>
  <c r="Y41" i="2"/>
  <c r="Z41" i="2"/>
  <c r="AA41" i="2"/>
  <c r="AB41" i="2"/>
  <c r="AC41" i="2"/>
  <c r="AD41" i="2"/>
  <c r="AE41" i="2"/>
  <c r="S25" i="7" l="1"/>
  <c r="U25" i="7"/>
  <c r="V25" i="7"/>
  <c r="W25" i="7"/>
  <c r="Y25" i="7"/>
  <c r="AB25" i="7"/>
  <c r="AD25" i="7"/>
  <c r="AE25" i="7"/>
  <c r="AF25" i="7"/>
  <c r="AH25" i="7"/>
  <c r="K40" i="8"/>
  <c r="L40" i="8"/>
  <c r="M40" i="8"/>
  <c r="N40" i="8"/>
  <c r="O40" i="8"/>
  <c r="P40" i="8"/>
  <c r="Q40" i="8"/>
  <c r="AB40" i="8"/>
  <c r="AC40" i="8"/>
  <c r="AD40" i="8"/>
  <c r="AE40" i="8"/>
  <c r="AF40" i="8"/>
  <c r="AG40" i="8"/>
  <c r="AH40" i="8"/>
  <c r="AI40" i="8"/>
  <c r="J40" i="2"/>
  <c r="K40" i="2"/>
  <c r="L40" i="2"/>
  <c r="M40" i="2"/>
  <c r="N40" i="2"/>
  <c r="O40" i="2"/>
  <c r="Y40" i="2"/>
  <c r="Z40" i="2"/>
  <c r="AA40" i="2"/>
  <c r="AB40" i="2"/>
  <c r="AC40" i="2"/>
  <c r="AD40" i="2"/>
  <c r="AE40" i="2"/>
  <c r="K30" i="8"/>
  <c r="L30" i="8"/>
  <c r="M30" i="8"/>
  <c r="N30" i="8"/>
  <c r="O30" i="8"/>
  <c r="P30" i="8"/>
  <c r="Q30" i="8"/>
  <c r="S30" i="8"/>
  <c r="T30" i="8"/>
  <c r="U30" i="8"/>
  <c r="V30" i="8"/>
  <c r="W30" i="8"/>
  <c r="X30" i="8"/>
  <c r="Y30" i="8"/>
  <c r="Z30" i="8"/>
  <c r="AB30" i="8"/>
  <c r="AC30" i="8"/>
  <c r="AD30" i="8"/>
  <c r="AE30" i="8"/>
  <c r="AF30" i="8"/>
  <c r="AG30" i="8"/>
  <c r="AH30" i="8"/>
  <c r="AI30" i="8"/>
  <c r="K39" i="8"/>
  <c r="L39" i="8"/>
  <c r="M39" i="8"/>
  <c r="N39" i="8"/>
  <c r="O39" i="8"/>
  <c r="P39" i="8"/>
  <c r="Q39" i="8"/>
  <c r="AB39" i="8"/>
  <c r="AC39" i="8"/>
  <c r="AD39" i="8"/>
  <c r="AE39" i="8"/>
  <c r="AF39" i="8"/>
  <c r="AG39" i="8"/>
  <c r="AH39" i="8"/>
  <c r="AI39" i="8"/>
  <c r="K19" i="8"/>
  <c r="L19" i="8"/>
  <c r="M19" i="8"/>
  <c r="N19" i="8"/>
  <c r="O19" i="8"/>
  <c r="P19" i="8"/>
  <c r="Q19" i="8"/>
  <c r="S19" i="8"/>
  <c r="T19" i="8"/>
  <c r="U19" i="8"/>
  <c r="V19" i="8"/>
  <c r="W19" i="8"/>
  <c r="X19" i="8"/>
  <c r="Y19" i="8"/>
  <c r="Z19" i="8"/>
  <c r="J19" i="2" l="1"/>
  <c r="K19" i="2"/>
  <c r="L19" i="2"/>
  <c r="M19" i="2"/>
  <c r="N19" i="2"/>
  <c r="O19" i="2"/>
  <c r="Q19" i="2"/>
  <c r="R19" i="2"/>
  <c r="S19" i="2"/>
  <c r="T19" i="2"/>
  <c r="U19" i="2"/>
  <c r="V19" i="2"/>
  <c r="W19" i="2"/>
  <c r="J39" i="2"/>
  <c r="K39" i="2"/>
  <c r="L39" i="2"/>
  <c r="M39" i="2"/>
  <c r="N39" i="2"/>
  <c r="O39" i="2"/>
  <c r="Y39" i="2"/>
  <c r="Z39" i="2"/>
  <c r="AA39" i="2"/>
  <c r="AB39" i="2"/>
  <c r="AC39" i="2"/>
  <c r="AD39" i="2"/>
  <c r="AE39" i="2"/>
  <c r="J30" i="2"/>
  <c r="K30" i="2"/>
  <c r="L30" i="2"/>
  <c r="M30" i="2"/>
  <c r="N30" i="2"/>
  <c r="O30" i="2"/>
  <c r="Q30" i="2"/>
  <c r="R30" i="2"/>
  <c r="S30" i="2"/>
  <c r="T30" i="2"/>
  <c r="U30" i="2"/>
  <c r="V30" i="2"/>
  <c r="W30" i="2"/>
  <c r="Y30" i="2"/>
  <c r="Z30" i="2"/>
  <c r="AA30" i="2"/>
  <c r="AB30" i="2"/>
  <c r="AC30" i="2"/>
  <c r="AD30" i="2"/>
  <c r="AE30" i="2"/>
  <c r="K38" i="8"/>
  <c r="L38" i="8"/>
  <c r="M38" i="8"/>
  <c r="N38" i="8"/>
  <c r="O38" i="8"/>
  <c r="P38" i="8"/>
  <c r="Q38" i="8"/>
  <c r="AB38" i="8"/>
  <c r="AC38" i="8"/>
  <c r="AD38" i="8"/>
  <c r="AE38" i="8"/>
  <c r="AF38" i="8"/>
  <c r="AG38" i="8"/>
  <c r="AH38" i="8"/>
  <c r="AI38" i="8"/>
  <c r="J38" i="2"/>
  <c r="K38" i="2"/>
  <c r="L38" i="2"/>
  <c r="M38" i="2"/>
  <c r="N38" i="2"/>
  <c r="O38" i="2"/>
  <c r="Y38" i="2"/>
  <c r="Z38" i="2"/>
  <c r="AA38" i="2"/>
  <c r="AB38" i="2"/>
  <c r="AC38" i="2"/>
  <c r="AD38" i="2"/>
  <c r="AE38" i="2"/>
  <c r="AB37" i="8" l="1"/>
  <c r="AC37" i="8"/>
  <c r="J37" i="2"/>
  <c r="K37" i="2"/>
  <c r="L37" i="2"/>
  <c r="M37" i="2"/>
  <c r="N37" i="2"/>
  <c r="O37" i="2"/>
  <c r="Y37" i="2"/>
  <c r="Z37" i="2"/>
  <c r="AA37" i="2"/>
  <c r="AB37" i="2"/>
  <c r="AC37" i="2"/>
  <c r="AD37" i="2"/>
  <c r="AE37" i="2"/>
  <c r="Q37" i="8" l="1"/>
  <c r="AG37" i="8"/>
  <c r="AF37" i="8"/>
  <c r="AE37" i="8"/>
  <c r="AD37" i="8"/>
  <c r="AH37" i="8"/>
  <c r="L36" i="8"/>
  <c r="AB36" i="8"/>
  <c r="AC36" i="8"/>
  <c r="AD36" i="8"/>
  <c r="AE36" i="8"/>
  <c r="AF36" i="8"/>
  <c r="AG36" i="8"/>
  <c r="AH36" i="8"/>
  <c r="L29" i="8"/>
  <c r="S29" i="8"/>
  <c r="T29" i="8"/>
  <c r="U29" i="8"/>
  <c r="V29" i="8"/>
  <c r="W29" i="8"/>
  <c r="X29" i="8"/>
  <c r="Y29" i="8"/>
  <c r="AB29" i="8"/>
  <c r="AC29" i="8"/>
  <c r="AD29" i="8"/>
  <c r="AE29" i="8"/>
  <c r="AF29" i="8"/>
  <c r="AG29" i="8"/>
  <c r="AH29" i="8"/>
  <c r="K29" i="2"/>
  <c r="Q29" i="2"/>
  <c r="R29" i="2"/>
  <c r="S29" i="2"/>
  <c r="T29" i="2"/>
  <c r="U29" i="2"/>
  <c r="V29" i="2"/>
  <c r="Y29" i="2"/>
  <c r="Z29" i="2"/>
  <c r="AA29" i="2"/>
  <c r="AB29" i="2"/>
  <c r="AC29" i="2"/>
  <c r="AD29" i="2"/>
  <c r="K36" i="2"/>
  <c r="Y36" i="2"/>
  <c r="Z36" i="2"/>
  <c r="AA36" i="2"/>
  <c r="AB36" i="2"/>
  <c r="AC36" i="2"/>
  <c r="AD36" i="2"/>
  <c r="M37" i="8" l="1"/>
  <c r="O37" i="8"/>
  <c r="L37" i="8"/>
  <c r="AI37" i="8"/>
  <c r="K37" i="8"/>
  <c r="N37" i="8"/>
  <c r="P37" i="8"/>
  <c r="K36" i="8"/>
  <c r="O36" i="2"/>
  <c r="N36" i="2"/>
  <c r="J36" i="2"/>
  <c r="J29" i="2"/>
  <c r="Q36" i="8"/>
  <c r="P36" i="8"/>
  <c r="O36" i="8"/>
  <c r="N36" i="8"/>
  <c r="M36" i="8"/>
  <c r="K29" i="8"/>
  <c r="Q29" i="8"/>
  <c r="P29" i="8"/>
  <c r="O29" i="8"/>
  <c r="N29" i="8"/>
  <c r="M29" i="8"/>
  <c r="O29" i="2"/>
  <c r="N29" i="2"/>
  <c r="M29" i="2"/>
  <c r="L29" i="2"/>
  <c r="M36" i="2"/>
  <c r="L36" i="2"/>
  <c r="AB24" i="7" l="1"/>
  <c r="AD24" i="7"/>
  <c r="AE24" i="7"/>
  <c r="AF24" i="7"/>
  <c r="AH24" i="7"/>
  <c r="Y35" i="2" l="1"/>
  <c r="Z35" i="2"/>
  <c r="AA35" i="2"/>
  <c r="AB35" i="2"/>
  <c r="AC35" i="2"/>
  <c r="AD35" i="2"/>
  <c r="AB35" i="8"/>
  <c r="AC35" i="8"/>
  <c r="AD35" i="8"/>
  <c r="AE35" i="8"/>
  <c r="AF35" i="8"/>
  <c r="AG35" i="8"/>
  <c r="AH35" i="8"/>
  <c r="K35" i="8" l="1"/>
  <c r="AI36" i="8"/>
  <c r="K35" i="2"/>
  <c r="AE36" i="2"/>
  <c r="P35" i="8"/>
  <c r="O35" i="8"/>
  <c r="Q35" i="8"/>
  <c r="O35" i="2"/>
  <c r="N35" i="2"/>
  <c r="M35" i="2"/>
  <c r="L35" i="2"/>
  <c r="J35" i="2"/>
  <c r="N35" i="8"/>
  <c r="L35" i="8"/>
  <c r="O10" i="8" l="1"/>
  <c r="Q27" i="8"/>
  <c r="Q26" i="8"/>
  <c r="Q24" i="8"/>
  <c r="O21" i="8"/>
  <c r="K9" i="8"/>
  <c r="L11" i="8"/>
  <c r="Q12" i="8"/>
  <c r="O13" i="8"/>
  <c r="P14" i="8"/>
  <c r="K15" i="8"/>
  <c r="O16" i="8"/>
  <c r="K17" i="8"/>
  <c r="K18" i="8"/>
  <c r="O24" i="2"/>
  <c r="J26" i="2"/>
  <c r="L27" i="2"/>
  <c r="N22" i="2"/>
  <c r="L21" i="2"/>
  <c r="J9" i="2"/>
  <c r="K10" i="2"/>
  <c r="J11" i="2"/>
  <c r="K12" i="2"/>
  <c r="L13" i="2"/>
  <c r="J14" i="2"/>
  <c r="J15" i="2"/>
  <c r="M16" i="2"/>
  <c r="J17" i="2"/>
  <c r="L18" i="2"/>
  <c r="O15" i="8" l="1"/>
  <c r="P15" i="8"/>
  <c r="N15" i="8"/>
  <c r="M15" i="8"/>
  <c r="L15" i="8"/>
  <c r="N14" i="8"/>
  <c r="K14" i="8"/>
  <c r="M14" i="8"/>
  <c r="L14" i="8"/>
  <c r="O14" i="8"/>
  <c r="Q14" i="8"/>
  <c r="Q25" i="8"/>
  <c r="Z29" i="8"/>
  <c r="Q28" i="8"/>
  <c r="AI29" i="8"/>
  <c r="M25" i="2"/>
  <c r="W29" i="2"/>
  <c r="J28" i="2"/>
  <c r="AE29" i="2"/>
  <c r="Q34" i="8"/>
  <c r="AI35" i="8"/>
  <c r="O34" i="2"/>
  <c r="AE35" i="2"/>
  <c r="Q13" i="8"/>
  <c r="M13" i="8"/>
  <c r="L13" i="8"/>
  <c r="L12" i="8"/>
  <c r="L16" i="2"/>
  <c r="O27" i="2"/>
  <c r="M26" i="2"/>
  <c r="O16" i="2"/>
  <c r="N24" i="2"/>
  <c r="M15" i="2"/>
  <c r="L24" i="2"/>
  <c r="O15" i="2"/>
  <c r="K24" i="2"/>
  <c r="N34" i="2"/>
  <c r="N26" i="2"/>
  <c r="K18" i="2"/>
  <c r="N15" i="2"/>
  <c r="O22" i="2"/>
  <c r="K25" i="2"/>
  <c r="O21" i="2"/>
  <c r="N27" i="2"/>
  <c r="L34" i="2"/>
  <c r="O17" i="2"/>
  <c r="L15" i="2"/>
  <c r="M10" i="2"/>
  <c r="J27" i="2"/>
  <c r="K15" i="2"/>
  <c r="J10" i="2"/>
  <c r="O28" i="2"/>
  <c r="K13" i="2"/>
  <c r="M18" i="2"/>
  <c r="M27" i="2"/>
  <c r="N25" i="2"/>
  <c r="J18" i="2"/>
  <c r="O14" i="2"/>
  <c r="J13" i="2"/>
  <c r="M22" i="2"/>
  <c r="K27" i="2"/>
  <c r="O25" i="2"/>
  <c r="J24" i="2"/>
  <c r="K34" i="2"/>
  <c r="N14" i="2"/>
  <c r="M9" i="2"/>
  <c r="M14" i="2"/>
  <c r="M17" i="2"/>
  <c r="L14" i="2"/>
  <c r="J12" i="2"/>
  <c r="O9" i="2"/>
  <c r="M28" i="2"/>
  <c r="L25" i="2"/>
  <c r="K14" i="2"/>
  <c r="N21" i="2"/>
  <c r="O26" i="2"/>
  <c r="O18" i="2"/>
  <c r="N16" i="2"/>
  <c r="N13" i="2"/>
  <c r="O10" i="2"/>
  <c r="L26" i="2"/>
  <c r="K12" i="8"/>
  <c r="O12" i="8"/>
  <c r="P12" i="8"/>
  <c r="N12" i="8"/>
  <c r="K11" i="8"/>
  <c r="K10" i="8"/>
  <c r="O26" i="8"/>
  <c r="Q17" i="8"/>
  <c r="P17" i="8"/>
  <c r="Q16" i="8"/>
  <c r="M16" i="8"/>
  <c r="Q9" i="8"/>
  <c r="O18" i="8"/>
  <c r="P13" i="8"/>
  <c r="P9" i="8"/>
  <c r="O25" i="8"/>
  <c r="O17" i="8"/>
  <c r="Q15" i="8"/>
  <c r="N13" i="8"/>
  <c r="M12" i="8"/>
  <c r="K13" i="8"/>
  <c r="O27" i="8"/>
  <c r="O34" i="8"/>
  <c r="P16" i="8"/>
  <c r="N16" i="8"/>
  <c r="O9" i="8"/>
  <c r="O24" i="8"/>
  <c r="O28" i="8"/>
  <c r="K34" i="8"/>
  <c r="L34" i="8"/>
  <c r="N34" i="8"/>
  <c r="M34" i="8"/>
  <c r="P34" i="8"/>
  <c r="K24" i="8"/>
  <c r="K25" i="8"/>
  <c r="K28" i="8"/>
  <c r="L24" i="8"/>
  <c r="L25" i="8"/>
  <c r="L26" i="8"/>
  <c r="L27" i="8"/>
  <c r="L28" i="8"/>
  <c r="K27" i="8"/>
  <c r="M24" i="8"/>
  <c r="M25" i="8"/>
  <c r="M26" i="8"/>
  <c r="M27" i="8"/>
  <c r="M28" i="8"/>
  <c r="K26" i="8"/>
  <c r="N24" i="8"/>
  <c r="N25" i="8"/>
  <c r="N26" i="8"/>
  <c r="N27" i="8"/>
  <c r="N28" i="8"/>
  <c r="P24" i="8"/>
  <c r="P25" i="8"/>
  <c r="P26" i="8"/>
  <c r="P27" i="8"/>
  <c r="P28" i="8"/>
  <c r="K21" i="8"/>
  <c r="M21" i="8"/>
  <c r="N21" i="8"/>
  <c r="L21" i="8"/>
  <c r="P21" i="8"/>
  <c r="Q21" i="8"/>
  <c r="O11" i="8"/>
  <c r="Q11" i="8"/>
  <c r="P18" i="8"/>
  <c r="P10" i="8"/>
  <c r="N18" i="8"/>
  <c r="M17" i="8"/>
  <c r="L16" i="8"/>
  <c r="P11" i="8"/>
  <c r="N10" i="8"/>
  <c r="M9" i="8"/>
  <c r="Q18" i="8"/>
  <c r="N17" i="8"/>
  <c r="N9" i="8"/>
  <c r="M18" i="8"/>
  <c r="L17" i="8"/>
  <c r="K16" i="8"/>
  <c r="N11" i="8"/>
  <c r="M10" i="8"/>
  <c r="L9" i="8"/>
  <c r="L18" i="8"/>
  <c r="M11" i="8"/>
  <c r="L10" i="8"/>
  <c r="Q10" i="8"/>
  <c r="J34" i="2"/>
  <c r="M34" i="2"/>
  <c r="N28" i="2"/>
  <c r="K26" i="2"/>
  <c r="J25" i="2"/>
  <c r="L28" i="2"/>
  <c r="K28" i="2"/>
  <c r="M24" i="2"/>
  <c r="M21" i="2"/>
  <c r="J22" i="2"/>
  <c r="J21" i="2"/>
  <c r="K21" i="2"/>
  <c r="L22" i="2"/>
  <c r="K22" i="2"/>
  <c r="N9" i="2"/>
  <c r="N17" i="2"/>
  <c r="N18" i="2"/>
  <c r="L17" i="2"/>
  <c r="K16" i="2"/>
  <c r="M12" i="2"/>
  <c r="O11" i="2"/>
  <c r="N10" i="2"/>
  <c r="L9" i="2"/>
  <c r="K17" i="2"/>
  <c r="J16" i="2"/>
  <c r="M13" i="2"/>
  <c r="O12" i="2"/>
  <c r="N11" i="2"/>
  <c r="L10" i="2"/>
  <c r="K9" i="2"/>
  <c r="M11" i="2"/>
  <c r="O13" i="2"/>
  <c r="N12" i="2"/>
  <c r="L11" i="2"/>
  <c r="L12" i="2"/>
  <c r="K11" i="2"/>
  <c r="W28" i="8" l="1"/>
  <c r="S28" i="8"/>
  <c r="T28" i="8"/>
  <c r="U28" i="8"/>
  <c r="V28" i="8"/>
  <c r="X28" i="8"/>
  <c r="Y28" i="8"/>
  <c r="AF28" i="8"/>
  <c r="AB28" i="8"/>
  <c r="AC28" i="8"/>
  <c r="AD28" i="8"/>
  <c r="AE28" i="8"/>
  <c r="AG28" i="8"/>
  <c r="AH28" i="8"/>
  <c r="T28" i="2"/>
  <c r="Q28" i="2"/>
  <c r="R28" i="2"/>
  <c r="S28" i="2"/>
  <c r="U28" i="2"/>
  <c r="V28" i="2"/>
  <c r="AB28" i="2"/>
  <c r="Y28" i="2"/>
  <c r="Z28" i="2"/>
  <c r="AA28" i="2"/>
  <c r="AC28" i="2"/>
  <c r="AD28" i="2"/>
  <c r="AF27" i="8" l="1"/>
  <c r="AB27" i="8"/>
  <c r="AC27" i="8"/>
  <c r="AD27" i="8"/>
  <c r="AE27" i="8"/>
  <c r="AG27" i="8"/>
  <c r="AH27" i="8"/>
  <c r="AI28" i="8"/>
  <c r="AE28" i="2" l="1"/>
  <c r="AB27" i="2" l="1"/>
  <c r="Y27" i="2"/>
  <c r="Z27" i="2"/>
  <c r="AA27" i="2"/>
  <c r="AC27" i="2"/>
  <c r="AD27" i="2"/>
  <c r="AI27" i="8" l="1"/>
  <c r="Z28" i="8"/>
  <c r="AE27" i="2"/>
  <c r="W28" i="2"/>
  <c r="T18" i="2" l="1"/>
  <c r="Q18" i="2"/>
  <c r="R18" i="2"/>
  <c r="S18" i="2"/>
  <c r="U18" i="2"/>
  <c r="V18" i="2"/>
  <c r="W18" i="8"/>
  <c r="S18" i="8"/>
  <c r="T18" i="8"/>
  <c r="U18" i="8"/>
  <c r="V18" i="8"/>
  <c r="X18" i="8"/>
  <c r="Y18" i="8"/>
  <c r="E8" i="5" l="1"/>
  <c r="W18" i="2" l="1"/>
  <c r="M22" i="8" l="1"/>
  <c r="L22" i="8"/>
  <c r="K22" i="8"/>
  <c r="P22" i="8"/>
  <c r="N22" i="8"/>
  <c r="O22" i="8"/>
  <c r="AB25" i="2"/>
  <c r="Y25" i="2"/>
  <c r="Z25" i="2"/>
  <c r="AA25" i="2"/>
  <c r="AC25" i="2"/>
  <c r="AD25" i="2"/>
  <c r="AB26" i="2"/>
  <c r="Y26" i="2"/>
  <c r="Z26" i="2"/>
  <c r="AA26" i="2"/>
  <c r="AC26" i="2"/>
  <c r="AD26" i="2"/>
  <c r="T10" i="2"/>
  <c r="Q10" i="2"/>
  <c r="R10" i="2"/>
  <c r="S10" i="2"/>
  <c r="U10" i="2"/>
  <c r="V10" i="2"/>
  <c r="T11" i="2"/>
  <c r="Q11" i="2"/>
  <c r="R11" i="2"/>
  <c r="S11" i="2"/>
  <c r="U11" i="2"/>
  <c r="V11" i="2"/>
  <c r="T12" i="2"/>
  <c r="Q12" i="2"/>
  <c r="R12" i="2"/>
  <c r="S12" i="2"/>
  <c r="U12" i="2"/>
  <c r="V12" i="2"/>
  <c r="T13" i="2"/>
  <c r="Q13" i="2"/>
  <c r="R13" i="2"/>
  <c r="S13" i="2"/>
  <c r="U13" i="2"/>
  <c r="V13" i="2"/>
  <c r="T14" i="2"/>
  <c r="Q14" i="2"/>
  <c r="R14" i="2"/>
  <c r="S14" i="2"/>
  <c r="U14" i="2"/>
  <c r="V14" i="2"/>
  <c r="T15" i="2"/>
  <c r="Q15" i="2"/>
  <c r="R15" i="2"/>
  <c r="S15" i="2"/>
  <c r="U15" i="2"/>
  <c r="V15" i="2"/>
  <c r="T16" i="2"/>
  <c r="Q16" i="2"/>
  <c r="S16" i="2"/>
  <c r="U16" i="2"/>
  <c r="V16" i="2"/>
  <c r="T17" i="2"/>
  <c r="Q17" i="2"/>
  <c r="S17" i="2"/>
  <c r="U17" i="2"/>
  <c r="V17" i="2"/>
  <c r="W10" i="8"/>
  <c r="S10" i="8"/>
  <c r="T10" i="8"/>
  <c r="U10" i="8"/>
  <c r="V10" i="8"/>
  <c r="X10" i="8"/>
  <c r="Y10" i="8"/>
  <c r="W11" i="8"/>
  <c r="S11" i="8"/>
  <c r="T11" i="8"/>
  <c r="U11" i="8"/>
  <c r="V11" i="8"/>
  <c r="X11" i="8"/>
  <c r="Y11" i="8"/>
  <c r="W12" i="8"/>
  <c r="S12" i="8"/>
  <c r="T12" i="8"/>
  <c r="U12" i="8"/>
  <c r="V12" i="8"/>
  <c r="X12" i="8"/>
  <c r="Y12" i="8"/>
  <c r="W13" i="8"/>
  <c r="S13" i="8"/>
  <c r="T13" i="8"/>
  <c r="U13" i="8"/>
  <c r="V13" i="8"/>
  <c r="X13" i="8"/>
  <c r="Y13" i="8"/>
  <c r="W14" i="8"/>
  <c r="S14" i="8"/>
  <c r="T14" i="8"/>
  <c r="U14" i="8"/>
  <c r="V14" i="8"/>
  <c r="X14" i="8"/>
  <c r="Y14" i="8"/>
  <c r="W15" i="8"/>
  <c r="S15" i="8"/>
  <c r="T15" i="8"/>
  <c r="U15" i="8"/>
  <c r="V15" i="8"/>
  <c r="X15" i="8"/>
  <c r="Y15" i="8"/>
  <c r="W16" i="8"/>
  <c r="S16" i="8"/>
  <c r="T16" i="8"/>
  <c r="U16" i="8"/>
  <c r="V16" i="8"/>
  <c r="X16" i="8"/>
  <c r="Y16" i="8"/>
  <c r="W17" i="8"/>
  <c r="S17" i="8"/>
  <c r="T17" i="8"/>
  <c r="U17" i="8"/>
  <c r="V17" i="8"/>
  <c r="X17" i="8"/>
  <c r="Y17" i="8"/>
  <c r="AF25" i="8"/>
  <c r="AB25" i="8"/>
  <c r="AC25" i="8"/>
  <c r="AD25" i="8"/>
  <c r="AE25" i="8"/>
  <c r="AG25" i="8"/>
  <c r="AH25" i="8"/>
  <c r="AF26" i="8"/>
  <c r="AB26" i="8"/>
  <c r="AC26" i="8"/>
  <c r="AD26" i="8"/>
  <c r="AE26" i="8"/>
  <c r="AG26" i="8"/>
  <c r="AH26" i="8"/>
  <c r="AE23" i="7" l="1"/>
  <c r="AB23" i="7"/>
  <c r="AD23" i="7"/>
  <c r="AF23" i="7"/>
  <c r="AH23" i="7"/>
  <c r="K14" i="7" l="1"/>
  <c r="L14" i="7"/>
  <c r="M14" i="7"/>
  <c r="P14" i="7"/>
  <c r="N14" i="7"/>
  <c r="O14" i="7"/>
  <c r="Q14" i="7"/>
  <c r="M17" i="7"/>
  <c r="N17" i="7"/>
  <c r="O17" i="7"/>
  <c r="P17" i="7"/>
  <c r="Q17" i="7"/>
  <c r="L17" i="7"/>
  <c r="K17" i="7"/>
  <c r="L16" i="7"/>
  <c r="M16" i="7"/>
  <c r="N16" i="7"/>
  <c r="O16" i="7"/>
  <c r="P16" i="7"/>
  <c r="Q16" i="7"/>
  <c r="K16" i="7"/>
  <c r="K15" i="7"/>
  <c r="L15" i="7"/>
  <c r="Q15" i="7"/>
  <c r="M15" i="7"/>
  <c r="N15" i="7"/>
  <c r="O15" i="7"/>
  <c r="P15" i="7"/>
  <c r="Q13" i="7"/>
  <c r="K13" i="7"/>
  <c r="L13" i="7"/>
  <c r="M13" i="7"/>
  <c r="O13" i="7"/>
  <c r="N13" i="7"/>
  <c r="P13" i="7"/>
  <c r="M9" i="7"/>
  <c r="K9" i="7"/>
  <c r="N9" i="7"/>
  <c r="O9" i="7"/>
  <c r="P9" i="7"/>
  <c r="Q9" i="7"/>
  <c r="L9" i="7"/>
  <c r="P12" i="7"/>
  <c r="Q12" i="7"/>
  <c r="K12" i="7"/>
  <c r="L12" i="7"/>
  <c r="M12" i="7"/>
  <c r="N12" i="7"/>
  <c r="O12" i="7"/>
  <c r="O11" i="7"/>
  <c r="P11" i="7"/>
  <c r="Q11" i="7"/>
  <c r="M11" i="7"/>
  <c r="K11" i="7"/>
  <c r="L11" i="7"/>
  <c r="N11" i="7"/>
  <c r="N10" i="7"/>
  <c r="O10" i="7"/>
  <c r="P10" i="7"/>
  <c r="Q10" i="7"/>
  <c r="K10" i="7"/>
  <c r="M10" i="7"/>
  <c r="L10" i="7"/>
  <c r="Y22" i="8"/>
  <c r="X22" i="8"/>
  <c r="V22" i="8"/>
  <c r="U22" i="8"/>
  <c r="T22" i="8"/>
  <c r="S22" i="8"/>
  <c r="W22" i="8"/>
  <c r="Z22" i="8" l="1"/>
  <c r="V22" i="2"/>
  <c r="U22" i="2"/>
  <c r="S22" i="2"/>
  <c r="R22" i="2"/>
  <c r="Q22" i="2"/>
  <c r="T22" i="2"/>
  <c r="Z18" i="8" l="1"/>
  <c r="AE22" i="7" l="1"/>
  <c r="AB22" i="7"/>
  <c r="AD22" i="7"/>
  <c r="AF22" i="7"/>
  <c r="AH22" i="7"/>
  <c r="V17" i="7"/>
  <c r="S17" i="7"/>
  <c r="T17" i="7"/>
  <c r="U17" i="7"/>
  <c r="W17" i="7"/>
  <c r="X17" i="7"/>
  <c r="Y17" i="7"/>
  <c r="S10" i="7" l="1"/>
  <c r="T10" i="7"/>
  <c r="U10" i="7"/>
  <c r="W10" i="7"/>
  <c r="X10" i="7"/>
  <c r="Y10" i="7"/>
  <c r="S11" i="7"/>
  <c r="T11" i="7"/>
  <c r="U11" i="7"/>
  <c r="W11" i="7"/>
  <c r="X11" i="7"/>
  <c r="Y11" i="7"/>
  <c r="S12" i="7"/>
  <c r="T12" i="7"/>
  <c r="U12" i="7"/>
  <c r="W12" i="7"/>
  <c r="X12" i="7"/>
  <c r="Y12" i="7"/>
  <c r="S13" i="7"/>
  <c r="T13" i="7"/>
  <c r="U13" i="7"/>
  <c r="W13" i="7"/>
  <c r="X13" i="7"/>
  <c r="Y13" i="7"/>
  <c r="S14" i="7"/>
  <c r="T14" i="7"/>
  <c r="U14" i="7"/>
  <c r="W14" i="7"/>
  <c r="X14" i="7"/>
  <c r="Y14" i="7"/>
  <c r="S15" i="7"/>
  <c r="T15" i="7"/>
  <c r="U15" i="7"/>
  <c r="W15" i="7"/>
  <c r="X15" i="7"/>
  <c r="Y15" i="7"/>
  <c r="S16" i="7"/>
  <c r="T16" i="7"/>
  <c r="U16" i="7"/>
  <c r="W16" i="7"/>
  <c r="X16" i="7"/>
  <c r="Y16" i="7"/>
  <c r="V16" i="7" l="1"/>
  <c r="Z17" i="7"/>
  <c r="V15" i="7"/>
  <c r="V14" i="7"/>
  <c r="V13" i="7"/>
  <c r="V12" i="7"/>
  <c r="V11" i="7"/>
  <c r="V10" i="7"/>
  <c r="Z13" i="8" l="1"/>
  <c r="Z12" i="8"/>
  <c r="W14" i="2"/>
  <c r="W13" i="2"/>
  <c r="W15" i="2"/>
  <c r="Z14" i="8"/>
  <c r="Z10" i="8"/>
  <c r="W11" i="2"/>
  <c r="AI25" i="8"/>
  <c r="AI26" i="8"/>
  <c r="Z16" i="8"/>
  <c r="Z17" i="8"/>
  <c r="Z15" i="8"/>
  <c r="W12" i="2"/>
  <c r="Z11" i="8"/>
  <c r="W10" i="2"/>
  <c r="W22" i="2"/>
  <c r="Z12" i="7"/>
  <c r="Z16" i="7"/>
  <c r="Z15" i="7"/>
  <c r="Z10" i="7"/>
  <c r="Z11" i="7"/>
  <c r="Z13" i="7"/>
  <c r="R16" i="2"/>
  <c r="Z14" i="7"/>
  <c r="AE25" i="2" l="1"/>
  <c r="AE26" i="2"/>
  <c r="R17" i="2"/>
  <c r="W16" i="2"/>
  <c r="W17" i="2" l="1"/>
</calcChain>
</file>

<file path=xl/sharedStrings.xml><?xml version="1.0" encoding="utf-8"?>
<sst xmlns="http://schemas.openxmlformats.org/spreadsheetml/2006/main" count="953" uniqueCount="67">
  <si>
    <t>Total</t>
  </si>
  <si>
    <t>Description</t>
  </si>
  <si>
    <t>Contact</t>
  </si>
  <si>
    <t>Source:</t>
  </si>
  <si>
    <t>research@sifma.org</t>
  </si>
  <si>
    <t>Last Updated:</t>
  </si>
  <si>
    <t>Tab</t>
  </si>
  <si>
    <t>Frequency</t>
  </si>
  <si>
    <t>Last Period</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</si>
  <si>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</si>
  <si>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</si>
  <si>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</si>
  <si>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Security:</t>
  </si>
  <si>
    <t>Series:</t>
  </si>
  <si>
    <t>Units:</t>
  </si>
  <si>
    <t>Note:</t>
  </si>
  <si>
    <t>Issuance</t>
  </si>
  <si>
    <t>A, Q</t>
  </si>
  <si>
    <t>A, Q, M</t>
  </si>
  <si>
    <t>$ Billion</t>
  </si>
  <si>
    <t>Trading Volume</t>
  </si>
  <si>
    <t>n/a</t>
  </si>
  <si>
    <t>Y/Y Change</t>
  </si>
  <si>
    <t>Outstanding</t>
  </si>
  <si>
    <t>US Fixed Income Securities: Issuance, Trading Volume, Outstanding</t>
  </si>
  <si>
    <t>US Fixed Income Securities: Issuance</t>
  </si>
  <si>
    <t>US Fixed Income Securities: Trading Volume</t>
  </si>
  <si>
    <t>US Fixed Income Securities: Outstanding</t>
  </si>
  <si>
    <t>US Fixed Income Securities</t>
  </si>
  <si>
    <t>Bloomberg, Dealogic, Refinitiv, US Agencies, US Treasury</t>
  </si>
  <si>
    <t>Bloomberg, The Federal Reserve, US Agencies, US Treasury</t>
  </si>
  <si>
    <t>Agency MBS</t>
  </si>
  <si>
    <t>Non-Agency MBS</t>
  </si>
  <si>
    <t>Federal Reserve Bank of New York, FINRA TRACE, Municipal Securities Rulemaking Board</t>
  </si>
  <si>
    <t>M/M or Q/Q Change</t>
  </si>
  <si>
    <t>Q/Q Change</t>
  </si>
  <si>
    <t>Fixed Income Outstanding Breakout</t>
  </si>
  <si>
    <t>UST</t>
  </si>
  <si>
    <t>MBS</t>
  </si>
  <si>
    <t>Corporates</t>
  </si>
  <si>
    <t>Munis</t>
  </si>
  <si>
    <t>Agency</t>
  </si>
  <si>
    <t>ABS</t>
  </si>
  <si>
    <t>MMs</t>
  </si>
  <si>
    <t>Fixed Income Issuance Breakout</t>
  </si>
  <si>
    <t>3Q22</t>
  </si>
  <si>
    <t>4Q22</t>
  </si>
  <si>
    <t>SIFMA is the leading trade association for broker-dealers, investment banks and asset managers operating in the U.S. and global capital markets. On behalf of our industry’s one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</si>
  <si>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(as of 4Q21)</t>
  </si>
  <si>
    <t>*ABS/MBS outstanding as of 4Q21 - database undergoing maintenance</t>
  </si>
  <si>
    <t>% of Total</t>
  </si>
  <si>
    <t>UST = US Treasury securities; long-term only, interest bearing marketable coupon public debt; includes floating rate notes. MBS = Mortgage-backed securities; GNMA, FNMA, and FHLMC MBS, CMOs and private-label MBS/CMOs. Corporates = corporate bonds; all non-convertible and convertible debt, MTNs and Yankee bonds. Munis = municipal securities; long-term only. Agency = federal agency debt; Fannie Mae, Freddie Mac, Farmer Mac, FHLB, Farm Credit System, and federal budget agencies (TVA); beginning in 2004 Sallie Mae excluded due to privatization. ABS = Asset-backed securities</t>
  </si>
  <si>
    <t>UST = US Treasury securities; interest bearing marketable coupon public debt. MBS = mortgage-backed securities; GNMA, FNMA, and FHLMC MBS, CMOs and private-label MBS/CMO. Corporates = corporate bonds; debt obligations of US financial and nonfinancial corporations including bonds, notes, debentures, mandatory convertible securities, long-term debt, private MBS, and unsecured debt; includes bonds issued in the US and foreign countries but not bonds issued in foreign countries by foreign subsidiaries of US corporations; recorded at book value. Munis = municipal securities; restated from 2004+ due to sourcing, +$840B. Agency = federal agency debt; Fannie Mae, Freddie Mac, Farmer Mac, FHLB, Farm Credit System, and federal budget agencies ( TVA); beginning in 2004, Sallie Mae excluded due to privatization; beginning in 1Q10, Federal Reserve Flow of Funds no longer the source due to FAS 166/167 changes. ABS = asset-backed securities; includes auto, credit card, home equity, manufacturing, student loans and other; USD denominated CDOs also included. MMs = money markets securities; includes commercial paper, bankers acceptances, and large time deposits</t>
  </si>
  <si>
    <t>Average daily trading volumes. UST = US Treasury securities; primary dealer reporting, includes double counting of some trades. Agency MBS = agency MBS; includes CMBS after October 2017; annual data and FY/YTD 2011 sourced from FINRA daily volumes. Non-Agency MBS = non-agency MBS; includes CMBS; daily figures include 144A trades but do not include subcategories with &lt;5 trades; new issue transactions may/may not be included. Corporates = Corporate bonds; nonconvertible bonds only; annual and quarterly figures sourced from FINRA's yearbook as available; monthly and YTD figures sourced from daily reporting and subject to 5:15pm cutoff, causing monthly volumes to be understated. Munis = municipal securities; figures sourced from daily averages. Agency = federal agency debt; annual and quarterly figures sourced from FINRA's yearbook as available; monthly and YTD figures sourced from daily reporting and subject to 5:15pm cutoff, causing monthly volumes to be understated. ABS = asset-backed securities; includes agency CMBS prior to October 2017, includes CDO and other; daily figures include 144A trades but do not include subcategories with &lt;5 trades; new issue transactions may/may not be included</t>
  </si>
  <si>
    <t>1Q23</t>
  </si>
  <si>
    <t>2Q23</t>
  </si>
  <si>
    <t>3Q23</t>
  </si>
  <si>
    <t>4Q23</t>
  </si>
  <si>
    <t>YTD 2024</t>
  </si>
  <si>
    <t>1Q24</t>
  </si>
  <si>
    <t>2Q24</t>
  </si>
  <si>
    <t>3Q24</t>
  </si>
  <si>
    <t>This workbook is subject to the Terms of Use applicable to SIFMA’s website, available at http://www.sifma.org/legal. Copyright © 2025</t>
  </si>
  <si>
    <t>4Q24</t>
  </si>
  <si>
    <t>3Q24*</t>
  </si>
  <si>
    <t>January 2025</t>
  </si>
  <si>
    <t>YTD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</si>
</sst>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409]mmm\-yy;@"/>
    <numFmt numFmtId="167" formatCode="#,##0.00000000000"/>
    <numFmt numFmtId="168" formatCode="m/d/yy;@"/>
    <numFmt numFmtId="169" formatCode="0.0"/>
  </numFmts>
  <fonts count="55">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sz val="9"/>
      <color theme="1"/>
      <name val="Arial"/>
      <family val="2"/>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4"/>
      <name val="Arial"/>
      <family val="2"/>
    </font>
    <font>
      <sz val="10"/>
      <name val="Arial"/>
      <family val="2"/>
    </font>
    <font>
      <sz val="10"/>
      <color rgb="FFC00000"/>
      <name val="Arial"/>
      <family val="2"/>
    </font>
    <font>
      <sz val="9"/>
      <color rgb="FFC00000"/>
      <name val="Arial"/>
      <family val="2"/>
    </font>
    <font>
      <u/>
      <sz val="10"/>
      <color theme="9"/>
      <name val="Arial"/>
      <family val="2"/>
      <scheme val="minor"/>
    </font>
    <font>
      <b/>
      <sz val="10"/>
      <color theme="4"/>
      <name val="Arial"/>
      <family val="2"/>
    </font>
    <font>
      <sz val="10"/>
      <color theme="4"/>
      <name val="Arial"/>
      <family val="2"/>
    </font>
    <font>
      <sz val="8"/>
      <color theme="4"/>
      <name val="Arial"/>
      <family val="2"/>
    </font>
    <font>
      <b/>
      <sz val="9"/>
      <color theme="4"/>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s>
  <cellStyleXfs count="159">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20" fillId="0" borderId="0" applyFont="0" applyFill="0" applyBorder="0" applyAlignment="0" applyProtection="0"/>
    <xf numFmtId="43" fontId="24" fillId="0" borderId="0" applyFont="0" applyFill="0" applyBorder="0" applyAlignment="0" applyProtection="0"/>
    <xf numFmtId="4" fontId="23" fillId="0" borderId="0" applyFont="0" applyFill="0" applyBorder="0" applyAlignment="0" applyProtection="0"/>
    <xf numFmtId="43" fontId="20" fillId="0" borderId="0" applyFont="0" applyFill="0" applyBorder="0" applyAlignment="0" applyProtection="0"/>
    <xf numFmtId="4" fontId="23" fillId="0" borderId="0" applyFont="0" applyFill="0" applyBorder="0" applyAlignment="0" applyProtection="0"/>
    <xf numFmtId="43" fontId="3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2"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50"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1" fillId="0" borderId="0"/>
    <xf numFmtId="0" fontId="31" fillId="0" borderId="0"/>
    <xf numFmtId="0" fontId="20" fillId="0" borderId="0"/>
    <xf numFmtId="0" fontId="20" fillId="0" borderId="0"/>
    <xf numFmtId="0" fontId="20" fillId="0" borderId="0"/>
    <xf numFmtId="0" fontId="20" fillId="0" borderId="0"/>
    <xf numFmtId="0" fontId="20" fillId="0" borderId="0"/>
    <xf numFmtId="0" fontId="20" fillId="0" borderId="0"/>
    <xf numFmtId="0" fontId="31" fillId="0" borderId="0"/>
    <xf numFmtId="0" fontId="31" fillId="0" borderId="0"/>
    <xf numFmtId="0" fontId="20" fillId="0" borderId="0"/>
    <xf numFmtId="0" fontId="20" fillId="0" borderId="0"/>
    <xf numFmtId="0" fontId="25" fillId="0" borderId="0"/>
    <xf numFmtId="0" fontId="20" fillId="0" borderId="0"/>
    <xf numFmtId="0" fontId="20" fillId="0" borderId="0"/>
    <xf numFmtId="0" fontId="20" fillId="0" borderId="0"/>
    <xf numFmtId="0" fontId="31" fillId="0" borderId="0"/>
    <xf numFmtId="0" fontId="31" fillId="0" borderId="0"/>
    <xf numFmtId="0" fontId="31"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5" fillId="0" borderId="0"/>
    <xf numFmtId="43" fontId="47" fillId="0" borderId="0" applyFont="0" applyFill="0" applyBorder="0" applyAlignment="0" applyProtection="0"/>
  </cellStyleXfs>
  <cellXfs count="101">
    <xf numFmtId="0" fontId="0" fillId="0" borderId="0" xfId="0"/>
    <xf numFmtId="0" fontId="35" fillId="18" borderId="0" xfId="102" applyFont="1" applyFill="1"/>
    <xf numFmtId="168" fontId="35" fillId="18" borderId="0" xfId="102" applyNumberFormat="1" applyFont="1" applyFill="1" applyAlignment="1">
      <alignment horizontal="left"/>
    </xf>
    <xf numFmtId="0" fontId="35" fillId="18" borderId="0" xfId="102" applyFont="1" applyFill="1" applyAlignment="1">
      <alignment horizontal="left"/>
    </xf>
    <xf numFmtId="49" fontId="36" fillId="18" borderId="0" xfId="102" applyNumberFormat="1" applyFont="1" applyFill="1" applyAlignment="1">
      <alignment horizontal="left"/>
    </xf>
    <xf numFmtId="49" fontId="35" fillId="18" borderId="0" xfId="102" quotePrefix="1" applyNumberFormat="1" applyFont="1" applyFill="1" applyAlignment="1">
      <alignment horizontal="left"/>
    </xf>
    <xf numFmtId="0" fontId="37" fillId="18" borderId="0" xfId="102" applyFont="1" applyFill="1"/>
    <xf numFmtId="49" fontId="35" fillId="18" borderId="0" xfId="102" applyNumberFormat="1" applyFont="1" applyFill="1" applyAlignment="1">
      <alignment horizontal="left"/>
    </xf>
    <xf numFmtId="14" fontId="35" fillId="18" borderId="0" xfId="102" applyNumberFormat="1" applyFont="1" applyFill="1" applyAlignment="1">
      <alignment horizontal="left"/>
    </xf>
    <xf numFmtId="0" fontId="33" fillId="18" borderId="0" xfId="87" applyFont="1" applyFill="1" applyAlignment="1" applyProtection="1"/>
    <xf numFmtId="0" fontId="38" fillId="18" borderId="0" xfId="102" applyFont="1" applyFill="1"/>
    <xf numFmtId="0" fontId="39" fillId="18" borderId="0" xfId="105" applyFont="1" applyFill="1" applyAlignment="1">
      <alignment horizontal="left" wrapText="1"/>
    </xf>
    <xf numFmtId="0" fontId="26" fillId="18" borderId="0" xfId="105" applyFont="1" applyFill="1" applyAlignment="1">
      <alignment horizontal="left"/>
    </xf>
    <xf numFmtId="0" fontId="36" fillId="18" borderId="0" xfId="0" applyFont="1" applyFill="1"/>
    <xf numFmtId="0" fontId="36" fillId="18" borderId="0" xfId="0" applyFont="1" applyFill="1" applyAlignment="1">
      <alignment horizontal="left"/>
    </xf>
    <xf numFmtId="0" fontId="38" fillId="18" borderId="0" xfId="0" applyFont="1" applyFill="1" applyAlignment="1">
      <alignment horizontal="left"/>
    </xf>
    <xf numFmtId="0" fontId="38" fillId="18" borderId="0" xfId="0" applyFont="1" applyFill="1" applyAlignment="1">
      <alignment horizontal="left" vertical="center"/>
    </xf>
    <xf numFmtId="166" fontId="40"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6" fillId="18" borderId="0" xfId="102" applyFont="1" applyFill="1"/>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0"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8" fillId="18" borderId="0" xfId="0" applyFont="1" applyFill="1"/>
    <xf numFmtId="0" fontId="29" fillId="18" borderId="10" xfId="101" applyFont="1" applyFill="1" applyBorder="1" applyAlignment="1">
      <alignment horizontal="center" wrapText="1"/>
    </xf>
    <xf numFmtId="0" fontId="29" fillId="18" borderId="10" xfId="0" applyFont="1" applyFill="1" applyBorder="1" applyAlignment="1">
      <alignment horizontal="center" wrapText="1"/>
    </xf>
    <xf numFmtId="0" fontId="28" fillId="18" borderId="0" xfId="101" applyFont="1" applyFill="1" applyAlignment="1">
      <alignment horizontal="center" wrapText="1"/>
    </xf>
    <xf numFmtId="164" fontId="28" fillId="18" borderId="0" xfId="101" applyNumberFormat="1" applyFont="1" applyFill="1" applyAlignment="1">
      <alignment horizontal="center"/>
    </xf>
    <xf numFmtId="164" fontId="28" fillId="18" borderId="0" xfId="0" applyNumberFormat="1" applyFont="1" applyFill="1" applyAlignment="1">
      <alignment horizontal="center"/>
    </xf>
    <xf numFmtId="167" fontId="28" fillId="18" borderId="0" xfId="101" applyNumberFormat="1" applyFont="1" applyFill="1" applyAlignment="1">
      <alignment horizontal="center"/>
    </xf>
    <xf numFmtId="164" fontId="28" fillId="18" borderId="0" xfId="97" applyNumberFormat="1" applyFont="1" applyFill="1" applyAlignment="1">
      <alignment horizontal="center"/>
    </xf>
    <xf numFmtId="164" fontId="28" fillId="18" borderId="0" xfId="127" applyNumberFormat="1" applyFont="1" applyFill="1" applyAlignment="1">
      <alignment horizontal="center"/>
    </xf>
    <xf numFmtId="165" fontId="28" fillId="18" borderId="0" xfId="101" applyNumberFormat="1" applyFont="1" applyFill="1" applyAlignment="1">
      <alignment horizontal="center"/>
    </xf>
    <xf numFmtId="0" fontId="41" fillId="18" borderId="0" xfId="0" applyFont="1" applyFill="1" applyAlignment="1">
      <alignment horizontal="center"/>
    </xf>
    <xf numFmtId="0" fontId="42" fillId="18" borderId="0" xfId="0" applyFont="1" applyFill="1" applyAlignment="1">
      <alignment horizontal="center"/>
    </xf>
    <xf numFmtId="0" fontId="43" fillId="18" borderId="0" xfId="0" applyFont="1" applyFill="1" applyAlignment="1">
      <alignment horizontal="center" vertical="center"/>
    </xf>
    <xf numFmtId="165" fontId="43" fillId="18" borderId="0" xfId="137" applyNumberFormat="1" applyFont="1" applyFill="1" applyAlignment="1">
      <alignment horizontal="center" vertical="center"/>
    </xf>
    <xf numFmtId="0" fontId="50" fillId="18" borderId="0" xfId="87" applyFill="1" applyAlignment="1" applyProtection="1"/>
    <xf numFmtId="0" fontId="33" fillId="18" borderId="0" xfId="88" applyFill="1" applyAlignment="1" applyProtection="1"/>
    <xf numFmtId="164" fontId="46" fillId="18" borderId="0" xfId="101" applyNumberFormat="1" applyFont="1" applyFill="1" applyAlignment="1">
      <alignment horizontal="center"/>
    </xf>
    <xf numFmtId="165" fontId="46" fillId="18" borderId="0" xfId="137" applyNumberFormat="1" applyFont="1" applyFill="1" applyAlignment="1">
      <alignment horizontal="center"/>
    </xf>
    <xf numFmtId="0" fontId="29" fillId="18" borderId="11" xfId="0" applyFont="1" applyFill="1" applyBorder="1"/>
    <xf numFmtId="165" fontId="35" fillId="18" borderId="0" xfId="137" applyNumberFormat="1" applyFont="1" applyFill="1"/>
    <xf numFmtId="164" fontId="28" fillId="18" borderId="0" xfId="158" applyNumberFormat="1" applyFont="1" applyFill="1" applyAlignment="1">
      <alignment horizontal="center" vertical="center"/>
    </xf>
    <xf numFmtId="164" fontId="28" fillId="18" borderId="0" xfId="158" applyNumberFormat="1" applyFont="1" applyFill="1" applyBorder="1" applyAlignment="1">
      <alignment horizontal="center" vertical="center"/>
    </xf>
    <xf numFmtId="164" fontId="28" fillId="18" borderId="0" xfId="0" applyNumberFormat="1" applyFont="1" applyFill="1" applyAlignment="1">
      <alignment horizontal="center" vertical="center"/>
    </xf>
    <xf numFmtId="49" fontId="48" fillId="18" borderId="0" xfId="102" applyNumberFormat="1" applyFont="1" applyFill="1" applyAlignment="1">
      <alignment vertical="top"/>
    </xf>
    <xf numFmtId="0" fontId="29" fillId="18" borderId="10" xfId="0" applyFont="1" applyFill="1" applyBorder="1" applyAlignment="1">
      <alignment horizontal="center"/>
    </xf>
    <xf numFmtId="0" fontId="44" fillId="18" borderId="0" xfId="0" applyFont="1" applyFill="1" applyAlignment="1">
      <alignment vertical="center"/>
    </xf>
    <xf numFmtId="1" fontId="26" fillId="18" borderId="0" xfId="0" applyNumberFormat="1" applyFont="1" applyFill="1" applyAlignment="1">
      <alignment vertical="top"/>
    </xf>
    <xf numFmtId="49" fontId="49" fillId="18" borderId="0" xfId="102" applyNumberFormat="1" applyFont="1" applyFill="1" applyAlignment="1">
      <alignment horizontal="left" vertical="top"/>
    </xf>
    <xf numFmtId="169" fontId="28" fillId="18" borderId="0" xfId="137" applyNumberFormat="1" applyFont="1" applyFill="1" applyAlignment="1">
      <alignment horizontal="center"/>
    </xf>
    <xf numFmtId="169" fontId="28" fillId="18" borderId="0" xfId="0" applyNumberFormat="1" applyFont="1" applyFill="1" applyAlignment="1">
      <alignment horizontal="center"/>
    </xf>
    <xf numFmtId="169" fontId="28" fillId="18" borderId="0" xfId="101" applyNumberFormat="1" applyFont="1" applyFill="1" applyAlignment="1">
      <alignment horizontal="center"/>
    </xf>
    <xf numFmtId="169" fontId="28" fillId="18" borderId="0" xfId="158" applyNumberFormat="1" applyFont="1" applyFill="1" applyAlignment="1">
      <alignment horizontal="center" vertical="center"/>
    </xf>
    <xf numFmtId="2" fontId="35" fillId="18" borderId="0" xfId="102" applyNumberFormat="1" applyFont="1" applyFill="1" applyAlignment="1">
      <alignment horizontal="left"/>
    </xf>
    <xf numFmtId="2" fontId="28" fillId="18" borderId="0" xfId="0" applyNumberFormat="1" applyFont="1" applyFill="1" applyAlignment="1">
      <alignment horizontal="left" wrapText="1"/>
    </xf>
    <xf numFmtId="9" fontId="35" fillId="18" borderId="0" xfId="137" applyFont="1" applyFill="1" applyAlignment="1">
      <alignment horizontal="left"/>
    </xf>
    <xf numFmtId="0" fontId="38" fillId="18" borderId="0" xfId="102" applyFont="1" applyFill="1" applyAlignment="1">
      <alignment horizontal="left"/>
    </xf>
    <xf numFmtId="0" fontId="35" fillId="18" borderId="0" xfId="137" applyNumberFormat="1" applyFont="1" applyFill="1" applyAlignment="1">
      <alignment horizontal="left"/>
    </xf>
    <xf numFmtId="0" fontId="28" fillId="18" borderId="0" xfId="0" applyFont="1" applyFill="1" applyAlignment="1">
      <alignment horizontal="left" wrapText="1"/>
    </xf>
    <xf numFmtId="1" fontId="51" fillId="18" borderId="0" xfId="0" applyNumberFormat="1" applyFont="1" applyFill="1" applyAlignment="1">
      <alignment horizontal="left"/>
    </xf>
    <xf numFmtId="0" fontId="52" fillId="18" borderId="0" xfId="0" applyFont="1" applyFill="1" applyAlignment="1">
      <alignment horizontal="center"/>
    </xf>
    <xf numFmtId="0" fontId="53" fillId="18" borderId="0" xfId="0" applyFont="1" applyFill="1" applyAlignment="1">
      <alignment horizontal="left"/>
    </xf>
    <xf numFmtId="0" fontId="53" fillId="18" borderId="0" xfId="0" applyFont="1" applyFill="1" applyAlignment="1">
      <alignment horizontal="center"/>
    </xf>
    <xf numFmtId="1" fontId="53" fillId="18" borderId="0" xfId="0" applyNumberFormat="1" applyFont="1" applyFill="1" applyAlignment="1">
      <alignment horizontal="left"/>
    </xf>
    <xf numFmtId="0" fontId="46" fillId="18" borderId="0" xfId="0" applyFont="1" applyFill="1" applyAlignment="1">
      <alignment horizontal="center"/>
    </xf>
    <xf numFmtId="0" fontId="54" fillId="18" borderId="11" xfId="0" applyFont="1" applyFill="1" applyBorder="1" applyAlignment="1">
      <alignment vertical="center"/>
    </xf>
    <xf numFmtId="0" fontId="54" fillId="18" borderId="10" xfId="101" applyFont="1" applyFill="1" applyBorder="1" applyAlignment="1">
      <alignment horizontal="center" wrapText="1"/>
    </xf>
    <xf numFmtId="0" fontId="54" fillId="18" borderId="10" xfId="0" applyFont="1" applyFill="1" applyBorder="1" applyAlignment="1">
      <alignment horizontal="center" wrapText="1"/>
    </xf>
    <xf numFmtId="0" fontId="46" fillId="18" borderId="0" xfId="101" applyFont="1" applyFill="1" applyAlignment="1">
      <alignment horizontal="center" wrapText="1"/>
    </xf>
    <xf numFmtId="0" fontId="54" fillId="18" borderId="12" xfId="0" applyFont="1" applyFill="1" applyBorder="1" applyAlignment="1">
      <alignment horizontal="center" wrapText="1"/>
    </xf>
    <xf numFmtId="0" fontId="46" fillId="18" borderId="0" xfId="101" applyFont="1" applyFill="1" applyAlignment="1">
      <alignment horizontal="center"/>
    </xf>
    <xf numFmtId="164" fontId="46" fillId="18" borderId="0" xfId="0" applyNumberFormat="1" applyFont="1" applyFill="1" applyAlignment="1">
      <alignment horizontal="center"/>
    </xf>
    <xf numFmtId="0" fontId="46" fillId="18" borderId="0" xfId="0" applyFont="1" applyFill="1"/>
    <xf numFmtId="165" fontId="46" fillId="18" borderId="0" xfId="137" applyNumberFormat="1" applyFont="1" applyFill="1" applyAlignment="1">
      <alignment horizontal="center" vertical="center"/>
    </xf>
    <xf numFmtId="0" fontId="46" fillId="18" borderId="0" xfId="0" applyFont="1" applyFill="1" applyAlignment="1">
      <alignment horizontal="center" vertical="center"/>
    </xf>
    <xf numFmtId="1" fontId="53" fillId="18" borderId="0" xfId="0" applyNumberFormat="1" applyFont="1" applyFill="1" applyAlignment="1">
      <alignment vertical="top"/>
    </xf>
    <xf numFmtId="0" fontId="54" fillId="18" borderId="10" xfId="0" applyFont="1" applyFill="1" applyBorder="1" applyAlignment="1">
      <alignment horizontal="center"/>
    </xf>
    <xf numFmtId="167" fontId="46" fillId="18" borderId="0" xfId="101" applyNumberFormat="1" applyFont="1" applyFill="1" applyAlignment="1">
      <alignment horizontal="center"/>
    </xf>
    <xf numFmtId="165" fontId="46" fillId="18" borderId="0" xfId="101" applyNumberFormat="1" applyFont="1" applyFill="1" applyAlignment="1">
      <alignment horizontal="center"/>
    </xf>
    <xf numFmtId="0" fontId="28" fillId="19" borderId="0" xfId="105" applyFont="1" applyFill="1" applyAlignment="1">
      <alignment horizontal="left"/>
    </xf>
    <xf numFmtId="164" fontId="28" fillId="19" borderId="0" xfId="101" applyNumberFormat="1" applyFont="1" applyFill="1" applyAlignment="1">
      <alignment horizontal="center"/>
    </xf>
    <xf numFmtId="165" fontId="46" fillId="19" borderId="0" xfId="137" applyNumberFormat="1" applyFont="1" applyFill="1" applyAlignment="1">
      <alignment horizontal="center"/>
    </xf>
    <xf numFmtId="164" fontId="46" fillId="19" borderId="0" xfId="101" applyNumberFormat="1" applyFont="1" applyFill="1" applyAlignment="1">
      <alignment horizontal="center"/>
    </xf>
    <xf numFmtId="0" fontId="46" fillId="19" borderId="0" xfId="101" applyFont="1" applyFill="1" applyAlignment="1">
      <alignment horizontal="center"/>
    </xf>
    <xf numFmtId="164" fontId="46" fillId="18" borderId="0" xfId="158" applyNumberFormat="1" applyFont="1" applyFill="1" applyBorder="1" applyAlignment="1">
      <alignment horizontal="center" vertical="center"/>
    </xf>
    <xf numFmtId="164" fontId="28" fillId="19" borderId="0" xfId="0" applyNumberFormat="1" applyFont="1" applyFill="1" applyAlignment="1">
      <alignment horizontal="center"/>
    </xf>
    <xf numFmtId="0" fontId="39" fillId="18" borderId="0" xfId="105" applyFont="1" applyFill="1" applyAlignment="1">
      <alignment horizontal="left" vertical="top" wrapText="1"/>
    </xf>
    <xf numFmtId="0" fontId="26" fillId="18" borderId="0" xfId="105" applyFont="1" applyFill="1" applyAlignment="1">
      <alignment horizontal="left" vertical="top" wrapText="1"/>
    </xf>
    <xf numFmtId="0" fontId="36" fillId="18" borderId="0" xfId="102" applyFont="1" applyFill="1"/>
    <xf numFmtId="0" fontId="54" fillId="18" borderId="11" xfId="0" applyFont="1" applyFill="1" applyBorder="1" applyAlignment="1">
      <alignment horizontal="center"/>
    </xf>
    <xf numFmtId="0" fontId="54" fillId="18" borderId="11" xfId="0" applyFont="1" applyFill="1" applyBorder="1" applyAlignment="1">
      <alignment horizontal="center" vertical="center"/>
    </xf>
    <xf numFmtId="9" fontId="54" fillId="18" borderId="11" xfId="137" applyFont="1" applyFill="1" applyBorder="1" applyAlignment="1">
      <alignment horizontal="center" vertical="center"/>
    </xf>
  </cellXfs>
  <cellStyles count="159">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xfId="158" builtinId="3"/>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Outstanding</a:t>
            </a:r>
          </a:p>
        </c:rich>
      </c:tx>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tx>
            <c:strRef>
              <c:f>'Table of Contents'!$G$5</c:f>
              <c:strCache>
                <c:ptCount val="1"/>
                <c:pt idx="0">
                  <c:v>Fixed Income Outstanding Breakout</c:v>
                </c:pt>
              </c:strCache>
            </c:strRef>
          </c:tx>
          <c:spPr>
            <a:ln w="6350">
              <a:solidFill>
                <a:sysClr val="window" lastClr="FFFFFF"/>
              </a:solidFill>
            </a:ln>
          </c:spPr>
          <c:dPt>
            <c:idx val="0"/>
            <c:bubble3D val="0"/>
            <c:spPr>
              <a:solidFill>
                <a:srgbClr val="71953E"/>
              </a:solidFill>
              <a:ln w="6350">
                <a:solidFill>
                  <a:sysClr val="window" lastClr="FFFFFF"/>
                </a:solidFill>
              </a:ln>
              <a:effectLst/>
            </c:spPr>
            <c:extLst>
              <c:ext xmlns:c16="http://schemas.microsoft.com/office/drawing/2014/chart" uri="{C3380CC4-5D6E-409C-BE32-E72D297353CC}">
                <c16:uniqueId val="{00000001-4572-4579-AB84-EB6B22CCF4C5}"/>
              </c:ext>
            </c:extLst>
          </c:dPt>
          <c:dPt>
            <c:idx val="1"/>
            <c:bubble3D val="0"/>
            <c:spPr>
              <a:solidFill>
                <a:srgbClr val="AEC876"/>
              </a:solidFill>
              <a:ln w="6350">
                <a:solidFill>
                  <a:sysClr val="window" lastClr="FFFFFF"/>
                </a:solidFill>
              </a:ln>
              <a:effectLst/>
            </c:spPr>
            <c:extLst>
              <c:ext xmlns:c16="http://schemas.microsoft.com/office/drawing/2014/chart" uri="{C3380CC4-5D6E-409C-BE32-E72D297353CC}">
                <c16:uniqueId val="{00000003-4572-4579-AB84-EB6B22CCF4C5}"/>
              </c:ext>
            </c:extLst>
          </c:dPt>
          <c:dPt>
            <c:idx val="2"/>
            <c:bubble3D val="0"/>
            <c:spPr>
              <a:solidFill>
                <a:srgbClr val="94B5E1"/>
              </a:solidFill>
              <a:ln w="6350">
                <a:solidFill>
                  <a:sysClr val="window" lastClr="FFFFFF"/>
                </a:solidFill>
              </a:ln>
              <a:effectLst/>
            </c:spPr>
            <c:extLst>
              <c:ext xmlns:c16="http://schemas.microsoft.com/office/drawing/2014/chart" uri="{C3380CC4-5D6E-409C-BE32-E72D297353CC}">
                <c16:uniqueId val="{00000005-4572-4579-AB84-EB6B22CCF4C5}"/>
              </c:ext>
            </c:extLst>
          </c:dPt>
          <c:dPt>
            <c:idx val="3"/>
            <c:bubble3D val="0"/>
            <c:spPr>
              <a:solidFill>
                <a:srgbClr val="5F6C7D"/>
              </a:solidFill>
              <a:ln w="6350">
                <a:solidFill>
                  <a:sysClr val="window" lastClr="FFFFFF"/>
                </a:solidFill>
              </a:ln>
              <a:effectLst/>
            </c:spPr>
            <c:extLst>
              <c:ext xmlns:c16="http://schemas.microsoft.com/office/drawing/2014/chart" uri="{C3380CC4-5D6E-409C-BE32-E72D297353CC}">
                <c16:uniqueId val="{00000007-4572-4579-AB84-EB6B22CCF4C5}"/>
              </c:ext>
            </c:extLst>
          </c:dPt>
          <c:dPt>
            <c:idx val="4"/>
            <c:bubble3D val="0"/>
            <c:spPr>
              <a:solidFill>
                <a:srgbClr val="A3A6B1"/>
              </a:solidFill>
              <a:ln w="6350">
                <a:solidFill>
                  <a:sysClr val="window" lastClr="FFFFFF"/>
                </a:solidFill>
              </a:ln>
              <a:effectLst/>
            </c:spPr>
            <c:extLst>
              <c:ext xmlns:c16="http://schemas.microsoft.com/office/drawing/2014/chart" uri="{C3380CC4-5D6E-409C-BE32-E72D297353CC}">
                <c16:uniqueId val="{00000009-4572-4579-AB84-EB6B22CCF4C5}"/>
              </c:ext>
            </c:extLst>
          </c:dPt>
          <c:dPt>
            <c:idx val="5"/>
            <c:bubble3D val="0"/>
            <c:spPr>
              <a:solidFill>
                <a:srgbClr val="50B2CE"/>
              </a:solidFill>
              <a:ln w="6350">
                <a:solidFill>
                  <a:sysClr val="window" lastClr="FFFFFF"/>
                </a:solidFill>
              </a:ln>
              <a:effectLst/>
            </c:spPr>
            <c:extLst>
              <c:ext xmlns:c16="http://schemas.microsoft.com/office/drawing/2014/chart" uri="{C3380CC4-5D6E-409C-BE32-E72D297353CC}">
                <c16:uniqueId val="{0000000B-4572-4579-AB84-EB6B22CCF4C5}"/>
              </c:ext>
            </c:extLst>
          </c:dPt>
          <c:dPt>
            <c:idx val="6"/>
            <c:bubble3D val="0"/>
            <c:spPr>
              <a:solidFill>
                <a:srgbClr val="71953E">
                  <a:lumMod val="50000"/>
                </a:srgbClr>
              </a:solidFill>
              <a:ln w="6350">
                <a:solidFill>
                  <a:sysClr val="window" lastClr="FFFFFF"/>
                </a:solidFill>
              </a:ln>
              <a:effectLst/>
            </c:spPr>
            <c:extLst>
              <c:ext xmlns:c16="http://schemas.microsoft.com/office/drawing/2014/chart" uri="{C3380CC4-5D6E-409C-BE32-E72D297353CC}">
                <c16:uniqueId val="{0000000D-4572-4579-AB84-EB6B22CCF4C5}"/>
              </c:ext>
            </c:extLst>
          </c:dPt>
          <c:dLbls>
            <c:dLbl>
              <c:idx val="0"/>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4572-4579-AB84-EB6B22CCF4C5}"/>
                </c:ext>
              </c:extLst>
            </c:dLbl>
            <c:dLbl>
              <c:idx val="1"/>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4572-4579-AB84-EB6B22CCF4C5}"/>
                </c:ext>
              </c:extLst>
            </c:dLbl>
            <c:dLbl>
              <c:idx val="2"/>
              <c:layout>
                <c:manualLayout>
                  <c:x val="0.10648148148148148"/>
                  <c:y val="-1.057596967045785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157407407407407"/>
                      <c:h val="0.19212962962962962"/>
                    </c:manualLayout>
                  </c15:layout>
                </c:ext>
                <c:ext xmlns:c16="http://schemas.microsoft.com/office/drawing/2014/chart" uri="{C3380CC4-5D6E-409C-BE32-E72D297353CC}">
                  <c16:uniqueId val="{00000005-4572-4579-AB84-EB6B22CCF4C5}"/>
                </c:ext>
              </c:extLst>
            </c:dLbl>
            <c:dLbl>
              <c:idx val="3"/>
              <c:layout>
                <c:manualLayout>
                  <c:x val="-5.0211614173228343E-2"/>
                  <c:y val="7.4740813648293963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4572-4579-AB84-EB6B22CCF4C5}"/>
                </c:ext>
              </c:extLst>
            </c:dLbl>
            <c:dLbl>
              <c:idx val="4"/>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4572-4579-AB84-EB6B22CCF4C5}"/>
                </c:ext>
              </c:extLst>
            </c:dLbl>
            <c:dLbl>
              <c:idx val="5"/>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4572-4579-AB84-EB6B22CCF4C5}"/>
                </c:ext>
              </c:extLst>
            </c:dLbl>
            <c:dLbl>
              <c:idx val="6"/>
              <c:layout>
                <c:manualLayout>
                  <c:x val="0.12303295421405649"/>
                  <c:y val="2.138451443569553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4572-4579-AB84-EB6B22CCF4C5}"/>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of Contents'!$G$8:$G$14</c:f>
              <c:strCache>
                <c:ptCount val="7"/>
                <c:pt idx="0">
                  <c:v>UST</c:v>
                </c:pt>
                <c:pt idx="1">
                  <c:v>MBS</c:v>
                </c:pt>
                <c:pt idx="2">
                  <c:v>Corporates</c:v>
                </c:pt>
                <c:pt idx="3">
                  <c:v>Munis</c:v>
                </c:pt>
                <c:pt idx="4">
                  <c:v>ABS</c:v>
                </c:pt>
                <c:pt idx="5">
                  <c:v>Agency</c:v>
                </c:pt>
                <c:pt idx="6">
                  <c:v>MMs</c:v>
                </c:pt>
              </c:strCache>
            </c:strRef>
          </c:cat>
          <c:val>
            <c:numRef>
              <c:f>'Table of Contents'!$H$8:$H$14</c:f>
              <c:numCache>
                <c:formatCode>0.0%</c:formatCode>
                <c:ptCount val="7"/>
                <c:pt idx="0">
                  <c:v>0.42699635567436572</c:v>
                </c:pt>
                <c:pt idx="1">
                  <c:v>0.23069614639910441</c:v>
                </c:pt>
                <c:pt idx="2">
                  <c:v>0.18949282412407784</c:v>
                </c:pt>
                <c:pt idx="3">
                  <c:v>7.6568156983776309E-2</c:v>
                </c:pt>
                <c:pt idx="4">
                  <c:v>2.9972351485752443E-2</c:v>
                </c:pt>
                <c:pt idx="5">
                  <c:v>2.7099263094489071E-2</c:v>
                </c:pt>
                <c:pt idx="6">
                  <c:v>1.9174902238434249E-2</c:v>
                </c:pt>
              </c:numCache>
            </c:numRef>
          </c:val>
          <c:extLst>
            <c:ext xmlns:c16="http://schemas.microsoft.com/office/drawing/2014/chart" uri="{C3380CC4-5D6E-409C-BE32-E72D297353CC}">
              <c16:uniqueId val="{0000000E-4572-4579-AB84-EB6B22CCF4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Issuance</a:t>
            </a:r>
          </a:p>
        </c:rich>
      </c:tx>
      <c:layout>
        <c:manualLayout>
          <c:xMode val="edge"/>
          <c:yMode val="edge"/>
          <c:x val="0.29903907844852728"/>
          <c:y val="2.7777777777777776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tx>
            <c:strRef>
              <c:f>'Table of Contents'!$L$5</c:f>
              <c:strCache>
                <c:ptCount val="1"/>
                <c:pt idx="0">
                  <c:v>Fixed Income Issuance Breakout</c:v>
                </c:pt>
              </c:strCache>
            </c:strRef>
          </c:tx>
          <c:spPr>
            <a:ln w="6350">
              <a:solidFill>
                <a:sysClr val="window" lastClr="FFFFFF"/>
              </a:solidFill>
            </a:ln>
          </c:spPr>
          <c:dPt>
            <c:idx val="0"/>
            <c:bubble3D val="0"/>
            <c:spPr>
              <a:solidFill>
                <a:srgbClr val="71953E"/>
              </a:solidFill>
              <a:ln w="6350">
                <a:solidFill>
                  <a:sysClr val="window" lastClr="FFFFFF"/>
                </a:solidFill>
              </a:ln>
              <a:effectLst/>
            </c:spPr>
            <c:extLst>
              <c:ext xmlns:c16="http://schemas.microsoft.com/office/drawing/2014/chart" uri="{C3380CC4-5D6E-409C-BE32-E72D297353CC}">
                <c16:uniqueId val="{00000001-BBC8-4E7A-B3A5-EA13C876FD1E}"/>
              </c:ext>
            </c:extLst>
          </c:dPt>
          <c:dPt>
            <c:idx val="1"/>
            <c:bubble3D val="0"/>
            <c:spPr>
              <a:solidFill>
                <a:srgbClr val="AEC876"/>
              </a:solidFill>
              <a:ln w="6350">
                <a:solidFill>
                  <a:sysClr val="window" lastClr="FFFFFF"/>
                </a:solidFill>
              </a:ln>
              <a:effectLst/>
            </c:spPr>
            <c:extLst>
              <c:ext xmlns:c16="http://schemas.microsoft.com/office/drawing/2014/chart" uri="{C3380CC4-5D6E-409C-BE32-E72D297353CC}">
                <c16:uniqueId val="{00000003-BBC8-4E7A-B3A5-EA13C876FD1E}"/>
              </c:ext>
            </c:extLst>
          </c:dPt>
          <c:dPt>
            <c:idx val="2"/>
            <c:bubble3D val="0"/>
            <c:spPr>
              <a:solidFill>
                <a:srgbClr val="94B5E1"/>
              </a:solidFill>
              <a:ln w="6350">
                <a:solidFill>
                  <a:sysClr val="window" lastClr="FFFFFF"/>
                </a:solidFill>
              </a:ln>
              <a:effectLst/>
            </c:spPr>
            <c:extLst>
              <c:ext xmlns:c16="http://schemas.microsoft.com/office/drawing/2014/chart" uri="{C3380CC4-5D6E-409C-BE32-E72D297353CC}">
                <c16:uniqueId val="{00000005-BBC8-4E7A-B3A5-EA13C876FD1E}"/>
              </c:ext>
            </c:extLst>
          </c:dPt>
          <c:dPt>
            <c:idx val="3"/>
            <c:bubble3D val="0"/>
            <c:spPr>
              <a:solidFill>
                <a:srgbClr val="5F6C7D"/>
              </a:solidFill>
              <a:ln w="6350">
                <a:solidFill>
                  <a:sysClr val="window" lastClr="FFFFFF"/>
                </a:solidFill>
              </a:ln>
              <a:effectLst/>
            </c:spPr>
            <c:extLst>
              <c:ext xmlns:c16="http://schemas.microsoft.com/office/drawing/2014/chart" uri="{C3380CC4-5D6E-409C-BE32-E72D297353CC}">
                <c16:uniqueId val="{00000007-BBC8-4E7A-B3A5-EA13C876FD1E}"/>
              </c:ext>
            </c:extLst>
          </c:dPt>
          <c:dPt>
            <c:idx val="4"/>
            <c:bubble3D val="0"/>
            <c:spPr>
              <a:solidFill>
                <a:srgbClr val="A3A6B1"/>
              </a:solidFill>
              <a:ln w="6350">
                <a:solidFill>
                  <a:sysClr val="window" lastClr="FFFFFF"/>
                </a:solidFill>
              </a:ln>
              <a:effectLst/>
            </c:spPr>
            <c:extLst>
              <c:ext xmlns:c16="http://schemas.microsoft.com/office/drawing/2014/chart" uri="{C3380CC4-5D6E-409C-BE32-E72D297353CC}">
                <c16:uniqueId val="{00000009-BBC8-4E7A-B3A5-EA13C876FD1E}"/>
              </c:ext>
            </c:extLst>
          </c:dPt>
          <c:dPt>
            <c:idx val="5"/>
            <c:bubble3D val="0"/>
            <c:spPr>
              <a:solidFill>
                <a:srgbClr val="50B2CE"/>
              </a:solidFill>
              <a:ln w="6350">
                <a:solidFill>
                  <a:sysClr val="window" lastClr="FFFFFF"/>
                </a:solidFill>
              </a:ln>
              <a:effectLst/>
            </c:spPr>
            <c:extLst>
              <c:ext xmlns:c16="http://schemas.microsoft.com/office/drawing/2014/chart" uri="{C3380CC4-5D6E-409C-BE32-E72D297353CC}">
                <c16:uniqueId val="{0000000B-BBC8-4E7A-B3A5-EA13C876FD1E}"/>
              </c:ext>
            </c:extLst>
          </c:dPt>
          <c:dPt>
            <c:idx val="6"/>
            <c:bubble3D val="0"/>
            <c:spPr>
              <a:solidFill>
                <a:schemeClr val="accent1">
                  <a:lumMod val="60000"/>
                </a:schemeClr>
              </a:solidFill>
              <a:ln w="6350">
                <a:solidFill>
                  <a:sysClr val="window" lastClr="FFFFFF"/>
                </a:solidFill>
              </a:ln>
              <a:effectLst/>
            </c:spPr>
            <c:extLst>
              <c:ext xmlns:c16="http://schemas.microsoft.com/office/drawing/2014/chart" uri="{C3380CC4-5D6E-409C-BE32-E72D297353CC}">
                <c16:uniqueId val="{0000000D-BBC8-4E7A-B3A5-EA13C876FD1E}"/>
              </c:ext>
            </c:extLst>
          </c:dPt>
          <c:dLbls>
            <c:dLbl>
              <c:idx val="0"/>
              <c:layout>
                <c:manualLayout>
                  <c:x val="-0.10185185185185185"/>
                  <c:y val="5.580198308544756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3726851851851852"/>
                      <c:h val="0.16898148148148148"/>
                    </c:manualLayout>
                  </c15:layout>
                </c:ext>
                <c:ext xmlns:c16="http://schemas.microsoft.com/office/drawing/2014/chart" uri="{C3380CC4-5D6E-409C-BE32-E72D297353CC}">
                  <c16:uniqueId val="{00000001-BBC8-4E7A-B3A5-EA13C876FD1E}"/>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layout>
                    <c:manualLayout>
                      <c:w val="0.26476578411405294"/>
                      <c:h val="0.16527970411465556"/>
                    </c:manualLayout>
                  </c15:layout>
                </c:ext>
                <c:ext xmlns:c16="http://schemas.microsoft.com/office/drawing/2014/chart" uri="{C3380CC4-5D6E-409C-BE32-E72D297353CC}">
                  <c16:uniqueId val="{00000003-BBC8-4E7A-B3A5-EA13C876FD1E}"/>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layout>
                    <c:manualLayout>
                      <c:w val="0.15509259259259259"/>
                      <c:h val="0.15972222222222221"/>
                    </c:manualLayout>
                  </c15:layout>
                </c:ext>
                <c:ext xmlns:c16="http://schemas.microsoft.com/office/drawing/2014/chart" uri="{C3380CC4-5D6E-409C-BE32-E72D297353CC}">
                  <c16:uniqueId val="{00000005-BBC8-4E7A-B3A5-EA13C876FD1E}"/>
                </c:ext>
              </c:extLst>
            </c:dLbl>
            <c:dLbl>
              <c:idx val="3"/>
              <c:layout>
                <c:manualLayout>
                  <c:x val="2.4720399533391658E-2"/>
                  <c:y val="2.4795858850976539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BC8-4E7A-B3A5-EA13C876FD1E}"/>
                </c:ext>
              </c:extLst>
            </c:dLbl>
            <c:dLbl>
              <c:idx val="4"/>
              <c:layout>
                <c:manualLayout>
                  <c:x val="2.8253135024788611E-2"/>
                  <c:y val="1.332385535141440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BC8-4E7A-B3A5-EA13C876FD1E}"/>
                </c:ext>
              </c:extLst>
            </c:dLbl>
            <c:dLbl>
              <c:idx val="5"/>
              <c:layout>
                <c:manualLayout>
                  <c:x val="0.19800014581510644"/>
                  <c:y val="1.554935841353164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BC8-4E7A-B3A5-EA13C876FD1E}"/>
                </c:ext>
              </c:extLst>
            </c:dLbl>
            <c:dLbl>
              <c:idx val="6"/>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BC8-4E7A-B3A5-EA13C876FD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of Contents'!$L$8:$L$13</c:f>
              <c:strCache>
                <c:ptCount val="6"/>
                <c:pt idx="0">
                  <c:v>UST</c:v>
                </c:pt>
                <c:pt idx="1">
                  <c:v>Corporates</c:v>
                </c:pt>
                <c:pt idx="2">
                  <c:v>MBS</c:v>
                </c:pt>
                <c:pt idx="3">
                  <c:v>Agency</c:v>
                </c:pt>
                <c:pt idx="4">
                  <c:v>Munis</c:v>
                </c:pt>
                <c:pt idx="5">
                  <c:v>ABS</c:v>
                </c:pt>
              </c:strCache>
            </c:strRef>
          </c:cat>
          <c:val>
            <c:numRef>
              <c:f>'Table of Contents'!$M$8:$M$13</c:f>
              <c:numCache>
                <c:formatCode>0.0%</c:formatCode>
                <c:ptCount val="6"/>
                <c:pt idx="0">
                  <c:v>0.41089809202585131</c:v>
                </c:pt>
                <c:pt idx="1">
                  <c:v>0.21952208637265183</c:v>
                </c:pt>
                <c:pt idx="2">
                  <c:v>0.15965409493814892</c:v>
                </c:pt>
                <c:pt idx="3">
                  <c:v>0.13857087178827088</c:v>
                </c:pt>
                <c:pt idx="4">
                  <c:v>3.6838731101272497E-2</c:v>
                </c:pt>
                <c:pt idx="5">
                  <c:v>3.4516123773804572E-2</c:v>
                </c:pt>
              </c:numCache>
            </c:numRef>
          </c:val>
          <c:extLst>
            <c:ext xmlns:c16="http://schemas.microsoft.com/office/drawing/2014/chart" uri="{C3380CC4-5D6E-409C-BE32-E72D297353CC}">
              <c16:uniqueId val="{0000000E-BBC8-4E7A-B3A5-EA13C876FD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11</xdr:row>
      <xdr:rowOff>80010</xdr:rowOff>
    </xdr:from>
    <xdr:to>
      <xdr:col>5</xdr:col>
      <xdr:colOff>19050</xdr:colOff>
      <xdr:row>16</xdr:row>
      <xdr:rowOff>0</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43500" y="1861185"/>
          <a:ext cx="1714500" cy="729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16</xdr:row>
      <xdr:rowOff>0</xdr:rowOff>
    </xdr:from>
    <xdr:to>
      <xdr:col>9</xdr:col>
      <xdr:colOff>657225</xdr:colOff>
      <xdr:row>27</xdr:row>
      <xdr:rowOff>57150</xdr:rowOff>
    </xdr:to>
    <xdr:graphicFrame macro="">
      <xdr:nvGraphicFramePr>
        <xdr:cNvPr id="6" name="Chart 5">
          <a:extLst>
            <a:ext uri="{FF2B5EF4-FFF2-40B4-BE49-F238E27FC236}">
              <a16:creationId xmlns:a16="http://schemas.microsoft.com/office/drawing/2014/main" id="{67696E1C-060A-43BC-97F5-B3FC685C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16</xdr:row>
      <xdr:rowOff>0</xdr:rowOff>
    </xdr:from>
    <xdr:to>
      <xdr:col>15</xdr:col>
      <xdr:colOff>0</xdr:colOff>
      <xdr:row>27</xdr:row>
      <xdr:rowOff>57150</xdr:rowOff>
    </xdr:to>
    <xdr:graphicFrame macro="">
      <xdr:nvGraphicFramePr>
        <xdr:cNvPr id="7" name="Chart 6">
          <a:extLst>
            <a:ext uri="{FF2B5EF4-FFF2-40B4-BE49-F238E27FC236}">
              <a16:creationId xmlns:a16="http://schemas.microsoft.com/office/drawing/2014/main" id="{84F3ACAC-8F40-406F-8E9C-EBE34AFB1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theme/themeOverride1.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tabSelected="1" zoomScaleNormal="100" workbookViewId="0"/>
  </sheetViews>
  <sheetFormatPr defaultColWidth="10.42578125" defaultRowHeight="12.75"/>
  <cols>
    <col min="1" max="1" width="5.7109375" style="1" customWidth="1"/>
    <col min="2" max="2" width="15.28515625" style="1" customWidth="1"/>
    <col min="3" max="3" width="56.140625" style="1" customWidth="1"/>
    <col min="4" max="4" width="12.7109375" style="1" customWidth="1"/>
    <col min="5" max="5" width="12.7109375" style="7" customWidth="1"/>
    <col min="6" max="10" width="10.42578125" style="1"/>
    <col min="11" max="11" width="2.7109375" style="1" customWidth="1"/>
    <col min="12" max="13" width="10.42578125" style="1"/>
    <col min="14" max="16384" width="10.42578125" style="3"/>
  </cols>
  <sheetData>
    <row r="1" spans="2:19">
      <c r="B1" s="97" t="s">
        <v>24</v>
      </c>
      <c r="C1" s="97"/>
      <c r="D1" s="97"/>
      <c r="E1" s="97"/>
    </row>
    <row r="2" spans="2:19">
      <c r="B2" s="1" t="s">
        <v>5</v>
      </c>
      <c r="C2" s="2">
        <v>45693</v>
      </c>
      <c r="D2" s="19"/>
      <c r="E2" s="19"/>
    </row>
    <row r="4" spans="2:19">
      <c r="P4" s="67"/>
      <c r="R4" s="66"/>
    </row>
    <row r="5" spans="2:19">
      <c r="B5" s="19" t="s">
        <v>6</v>
      </c>
      <c r="C5" s="19" t="s">
        <v>1</v>
      </c>
      <c r="D5" s="19" t="s">
        <v>7</v>
      </c>
      <c r="E5" s="4" t="s">
        <v>8</v>
      </c>
      <c r="G5" s="19" t="s">
        <v>36</v>
      </c>
      <c r="L5" s="19" t="s">
        <v>44</v>
      </c>
      <c r="R5" s="66"/>
      <c r="S5" s="66"/>
    </row>
    <row r="6" spans="2:19">
      <c r="B6" s="3">
        <v>1</v>
      </c>
      <c r="C6" s="44" t="s">
        <v>27</v>
      </c>
      <c r="D6" s="1" t="s">
        <v>17</v>
      </c>
      <c r="E6" s="7" t="s">
        <v>64</v>
      </c>
      <c r="G6" s="1" t="s">
        <v>48</v>
      </c>
      <c r="L6" s="1" t="str">
        <f>"(YTD as of "&amp;E7&amp;")"</f>
        <v>(YTD as of January 2025)</v>
      </c>
      <c r="P6" s="67"/>
    </row>
    <row r="7" spans="2:19">
      <c r="B7" s="3">
        <v>2</v>
      </c>
      <c r="C7" s="44" t="s">
        <v>25</v>
      </c>
      <c r="D7" s="1" t="s">
        <v>18</v>
      </c>
      <c r="E7" s="5" t="s">
        <v>65</v>
      </c>
      <c r="N7" s="64"/>
    </row>
    <row r="8" spans="2:19">
      <c r="B8" s="3">
        <v>3</v>
      </c>
      <c r="C8" s="44" t="s">
        <v>26</v>
      </c>
      <c r="D8" s="1" t="s">
        <v>18</v>
      </c>
      <c r="E8" s="5" t="str">
        <f>E7</f>
        <v>January 2025</v>
      </c>
      <c r="G8" s="1" t="s">
        <v>37</v>
      </c>
      <c r="H8" s="49">
        <v>0.42699635567436572</v>
      </c>
      <c r="L8" s="62" t="s">
        <v>37</v>
      </c>
      <c r="M8" s="49">
        <v>0.41089809202585131</v>
      </c>
      <c r="N8" s="64"/>
    </row>
    <row r="9" spans="2:19" ht="12.75" customHeight="1">
      <c r="B9" s="57" t="s">
        <v>49</v>
      </c>
      <c r="F9" s="53"/>
      <c r="G9" s="1" t="s">
        <v>38</v>
      </c>
      <c r="H9" s="49">
        <v>0.23069614639910441</v>
      </c>
      <c r="L9" s="63" t="s">
        <v>39</v>
      </c>
      <c r="M9" s="49">
        <v>0.21952208637265183</v>
      </c>
      <c r="N9" s="64"/>
    </row>
    <row r="10" spans="2:19">
      <c r="B10" s="3"/>
      <c r="F10" s="53"/>
      <c r="G10" s="1" t="s">
        <v>39</v>
      </c>
      <c r="H10" s="49">
        <v>0.18949282412407784</v>
      </c>
      <c r="L10" s="63" t="s">
        <v>38</v>
      </c>
      <c r="M10" s="49">
        <v>0.15965409493814892</v>
      </c>
      <c r="N10" s="64"/>
    </row>
    <row r="11" spans="2:19">
      <c r="B11" s="6" t="s">
        <v>9</v>
      </c>
      <c r="G11" s="1" t="s">
        <v>40</v>
      </c>
      <c r="H11" s="49">
        <v>7.6568156983776309E-2</v>
      </c>
      <c r="L11" s="3" t="s">
        <v>41</v>
      </c>
      <c r="M11" s="49">
        <v>0.13857087178827088</v>
      </c>
      <c r="N11" s="64"/>
    </row>
    <row r="12" spans="2:19">
      <c r="G12" s="1" t="s">
        <v>42</v>
      </c>
      <c r="H12" s="49">
        <v>2.9972351485752443E-2</v>
      </c>
      <c r="L12" s="63" t="s">
        <v>40</v>
      </c>
      <c r="M12" s="49">
        <v>3.6838731101272497E-2</v>
      </c>
      <c r="N12" s="64"/>
    </row>
    <row r="13" spans="2:19">
      <c r="C13" s="45"/>
      <c r="G13" s="1" t="s">
        <v>41</v>
      </c>
      <c r="H13" s="49">
        <v>2.7099263094489071E-2</v>
      </c>
      <c r="L13" s="63" t="s">
        <v>42</v>
      </c>
      <c r="M13" s="49">
        <v>3.4516123773804572E-2</v>
      </c>
      <c r="N13" s="64"/>
    </row>
    <row r="14" spans="2:19">
      <c r="B14" s="19" t="s">
        <v>2</v>
      </c>
      <c r="E14" s="8"/>
      <c r="G14" s="1" t="s">
        <v>43</v>
      </c>
      <c r="H14" s="49">
        <v>1.9174902238434249E-2</v>
      </c>
      <c r="P14" s="67"/>
      <c r="S14" s="66"/>
    </row>
    <row r="15" spans="2:19">
      <c r="B15" s="1" t="s">
        <v>10</v>
      </c>
      <c r="C15" s="9" t="s">
        <v>4</v>
      </c>
    </row>
    <row r="19" spans="1:13" s="65" customFormat="1" ht="33.75" customHeight="1">
      <c r="A19" s="10"/>
      <c r="B19" s="95" t="s">
        <v>11</v>
      </c>
      <c r="C19" s="95"/>
      <c r="D19" s="95"/>
      <c r="E19" s="95"/>
      <c r="F19" s="11"/>
      <c r="G19" s="11"/>
      <c r="H19" s="11"/>
      <c r="I19" s="11"/>
      <c r="J19" s="11"/>
      <c r="K19" s="10"/>
      <c r="L19" s="10"/>
      <c r="M19" s="10"/>
    </row>
    <row r="20" spans="1:13" s="65" customFormat="1" ht="11.25" customHeight="1">
      <c r="A20" s="10"/>
      <c r="B20" s="18"/>
      <c r="C20" s="18"/>
      <c r="D20" s="18"/>
      <c r="E20" s="18"/>
      <c r="F20" s="12"/>
      <c r="G20" s="12"/>
      <c r="H20" s="12"/>
      <c r="I20" s="12"/>
      <c r="J20" s="12"/>
      <c r="K20" s="10"/>
      <c r="L20" s="10"/>
      <c r="M20" s="10"/>
    </row>
    <row r="21" spans="1:13" s="65" customFormat="1" ht="67.5" customHeight="1">
      <c r="A21" s="10"/>
      <c r="B21" s="96" t="s">
        <v>47</v>
      </c>
      <c r="C21" s="96"/>
      <c r="D21" s="96"/>
      <c r="E21" s="96"/>
      <c r="F21" s="12"/>
      <c r="G21" s="12"/>
      <c r="H21" s="12"/>
      <c r="I21" s="12"/>
      <c r="J21" s="12"/>
      <c r="K21" s="10"/>
      <c r="L21" s="10"/>
      <c r="M21" s="10"/>
    </row>
    <row r="22" spans="1:13" s="65" customFormat="1" ht="11.25" customHeight="1">
      <c r="A22" s="10"/>
      <c r="B22" s="18"/>
      <c r="C22" s="18"/>
      <c r="D22" s="18"/>
      <c r="E22" s="18"/>
      <c r="F22" s="12"/>
      <c r="G22" s="12"/>
      <c r="H22" s="12"/>
      <c r="I22" s="12"/>
      <c r="J22" s="12"/>
      <c r="K22" s="10"/>
      <c r="L22" s="10"/>
      <c r="M22" s="10"/>
    </row>
    <row r="23" spans="1:13" s="65" customFormat="1" ht="11.25">
      <c r="A23" s="10"/>
      <c r="B23" s="96" t="s">
        <v>62</v>
      </c>
      <c r="C23" s="96"/>
      <c r="D23" s="96"/>
      <c r="E23" s="96"/>
      <c r="F23" s="10"/>
      <c r="G23" s="10"/>
      <c r="H23" s="10"/>
      <c r="I23" s="10"/>
      <c r="J23" s="10"/>
      <c r="K23" s="10"/>
      <c r="L23" s="10"/>
      <c r="M23" s="10"/>
    </row>
  </sheetData>
  <sortState xmlns:xlrd2="http://schemas.microsoft.com/office/spreadsheetml/2017/richdata2" ref="L9:M13">
    <sortCondition descending="1" ref="M9:M13"/>
  </sortState>
  <mergeCells count="4">
    <mergeCell ref="B19:E19"/>
    <mergeCell ref="B21:E21"/>
    <mergeCell ref="B23:E23"/>
    <mergeCell ref="B1:E1"/>
  </mergeCells>
  <hyperlinks>
    <hyperlink ref="C7" location="Issuance!A1" display="US Corporate Bonds: Issuance" xr:uid="{00000000-0004-0000-0000-000000000000}"/>
    <hyperlink ref="C15" r:id="rId1" xr:uid="{00000000-0004-0000-0000-000001000000}"/>
    <hyperlink ref="C8" location="'Trading Volume'!A1" display="US Corporate Bonds: Trading Volume" xr:uid="{00000000-0004-0000-0000-000002000000}"/>
    <hyperlink ref="C6"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38"/>
  <sheetViews>
    <sheetView zoomScaleNormal="100" workbookViewId="0">
      <pane xSplit="1" ySplit="8" topLeftCell="B9" activePane="bottomRight" state="frozen"/>
      <selection pane="topRight" activeCell="B1" sqref="B1"/>
      <selection pane="bottomLeft" activeCell="A9" sqref="A9"/>
      <selection pane="bottomRight" activeCell="A30" sqref="A30"/>
    </sheetView>
  </sheetViews>
  <sheetFormatPr defaultColWidth="9.140625" defaultRowHeight="12"/>
  <cols>
    <col min="1" max="1" width="8.7109375" style="29" customWidth="1"/>
    <col min="2" max="2" width="9.85546875" style="30" customWidth="1"/>
    <col min="3" max="3" width="9.85546875" style="42" customWidth="1"/>
    <col min="4" max="9" width="9.85546875" style="30" customWidth="1"/>
    <col min="10" max="10" width="2.7109375" style="30" customWidth="1"/>
    <col min="11" max="11" width="9.85546875" style="81" customWidth="1"/>
    <col min="12" max="12" width="9.85546875" style="83" customWidth="1"/>
    <col min="13" max="17" width="9.85546875" style="81" customWidth="1"/>
    <col min="18" max="18" width="2.7109375" style="81" customWidth="1"/>
    <col min="19" max="26" width="9.85546875" style="81" customWidth="1"/>
    <col min="27" max="27" width="2.7109375" style="81" customWidth="1"/>
    <col min="28" max="35" width="9.85546875" style="81" customWidth="1"/>
    <col min="36" max="16384" width="9.140625" style="30"/>
  </cols>
  <sheetData>
    <row r="1" spans="1:35" s="21" customFormat="1" ht="12.75">
      <c r="A1" s="13" t="s">
        <v>12</v>
      </c>
      <c r="B1" s="20" t="s">
        <v>28</v>
      </c>
      <c r="K1" s="68"/>
      <c r="L1" s="69"/>
      <c r="M1" s="69"/>
      <c r="N1" s="69"/>
      <c r="O1" s="69"/>
      <c r="P1" s="69"/>
      <c r="Q1" s="69"/>
      <c r="R1" s="69"/>
      <c r="S1" s="69"/>
      <c r="T1" s="69"/>
      <c r="U1" s="69"/>
      <c r="V1" s="69"/>
      <c r="W1" s="69"/>
      <c r="X1" s="69"/>
      <c r="Y1" s="69"/>
      <c r="Z1" s="69"/>
      <c r="AA1" s="69"/>
      <c r="AB1" s="69"/>
      <c r="AC1" s="69"/>
      <c r="AD1" s="69"/>
      <c r="AE1" s="69"/>
      <c r="AF1" s="69"/>
      <c r="AG1" s="69"/>
      <c r="AH1" s="69"/>
      <c r="AI1" s="69"/>
    </row>
    <row r="2" spans="1:35" s="21" customFormat="1" ht="12.75">
      <c r="A2" s="13" t="s">
        <v>13</v>
      </c>
      <c r="B2" s="20" t="s">
        <v>23</v>
      </c>
      <c r="C2" s="40"/>
      <c r="K2" s="68"/>
      <c r="L2" s="69"/>
      <c r="M2" s="69"/>
      <c r="N2" s="69"/>
      <c r="O2" s="69"/>
      <c r="P2" s="69"/>
      <c r="Q2" s="69"/>
      <c r="R2" s="69"/>
      <c r="S2" s="69"/>
      <c r="T2" s="69"/>
      <c r="U2" s="69"/>
      <c r="V2" s="69"/>
      <c r="W2" s="69"/>
      <c r="X2" s="69"/>
      <c r="Y2" s="69"/>
      <c r="Z2" s="69"/>
      <c r="AA2" s="69"/>
      <c r="AB2" s="69"/>
      <c r="AC2" s="69"/>
      <c r="AD2" s="69"/>
      <c r="AE2" s="69"/>
      <c r="AF2" s="69"/>
      <c r="AG2" s="69"/>
      <c r="AH2" s="69"/>
      <c r="AI2" s="69"/>
    </row>
    <row r="3" spans="1:35" s="21" customFormat="1" ht="12.75">
      <c r="A3" s="14" t="s">
        <v>14</v>
      </c>
      <c r="B3" s="20" t="s">
        <v>19</v>
      </c>
      <c r="C3" s="40"/>
      <c r="K3" s="68"/>
      <c r="L3" s="69"/>
      <c r="M3" s="69"/>
      <c r="N3" s="69"/>
      <c r="O3" s="69"/>
      <c r="P3" s="69"/>
      <c r="Q3" s="69"/>
      <c r="R3" s="69"/>
      <c r="S3" s="69"/>
      <c r="T3" s="69"/>
      <c r="U3" s="69"/>
      <c r="V3" s="69"/>
      <c r="W3" s="69"/>
      <c r="X3" s="69"/>
      <c r="Y3" s="69"/>
      <c r="Z3" s="69"/>
      <c r="AA3" s="69"/>
      <c r="AB3" s="69"/>
      <c r="AC3" s="69"/>
      <c r="AD3" s="69"/>
      <c r="AE3" s="69"/>
      <c r="AF3" s="69"/>
      <c r="AG3" s="69"/>
      <c r="AH3" s="69"/>
      <c r="AI3" s="69"/>
    </row>
    <row r="4" spans="1:35" s="23" customFormat="1" ht="11.25">
      <c r="A4" s="15" t="s">
        <v>3</v>
      </c>
      <c r="B4" s="22" t="s">
        <v>30</v>
      </c>
      <c r="C4" s="41"/>
      <c r="K4" s="70"/>
      <c r="L4" s="71"/>
      <c r="M4" s="71"/>
      <c r="N4" s="71"/>
      <c r="O4" s="71"/>
      <c r="P4" s="71"/>
      <c r="Q4" s="71"/>
      <c r="R4" s="71"/>
      <c r="S4" s="71"/>
      <c r="T4" s="71"/>
      <c r="U4" s="71"/>
      <c r="V4" s="71"/>
      <c r="W4" s="71"/>
      <c r="X4" s="71"/>
      <c r="Y4" s="71"/>
      <c r="Z4" s="71"/>
      <c r="AA4" s="71"/>
      <c r="AB4" s="71"/>
      <c r="AC4" s="71"/>
      <c r="AD4" s="71"/>
      <c r="AE4" s="71"/>
      <c r="AF4" s="71"/>
      <c r="AG4" s="71"/>
      <c r="AH4" s="71"/>
      <c r="AI4" s="71"/>
    </row>
    <row r="5" spans="1:35" s="23" customFormat="1" ht="11.25">
      <c r="A5" s="16" t="s">
        <v>15</v>
      </c>
      <c r="B5" s="22" t="s">
        <v>52</v>
      </c>
      <c r="C5" s="41"/>
      <c r="K5" s="72"/>
      <c r="L5" s="71"/>
      <c r="M5" s="71"/>
      <c r="N5" s="71"/>
      <c r="O5" s="71"/>
      <c r="P5" s="71"/>
      <c r="Q5" s="71"/>
      <c r="R5" s="71"/>
      <c r="S5" s="71"/>
      <c r="T5" s="71"/>
      <c r="U5" s="71"/>
      <c r="V5" s="71"/>
      <c r="W5" s="71"/>
      <c r="X5" s="71"/>
      <c r="Y5" s="71"/>
      <c r="Z5" s="71"/>
      <c r="AA5" s="71"/>
      <c r="AB5" s="71"/>
      <c r="AC5" s="71"/>
      <c r="AD5" s="71"/>
      <c r="AE5" s="71"/>
      <c r="AF5" s="71"/>
      <c r="AG5" s="71"/>
      <c r="AH5" s="71"/>
      <c r="AI5" s="71"/>
    </row>
    <row r="6" spans="1:35" s="23" customFormat="1">
      <c r="A6" s="16"/>
      <c r="B6" s="24"/>
      <c r="E6" s="24"/>
      <c r="K6" s="72"/>
      <c r="L6" s="71"/>
      <c r="M6" s="71"/>
      <c r="N6" s="72"/>
      <c r="O6" s="71"/>
      <c r="P6" s="71"/>
      <c r="Q6" s="71"/>
      <c r="R6" s="71"/>
      <c r="S6" s="73"/>
      <c r="T6" s="73"/>
      <c r="U6" s="73"/>
      <c r="V6" s="73"/>
      <c r="W6" s="73"/>
      <c r="X6" s="73"/>
      <c r="Y6" s="73"/>
      <c r="Z6" s="73"/>
      <c r="AA6" s="71"/>
      <c r="AB6" s="71"/>
      <c r="AC6" s="71"/>
      <c r="AD6" s="71"/>
      <c r="AE6" s="71"/>
      <c r="AF6" s="71"/>
      <c r="AG6" s="71"/>
      <c r="AH6" s="71"/>
      <c r="AI6" s="71"/>
    </row>
    <row r="7" spans="1:35" s="25" customFormat="1">
      <c r="A7" s="26"/>
      <c r="B7" s="48"/>
      <c r="C7" s="48"/>
      <c r="D7" s="48"/>
      <c r="E7" s="48"/>
      <c r="F7" s="48"/>
      <c r="G7" s="48"/>
      <c r="H7" s="48"/>
      <c r="I7" s="48"/>
      <c r="K7" s="98" t="s">
        <v>50</v>
      </c>
      <c r="L7" s="98"/>
      <c r="M7" s="98"/>
      <c r="N7" s="98"/>
      <c r="O7" s="98"/>
      <c r="P7" s="98"/>
      <c r="Q7" s="98"/>
      <c r="R7" s="73"/>
      <c r="S7" s="74"/>
      <c r="T7" s="74"/>
      <c r="U7" s="74"/>
      <c r="V7" s="74" t="s">
        <v>22</v>
      </c>
      <c r="W7" s="74"/>
      <c r="X7" s="74"/>
      <c r="Y7" s="74"/>
      <c r="Z7" s="74"/>
      <c r="AA7" s="73"/>
      <c r="AB7" s="74"/>
      <c r="AC7" s="74"/>
      <c r="AD7" s="74"/>
      <c r="AE7" s="74" t="s">
        <v>35</v>
      </c>
      <c r="AF7" s="74"/>
      <c r="AG7" s="74"/>
      <c r="AH7" s="74"/>
      <c r="AI7" s="74"/>
    </row>
    <row r="8" spans="1:35" s="33" customFormat="1" ht="24.75" thickBot="1">
      <c r="A8" s="27"/>
      <c r="B8" s="31" t="s">
        <v>37</v>
      </c>
      <c r="C8" s="31" t="s">
        <v>38</v>
      </c>
      <c r="D8" s="32" t="s">
        <v>39</v>
      </c>
      <c r="E8" s="31" t="s">
        <v>40</v>
      </c>
      <c r="F8" s="32" t="s">
        <v>41</v>
      </c>
      <c r="G8" s="32" t="s">
        <v>42</v>
      </c>
      <c r="H8" s="32" t="s">
        <v>43</v>
      </c>
      <c r="I8" s="32" t="s">
        <v>0</v>
      </c>
      <c r="K8" s="75" t="s">
        <v>37</v>
      </c>
      <c r="L8" s="75" t="s">
        <v>38</v>
      </c>
      <c r="M8" s="76" t="s">
        <v>39</v>
      </c>
      <c r="N8" s="75" t="s">
        <v>40</v>
      </c>
      <c r="O8" s="76" t="s">
        <v>41</v>
      </c>
      <c r="P8" s="76" t="s">
        <v>42</v>
      </c>
      <c r="Q8" s="76" t="s">
        <v>43</v>
      </c>
      <c r="R8" s="77"/>
      <c r="S8" s="78" t="s">
        <v>37</v>
      </c>
      <c r="T8" s="78" t="s">
        <v>38</v>
      </c>
      <c r="U8" s="76" t="s">
        <v>39</v>
      </c>
      <c r="V8" s="78" t="s">
        <v>40</v>
      </c>
      <c r="W8" s="76" t="s">
        <v>41</v>
      </c>
      <c r="X8" s="76" t="s">
        <v>42</v>
      </c>
      <c r="Y8" s="76" t="s">
        <v>43</v>
      </c>
      <c r="Z8" s="76" t="s">
        <v>0</v>
      </c>
      <c r="AA8" s="77"/>
      <c r="AB8" s="78" t="s">
        <v>37</v>
      </c>
      <c r="AC8" s="78" t="s">
        <v>38</v>
      </c>
      <c r="AD8" s="76" t="s">
        <v>39</v>
      </c>
      <c r="AE8" s="78" t="s">
        <v>40</v>
      </c>
      <c r="AF8" s="76" t="s">
        <v>41</v>
      </c>
      <c r="AG8" s="76" t="s">
        <v>42</v>
      </c>
      <c r="AH8" s="76" t="s">
        <v>43</v>
      </c>
      <c r="AI8" s="76" t="s">
        <v>0</v>
      </c>
    </row>
    <row r="9" spans="1:35" s="29" customFormat="1" ht="12.75" thickTop="1">
      <c r="A9" s="28">
        <v>2013</v>
      </c>
      <c r="B9" s="34">
        <v>11854.434999999999</v>
      </c>
      <c r="C9" s="34">
        <v>8742.5897000000004</v>
      </c>
      <c r="D9" s="35">
        <v>7123.6979999999985</v>
      </c>
      <c r="E9" s="34">
        <v>3893.5819999999999</v>
      </c>
      <c r="F9" s="35">
        <v>2056.8568532240001</v>
      </c>
      <c r="G9" s="35">
        <v>1285.7299</v>
      </c>
      <c r="H9" s="35">
        <v>951.63158348599995</v>
      </c>
      <c r="I9" s="35">
        <v>35908.523036709994</v>
      </c>
      <c r="J9" s="34"/>
      <c r="K9" s="47">
        <f t="shared" ref="K9:K17" si="0">B9/$I9</f>
        <v>0.33012872704012292</v>
      </c>
      <c r="L9" s="47">
        <f t="shared" ref="L9:L17" si="1">C9/$I9</f>
        <v>0.24346837354079637</v>
      </c>
      <c r="M9" s="47">
        <f t="shared" ref="M9:M17" si="2">D9/$I9</f>
        <v>0.198384600578456</v>
      </c>
      <c r="N9" s="47">
        <f t="shared" ref="N9:N17" si="3">E9/$I9</f>
        <v>0.1084305805621555</v>
      </c>
      <c r="O9" s="47">
        <f t="shared" ref="O9:O17" si="4">F9/$I9</f>
        <v>5.728046378073625E-2</v>
      </c>
      <c r="P9" s="47">
        <f t="shared" ref="P9:P17" si="5">G9/$I9</f>
        <v>3.5805702693078548E-2</v>
      </c>
      <c r="Q9" s="47">
        <f t="shared" ref="Q9:Q17" si="6">H9/$I9</f>
        <v>2.6501551804654515E-2</v>
      </c>
      <c r="R9" s="46"/>
      <c r="S9" s="47" t="s">
        <v>21</v>
      </c>
      <c r="T9" s="47" t="s">
        <v>21</v>
      </c>
      <c r="U9" s="47" t="s">
        <v>21</v>
      </c>
      <c r="V9" s="47" t="s">
        <v>21</v>
      </c>
      <c r="W9" s="47" t="s">
        <v>21</v>
      </c>
      <c r="X9" s="47" t="s">
        <v>21</v>
      </c>
      <c r="Y9" s="47" t="s">
        <v>21</v>
      </c>
      <c r="Z9" s="47" t="s">
        <v>21</v>
      </c>
      <c r="AA9" s="79"/>
      <c r="AB9" s="47" t="s">
        <v>21</v>
      </c>
      <c r="AC9" s="47" t="s">
        <v>21</v>
      </c>
      <c r="AD9" s="47" t="s">
        <v>21</v>
      </c>
      <c r="AE9" s="47" t="s">
        <v>21</v>
      </c>
      <c r="AF9" s="47" t="s">
        <v>21</v>
      </c>
      <c r="AG9" s="47" t="s">
        <v>21</v>
      </c>
      <c r="AH9" s="47" t="s">
        <v>21</v>
      </c>
      <c r="AI9" s="47" t="s">
        <v>21</v>
      </c>
    </row>
    <row r="10" spans="1:35" s="29" customFormat="1">
      <c r="A10" s="28">
        <v>2014</v>
      </c>
      <c r="B10" s="34">
        <v>12504.781999999999</v>
      </c>
      <c r="C10" s="34">
        <v>8841.9967782146414</v>
      </c>
      <c r="D10" s="35">
        <v>7467.2880000000005</v>
      </c>
      <c r="E10" s="34">
        <v>3860.39</v>
      </c>
      <c r="F10" s="35">
        <v>2028.749936144</v>
      </c>
      <c r="G10" s="35">
        <v>1349.3802000000001</v>
      </c>
      <c r="H10" s="35">
        <v>930.38588252700004</v>
      </c>
      <c r="I10" s="35">
        <v>36982.972796885639</v>
      </c>
      <c r="J10" s="34"/>
      <c r="K10" s="47">
        <f t="shared" si="0"/>
        <v>0.33812268334072471</v>
      </c>
      <c r="L10" s="47">
        <f t="shared" si="1"/>
        <v>0.23908291058092637</v>
      </c>
      <c r="M10" s="47">
        <f t="shared" si="2"/>
        <v>0.20191151319855027</v>
      </c>
      <c r="N10" s="47">
        <f t="shared" si="3"/>
        <v>0.10438290132060682</v>
      </c>
      <c r="O10" s="47">
        <f t="shared" si="4"/>
        <v>5.4856323943618793E-2</v>
      </c>
      <c r="P10" s="47">
        <f t="shared" si="5"/>
        <v>3.6486526040265546E-2</v>
      </c>
      <c r="Q10" s="47">
        <f t="shared" si="6"/>
        <v>2.5157141575307556E-2</v>
      </c>
      <c r="R10" s="46"/>
      <c r="S10" s="47">
        <f t="shared" ref="S10:S17" si="7">B10/B9-1</f>
        <v>5.4861070983138305E-2</v>
      </c>
      <c r="T10" s="47">
        <f t="shared" ref="T10:T17" si="8">C10/C9-1</f>
        <v>1.1370438465691857E-2</v>
      </c>
      <c r="U10" s="47">
        <f t="shared" ref="U10:U17" si="9">D10/D9-1</f>
        <v>4.8231971652925587E-2</v>
      </c>
      <c r="V10" s="47">
        <f t="shared" ref="V10:V17" si="10">E10/E9-1</f>
        <v>-8.5247979880737068E-3</v>
      </c>
      <c r="W10" s="47">
        <f t="shared" ref="W10:W17" si="11">F10/F9-1</f>
        <v>-1.3664984530131097E-2</v>
      </c>
      <c r="X10" s="47">
        <f t="shared" ref="X10:X17" si="12">G10/G9-1</f>
        <v>4.9505187675887408E-2</v>
      </c>
      <c r="Y10" s="47">
        <f t="shared" ref="Y10:Y16" si="13">H10/H9-1</f>
        <v>-2.2325552585353514E-2</v>
      </c>
      <c r="Z10" s="47">
        <f t="shared" ref="Z10:Z16" si="14">I10/I9-1</f>
        <v>2.9921858915701316E-2</v>
      </c>
      <c r="AA10" s="79"/>
      <c r="AB10" s="47" t="s">
        <v>21</v>
      </c>
      <c r="AC10" s="47" t="s">
        <v>21</v>
      </c>
      <c r="AD10" s="47" t="s">
        <v>21</v>
      </c>
      <c r="AE10" s="47" t="s">
        <v>21</v>
      </c>
      <c r="AF10" s="47" t="s">
        <v>21</v>
      </c>
      <c r="AG10" s="47" t="s">
        <v>21</v>
      </c>
      <c r="AH10" s="47" t="s">
        <v>21</v>
      </c>
      <c r="AI10" s="47" t="s">
        <v>21</v>
      </c>
    </row>
    <row r="11" spans="1:35" s="29" customFormat="1">
      <c r="A11" s="28">
        <v>2015</v>
      </c>
      <c r="B11" s="34">
        <v>13191.554999999998</v>
      </c>
      <c r="C11" s="34">
        <v>8894.8133406955785</v>
      </c>
      <c r="D11" s="35">
        <v>7705.9150000000009</v>
      </c>
      <c r="E11" s="34">
        <v>3881.759</v>
      </c>
      <c r="F11" s="35">
        <v>1995.3962486349999</v>
      </c>
      <c r="G11" s="35">
        <v>1376.5868</v>
      </c>
      <c r="H11" s="35">
        <v>941.49244143999999</v>
      </c>
      <c r="I11" s="35">
        <v>37987.517830770572</v>
      </c>
      <c r="J11" s="34"/>
      <c r="K11" s="47">
        <f t="shared" si="0"/>
        <v>0.3472602516112438</v>
      </c>
      <c r="L11" s="47">
        <f t="shared" si="1"/>
        <v>0.23415094874902881</v>
      </c>
      <c r="M11" s="47">
        <f t="shared" si="2"/>
        <v>0.20285386990349949</v>
      </c>
      <c r="N11" s="47">
        <f t="shared" si="3"/>
        <v>0.10218511820890033</v>
      </c>
      <c r="O11" s="47">
        <f t="shared" si="4"/>
        <v>5.252768179074583E-2</v>
      </c>
      <c r="P11" s="47">
        <f t="shared" si="5"/>
        <v>3.6237871769682725E-2</v>
      </c>
      <c r="Q11" s="47">
        <f t="shared" si="6"/>
        <v>2.4784257966899176E-2</v>
      </c>
      <c r="R11" s="46"/>
      <c r="S11" s="47">
        <f t="shared" si="7"/>
        <v>5.4920829487471234E-2</v>
      </c>
      <c r="T11" s="47">
        <f t="shared" si="8"/>
        <v>5.9733749972707972E-3</v>
      </c>
      <c r="U11" s="47">
        <f t="shared" si="9"/>
        <v>3.1956313992442809E-2</v>
      </c>
      <c r="V11" s="47">
        <f t="shared" si="10"/>
        <v>5.5354510813674374E-3</v>
      </c>
      <c r="W11" s="47">
        <f t="shared" si="11"/>
        <v>-1.6440511920554735E-2</v>
      </c>
      <c r="X11" s="47">
        <f t="shared" si="12"/>
        <v>2.0162293770132456E-2</v>
      </c>
      <c r="Y11" s="47">
        <f t="shared" si="13"/>
        <v>1.1937583234640003E-2</v>
      </c>
      <c r="Z11" s="47">
        <f t="shared" si="14"/>
        <v>2.716236575685782E-2</v>
      </c>
      <c r="AA11" s="79"/>
      <c r="AB11" s="47" t="s">
        <v>21</v>
      </c>
      <c r="AC11" s="47" t="s">
        <v>21</v>
      </c>
      <c r="AD11" s="47" t="s">
        <v>21</v>
      </c>
      <c r="AE11" s="47" t="s">
        <v>21</v>
      </c>
      <c r="AF11" s="47" t="s">
        <v>21</v>
      </c>
      <c r="AG11" s="47" t="s">
        <v>21</v>
      </c>
      <c r="AH11" s="47" t="s">
        <v>21</v>
      </c>
      <c r="AI11" s="47" t="s">
        <v>21</v>
      </c>
    </row>
    <row r="12" spans="1:35" s="29" customFormat="1">
      <c r="A12" s="28">
        <v>2016</v>
      </c>
      <c r="B12" s="34">
        <v>13908.241</v>
      </c>
      <c r="C12" s="34">
        <v>9023.2119287206697</v>
      </c>
      <c r="D12" s="35">
        <v>7957.9809999999998</v>
      </c>
      <c r="E12" s="34">
        <v>3932.7190000000001</v>
      </c>
      <c r="F12" s="35">
        <v>1971.6921650040001</v>
      </c>
      <c r="G12" s="35">
        <v>1391.7602999999999</v>
      </c>
      <c r="H12" s="35">
        <v>884.87020987699998</v>
      </c>
      <c r="I12" s="35">
        <v>39070.47560360167</v>
      </c>
      <c r="J12" s="34"/>
      <c r="K12" s="47">
        <f t="shared" si="0"/>
        <v>0.3559782875721606</v>
      </c>
      <c r="L12" s="47">
        <f t="shared" si="1"/>
        <v>0.23094707165245959</v>
      </c>
      <c r="M12" s="47">
        <f t="shared" si="2"/>
        <v>0.20368272658719316</v>
      </c>
      <c r="N12" s="47">
        <f t="shared" si="3"/>
        <v>0.10065705470033916</v>
      </c>
      <c r="O12" s="47">
        <f t="shared" si="4"/>
        <v>5.0465015706700068E-2</v>
      </c>
      <c r="P12" s="47">
        <f t="shared" si="5"/>
        <v>3.5621790584799078E-2</v>
      </c>
      <c r="Q12" s="47">
        <f t="shared" si="6"/>
        <v>2.2648053196348324E-2</v>
      </c>
      <c r="R12" s="46"/>
      <c r="S12" s="47">
        <f t="shared" si="7"/>
        <v>5.4329152249299018E-2</v>
      </c>
      <c r="T12" s="47">
        <f t="shared" si="8"/>
        <v>1.44352200666924E-2</v>
      </c>
      <c r="U12" s="47">
        <f t="shared" si="9"/>
        <v>3.2710716378262505E-2</v>
      </c>
      <c r="V12" s="47">
        <f t="shared" si="10"/>
        <v>1.312806900170771E-2</v>
      </c>
      <c r="W12" s="47">
        <f t="shared" si="11"/>
        <v>-1.1879386686837301E-2</v>
      </c>
      <c r="X12" s="47">
        <f t="shared" si="12"/>
        <v>1.1022552301097166E-2</v>
      </c>
      <c r="Y12" s="47">
        <f t="shared" si="13"/>
        <v>-6.0140930580809604E-2</v>
      </c>
      <c r="Z12" s="47">
        <f t="shared" si="14"/>
        <v>2.8508253096596992E-2</v>
      </c>
      <c r="AA12" s="79"/>
      <c r="AB12" s="47" t="s">
        <v>21</v>
      </c>
      <c r="AC12" s="47" t="s">
        <v>21</v>
      </c>
      <c r="AD12" s="47" t="s">
        <v>21</v>
      </c>
      <c r="AE12" s="47" t="s">
        <v>21</v>
      </c>
      <c r="AF12" s="47" t="s">
        <v>21</v>
      </c>
      <c r="AG12" s="47" t="s">
        <v>21</v>
      </c>
      <c r="AH12" s="47" t="s">
        <v>21</v>
      </c>
      <c r="AI12" s="47" t="s">
        <v>21</v>
      </c>
    </row>
    <row r="13" spans="1:35" s="29" customFormat="1">
      <c r="A13" s="28">
        <v>2017</v>
      </c>
      <c r="B13" s="34">
        <v>14468.780999999999</v>
      </c>
      <c r="C13" s="34">
        <v>9304.5247373480015</v>
      </c>
      <c r="D13" s="35">
        <v>8308.6809999999987</v>
      </c>
      <c r="E13" s="34">
        <v>3951.2910000000002</v>
      </c>
      <c r="F13" s="35">
        <v>1934.6707613579999</v>
      </c>
      <c r="G13" s="35">
        <v>1457.9101000000001</v>
      </c>
      <c r="H13" s="35">
        <v>965.93270559099994</v>
      </c>
      <c r="I13" s="35">
        <v>40391.791304297003</v>
      </c>
      <c r="J13" s="34"/>
      <c r="K13" s="47">
        <f t="shared" si="0"/>
        <v>0.35821092684395917</v>
      </c>
      <c r="L13" s="47">
        <f t="shared" si="1"/>
        <v>0.23035682342610433</v>
      </c>
      <c r="M13" s="47">
        <f t="shared" si="2"/>
        <v>0.20570221650744408</v>
      </c>
      <c r="N13" s="47">
        <f t="shared" si="3"/>
        <v>9.7824109117429753E-2</v>
      </c>
      <c r="O13" s="47">
        <f t="shared" si="4"/>
        <v>4.7897622236728672E-2</v>
      </c>
      <c r="P13" s="47">
        <f t="shared" si="5"/>
        <v>3.6094217486336219E-2</v>
      </c>
      <c r="Q13" s="47">
        <f t="shared" si="6"/>
        <v>2.3914084381997713E-2</v>
      </c>
      <c r="R13" s="46"/>
      <c r="S13" s="47">
        <f t="shared" si="7"/>
        <v>4.0302724118743694E-2</v>
      </c>
      <c r="T13" s="47">
        <f t="shared" si="8"/>
        <v>3.1176571142246923E-2</v>
      </c>
      <c r="U13" s="47">
        <f t="shared" si="9"/>
        <v>4.4068966739176485E-2</v>
      </c>
      <c r="V13" s="47">
        <f t="shared" si="10"/>
        <v>4.7224324951771202E-3</v>
      </c>
      <c r="W13" s="47">
        <f t="shared" si="11"/>
        <v>-1.8776462321604348E-2</v>
      </c>
      <c r="X13" s="47">
        <f t="shared" si="12"/>
        <v>4.7529592559868439E-2</v>
      </c>
      <c r="Y13" s="47">
        <f t="shared" si="13"/>
        <v>9.1609475388789496E-2</v>
      </c>
      <c r="Z13" s="47">
        <f t="shared" si="14"/>
        <v>3.3818776973719045E-2</v>
      </c>
      <c r="AA13" s="79"/>
      <c r="AB13" s="47" t="s">
        <v>21</v>
      </c>
      <c r="AC13" s="47" t="s">
        <v>21</v>
      </c>
      <c r="AD13" s="47" t="s">
        <v>21</v>
      </c>
      <c r="AE13" s="47" t="s">
        <v>21</v>
      </c>
      <c r="AF13" s="47" t="s">
        <v>21</v>
      </c>
      <c r="AG13" s="47" t="s">
        <v>21</v>
      </c>
      <c r="AH13" s="47" t="s">
        <v>21</v>
      </c>
      <c r="AI13" s="47" t="s">
        <v>21</v>
      </c>
    </row>
    <row r="14" spans="1:35" s="29" customFormat="1">
      <c r="A14" s="28">
        <v>2018</v>
      </c>
      <c r="B14" s="34">
        <v>15607.967000000002</v>
      </c>
      <c r="C14" s="34">
        <v>9732.3297792649773</v>
      </c>
      <c r="D14" s="35">
        <v>8510.3289999999997</v>
      </c>
      <c r="E14" s="34">
        <v>3906.99</v>
      </c>
      <c r="F14" s="35">
        <v>1842.5774630000001</v>
      </c>
      <c r="G14" s="35">
        <v>1615.6286</v>
      </c>
      <c r="H14" s="35">
        <v>995.97135619999995</v>
      </c>
      <c r="I14" s="35">
        <v>42211.793198464984</v>
      </c>
      <c r="J14" s="34"/>
      <c r="K14" s="47">
        <f t="shared" si="0"/>
        <v>0.36975370666242108</v>
      </c>
      <c r="L14" s="47">
        <f t="shared" si="1"/>
        <v>0.23055949633570388</v>
      </c>
      <c r="M14" s="47">
        <f t="shared" si="2"/>
        <v>0.20161022205305115</v>
      </c>
      <c r="N14" s="47">
        <f t="shared" si="3"/>
        <v>9.2556835518233238E-2</v>
      </c>
      <c r="O14" s="47">
        <f t="shared" si="4"/>
        <v>4.3650774425451434E-2</v>
      </c>
      <c r="P14" s="47">
        <f t="shared" si="5"/>
        <v>3.8274341779414189E-2</v>
      </c>
      <c r="Q14" s="47">
        <f t="shared" si="6"/>
        <v>2.3594623225724941E-2</v>
      </c>
      <c r="R14" s="46"/>
      <c r="S14" s="47">
        <f t="shared" si="7"/>
        <v>7.8734068889424913E-2</v>
      </c>
      <c r="T14" s="47">
        <f t="shared" si="8"/>
        <v>4.5978172340150003E-2</v>
      </c>
      <c r="U14" s="47">
        <f t="shared" si="9"/>
        <v>2.4269556142545445E-2</v>
      </c>
      <c r="V14" s="47">
        <f t="shared" si="10"/>
        <v>-1.1211778631338598E-2</v>
      </c>
      <c r="W14" s="47">
        <f t="shared" si="11"/>
        <v>-4.7601535205585521E-2</v>
      </c>
      <c r="X14" s="47">
        <f t="shared" si="12"/>
        <v>0.10818122461734769</v>
      </c>
      <c r="Y14" s="47">
        <f t="shared" si="13"/>
        <v>3.1098077987349093E-2</v>
      </c>
      <c r="Z14" s="47">
        <f t="shared" si="14"/>
        <v>4.5058707113451613E-2</v>
      </c>
      <c r="AA14" s="79"/>
      <c r="AB14" s="47" t="s">
        <v>21</v>
      </c>
      <c r="AC14" s="47" t="s">
        <v>21</v>
      </c>
      <c r="AD14" s="47" t="s">
        <v>21</v>
      </c>
      <c r="AE14" s="47" t="s">
        <v>21</v>
      </c>
      <c r="AF14" s="47" t="s">
        <v>21</v>
      </c>
      <c r="AG14" s="47" t="s">
        <v>21</v>
      </c>
      <c r="AH14" s="47" t="s">
        <v>21</v>
      </c>
      <c r="AI14" s="47" t="s">
        <v>21</v>
      </c>
    </row>
    <row r="15" spans="1:35" s="29" customFormat="1">
      <c r="A15" s="28">
        <v>2019</v>
      </c>
      <c r="B15" s="34">
        <v>16673.326999999997</v>
      </c>
      <c r="C15" s="34">
        <v>10229.477993191</v>
      </c>
      <c r="D15" s="34">
        <v>8863.2559999999994</v>
      </c>
      <c r="E15" s="34">
        <v>3919.4609999999998</v>
      </c>
      <c r="F15" s="34">
        <v>1726.1536659999999</v>
      </c>
      <c r="G15" s="34">
        <v>1663.1961190365641</v>
      </c>
      <c r="H15" s="34">
        <v>1045.247527</v>
      </c>
      <c r="I15" s="35">
        <v>44120.119305227563</v>
      </c>
      <c r="J15" s="34"/>
      <c r="K15" s="47">
        <f t="shared" si="0"/>
        <v>0.37790756830579247</v>
      </c>
      <c r="L15" s="47">
        <f t="shared" si="1"/>
        <v>0.23185517524153573</v>
      </c>
      <c r="M15" s="47">
        <f t="shared" si="2"/>
        <v>0.20088921198700926</v>
      </c>
      <c r="N15" s="47">
        <f t="shared" si="3"/>
        <v>8.8836137837360815E-2</v>
      </c>
      <c r="O15" s="47">
        <f t="shared" si="4"/>
        <v>3.912395735057491E-2</v>
      </c>
      <c r="P15" s="47">
        <f t="shared" si="5"/>
        <v>3.7696999582671135E-2</v>
      </c>
      <c r="Q15" s="47">
        <f t="shared" si="6"/>
        <v>2.3690949695055655E-2</v>
      </c>
      <c r="R15" s="46"/>
      <c r="S15" s="47">
        <f t="shared" si="7"/>
        <v>6.8257448263441045E-2</v>
      </c>
      <c r="T15" s="47">
        <f t="shared" si="8"/>
        <v>5.1082138110980502E-2</v>
      </c>
      <c r="U15" s="47">
        <f t="shared" si="9"/>
        <v>4.147042963908909E-2</v>
      </c>
      <c r="V15" s="47">
        <f t="shared" si="10"/>
        <v>3.1919713129544558E-3</v>
      </c>
      <c r="W15" s="47">
        <f t="shared" si="11"/>
        <v>-6.3185293067920312E-2</v>
      </c>
      <c r="X15" s="47">
        <f t="shared" si="12"/>
        <v>2.9442112522992003E-2</v>
      </c>
      <c r="Y15" s="47">
        <f t="shared" si="13"/>
        <v>4.9475489925741245E-2</v>
      </c>
      <c r="Z15" s="47">
        <f t="shared" si="14"/>
        <v>4.5208363875713697E-2</v>
      </c>
      <c r="AA15" s="79"/>
      <c r="AB15" s="47" t="s">
        <v>21</v>
      </c>
      <c r="AC15" s="47" t="s">
        <v>21</v>
      </c>
      <c r="AD15" s="47" t="s">
        <v>21</v>
      </c>
      <c r="AE15" s="47" t="s">
        <v>21</v>
      </c>
      <c r="AF15" s="47" t="s">
        <v>21</v>
      </c>
      <c r="AG15" s="47" t="s">
        <v>21</v>
      </c>
      <c r="AH15" s="47" t="s">
        <v>21</v>
      </c>
      <c r="AI15" s="47" t="s">
        <v>21</v>
      </c>
    </row>
    <row r="16" spans="1:35" s="29" customFormat="1">
      <c r="A16" s="28">
        <v>2020</v>
      </c>
      <c r="B16" s="34">
        <v>20973.129000000004</v>
      </c>
      <c r="C16" s="34">
        <v>11214.048699999999</v>
      </c>
      <c r="D16" s="35">
        <v>9811.91</v>
      </c>
      <c r="E16" s="34">
        <v>4008.2060000000001</v>
      </c>
      <c r="F16" s="34">
        <v>1688.5963029999998</v>
      </c>
      <c r="G16" s="34">
        <v>1535.4989230618703</v>
      </c>
      <c r="H16" s="35">
        <v>986.89668310100001</v>
      </c>
      <c r="I16" s="35">
        <v>50218.285609162871</v>
      </c>
      <c r="J16" s="34"/>
      <c r="K16" s="47">
        <f t="shared" si="0"/>
        <v>0.41763928707620457</v>
      </c>
      <c r="L16" s="47">
        <f t="shared" si="1"/>
        <v>0.22330608390888348</v>
      </c>
      <c r="M16" s="47">
        <f t="shared" si="2"/>
        <v>0.19538520443258045</v>
      </c>
      <c r="N16" s="47">
        <f t="shared" si="3"/>
        <v>7.981566776681559E-2</v>
      </c>
      <c r="O16" s="47">
        <f t="shared" si="4"/>
        <v>3.3625128427161942E-2</v>
      </c>
      <c r="P16" s="47">
        <f t="shared" si="5"/>
        <v>3.0576490304991651E-2</v>
      </c>
      <c r="Q16" s="47">
        <f t="shared" si="6"/>
        <v>1.9652138083362407E-2</v>
      </c>
      <c r="R16" s="46"/>
      <c r="S16" s="47">
        <f t="shared" si="7"/>
        <v>0.25788506397073641</v>
      </c>
      <c r="T16" s="47">
        <f t="shared" si="8"/>
        <v>9.62483821231499E-2</v>
      </c>
      <c r="U16" s="47">
        <f t="shared" si="9"/>
        <v>0.10703222382384081</v>
      </c>
      <c r="V16" s="47">
        <f t="shared" si="10"/>
        <v>2.264214390703212E-2</v>
      </c>
      <c r="W16" s="47">
        <f t="shared" si="11"/>
        <v>-2.1757832885777484E-2</v>
      </c>
      <c r="X16" s="47">
        <f t="shared" si="12"/>
        <v>-7.6778195014466921E-2</v>
      </c>
      <c r="Y16" s="47">
        <f t="shared" si="13"/>
        <v>-5.5824905002621383E-2</v>
      </c>
      <c r="Z16" s="47">
        <f t="shared" si="14"/>
        <v>0.13821735752225783</v>
      </c>
      <c r="AA16" s="79"/>
      <c r="AB16" s="47" t="s">
        <v>21</v>
      </c>
      <c r="AC16" s="47" t="s">
        <v>21</v>
      </c>
      <c r="AD16" s="47" t="s">
        <v>21</v>
      </c>
      <c r="AE16" s="47" t="s">
        <v>21</v>
      </c>
      <c r="AF16" s="47" t="s">
        <v>21</v>
      </c>
      <c r="AG16" s="47" t="s">
        <v>21</v>
      </c>
      <c r="AH16" s="47" t="s">
        <v>21</v>
      </c>
      <c r="AI16" s="47" t="s">
        <v>21</v>
      </c>
    </row>
    <row r="17" spans="1:35" s="29" customFormat="1">
      <c r="A17" s="28">
        <v>2021</v>
      </c>
      <c r="B17" s="34">
        <v>22584.039000000001</v>
      </c>
      <c r="C17" s="34">
        <v>12201.62818298232</v>
      </c>
      <c r="D17" s="35">
        <v>10352.361000000001</v>
      </c>
      <c r="E17" s="34">
        <v>4087.1979999999999</v>
      </c>
      <c r="F17" s="34">
        <v>1433.292829</v>
      </c>
      <c r="G17" s="34">
        <v>1585.251831498425</v>
      </c>
      <c r="H17" s="35">
        <v>1014.1696392</v>
      </c>
      <c r="I17" s="35">
        <v>53257.940482680744</v>
      </c>
      <c r="J17" s="34"/>
      <c r="K17" s="47">
        <f t="shared" si="0"/>
        <v>0.42405017534135092</v>
      </c>
      <c r="L17" s="47">
        <f t="shared" si="1"/>
        <v>0.2291043940565114</v>
      </c>
      <c r="M17" s="47">
        <f t="shared" si="2"/>
        <v>0.1943815496088615</v>
      </c>
      <c r="N17" s="47">
        <f t="shared" si="3"/>
        <v>7.674344826250161E-2</v>
      </c>
      <c r="O17" s="47">
        <f t="shared" si="4"/>
        <v>2.6912284177907718E-2</v>
      </c>
      <c r="P17" s="47">
        <f t="shared" si="5"/>
        <v>2.9765548895266464E-2</v>
      </c>
      <c r="Q17" s="47">
        <f t="shared" si="6"/>
        <v>1.9042599657600422E-2</v>
      </c>
      <c r="R17" s="46"/>
      <c r="S17" s="47">
        <f t="shared" si="7"/>
        <v>7.6808281682718693E-2</v>
      </c>
      <c r="T17" s="47">
        <f t="shared" si="8"/>
        <v>8.8066273778739879E-2</v>
      </c>
      <c r="U17" s="47">
        <f t="shared" si="9"/>
        <v>5.5081120801148797E-2</v>
      </c>
      <c r="V17" s="47">
        <f t="shared" si="10"/>
        <v>1.9707569920308421E-2</v>
      </c>
      <c r="W17" s="47">
        <f t="shared" si="11"/>
        <v>-0.15119272353399194</v>
      </c>
      <c r="X17" s="47">
        <f t="shared" si="12"/>
        <v>3.2401786604541849E-2</v>
      </c>
      <c r="Y17" s="47">
        <f t="shared" ref="Y17:Z17" si="15">H17/H16-1</f>
        <v>2.7635067141277281E-2</v>
      </c>
      <c r="Z17" s="47">
        <f t="shared" si="15"/>
        <v>6.0528845950154286E-2</v>
      </c>
      <c r="AA17" s="79"/>
      <c r="AB17" s="47" t="s">
        <v>21</v>
      </c>
      <c r="AC17" s="47" t="s">
        <v>21</v>
      </c>
      <c r="AD17" s="47" t="s">
        <v>21</v>
      </c>
      <c r="AE17" s="47" t="s">
        <v>21</v>
      </c>
      <c r="AF17" s="47" t="s">
        <v>21</v>
      </c>
      <c r="AG17" s="47" t="s">
        <v>21</v>
      </c>
      <c r="AH17" s="47" t="s">
        <v>21</v>
      </c>
      <c r="AI17" s="47" t="s">
        <v>21</v>
      </c>
    </row>
    <row r="18" spans="1:35" s="29" customFormat="1">
      <c r="A18" s="28">
        <v>2022</v>
      </c>
      <c r="B18" s="34">
        <v>23934.45280527553</v>
      </c>
      <c r="C18" s="34" t="s">
        <v>21</v>
      </c>
      <c r="D18" s="35">
        <v>10443.387999999999</v>
      </c>
      <c r="E18" s="34">
        <v>4035.5630000000001</v>
      </c>
      <c r="F18" s="34">
        <v>1935.7495269999999</v>
      </c>
      <c r="G18" s="34" t="s">
        <v>21</v>
      </c>
      <c r="H18" s="35">
        <v>1166.1017535000001</v>
      </c>
      <c r="I18" s="35" t="s">
        <v>21</v>
      </c>
      <c r="J18" s="34"/>
      <c r="K18" s="47" t="s">
        <v>21</v>
      </c>
      <c r="L18" s="47" t="s">
        <v>21</v>
      </c>
      <c r="M18" s="47" t="s">
        <v>21</v>
      </c>
      <c r="N18" s="47" t="s">
        <v>21</v>
      </c>
      <c r="O18" s="47" t="s">
        <v>21</v>
      </c>
      <c r="P18" s="47" t="s">
        <v>21</v>
      </c>
      <c r="Q18" s="47" t="s">
        <v>21</v>
      </c>
      <c r="R18" s="46"/>
      <c r="S18" s="47">
        <f t="shared" ref="S18:S19" si="16">B18/B17-1</f>
        <v>5.9795052836896456E-2</v>
      </c>
      <c r="T18" s="47" t="s">
        <v>21</v>
      </c>
      <c r="U18" s="47">
        <f t="shared" ref="U18:U19" si="17">D18/D17-1</f>
        <v>8.7928734324467239E-3</v>
      </c>
      <c r="V18" s="47">
        <f t="shared" ref="V18:V19" si="18">E18/E17-1</f>
        <v>-1.2633349301893304E-2</v>
      </c>
      <c r="W18" s="47">
        <f t="shared" ref="W18:W19" si="19">F18/F17-1</f>
        <v>0.35056109109996814</v>
      </c>
      <c r="X18" s="47" t="s">
        <v>21</v>
      </c>
      <c r="Y18" s="47">
        <f t="shared" ref="Y18:Y19" si="20">H18/H17-1</f>
        <v>0.14980936958421243</v>
      </c>
      <c r="Z18" s="47" t="s">
        <v>21</v>
      </c>
      <c r="AA18" s="79"/>
      <c r="AB18" s="47" t="s">
        <v>21</v>
      </c>
      <c r="AC18" s="47" t="s">
        <v>21</v>
      </c>
      <c r="AD18" s="47" t="s">
        <v>21</v>
      </c>
      <c r="AE18" s="47" t="s">
        <v>21</v>
      </c>
      <c r="AF18" s="47" t="s">
        <v>21</v>
      </c>
      <c r="AG18" s="47" t="s">
        <v>21</v>
      </c>
      <c r="AH18" s="47" t="s">
        <v>21</v>
      </c>
      <c r="AI18" s="47" t="s">
        <v>21</v>
      </c>
    </row>
    <row r="19" spans="1:35" s="29" customFormat="1">
      <c r="A19" s="28">
        <v>2023</v>
      </c>
      <c r="B19" s="34">
        <v>26366.215590926022</v>
      </c>
      <c r="C19" s="34" t="s">
        <v>21</v>
      </c>
      <c r="D19" s="35">
        <v>10743.66</v>
      </c>
      <c r="E19" s="34">
        <v>4056.922</v>
      </c>
      <c r="F19" s="34">
        <v>1955.1026073333333</v>
      </c>
      <c r="G19" s="34" t="s">
        <v>21</v>
      </c>
      <c r="H19" s="35">
        <v>1181.9515372300002</v>
      </c>
      <c r="I19" s="35" t="s">
        <v>21</v>
      </c>
      <c r="J19" s="34"/>
      <c r="K19" s="47" t="s">
        <v>21</v>
      </c>
      <c r="L19" s="47" t="s">
        <v>21</v>
      </c>
      <c r="M19" s="47" t="s">
        <v>21</v>
      </c>
      <c r="N19" s="47" t="s">
        <v>21</v>
      </c>
      <c r="O19" s="47" t="s">
        <v>21</v>
      </c>
      <c r="P19" s="47" t="s">
        <v>21</v>
      </c>
      <c r="Q19" s="47" t="s">
        <v>21</v>
      </c>
      <c r="R19" s="46"/>
      <c r="S19" s="47">
        <f t="shared" si="16"/>
        <v>0.10160093508026602</v>
      </c>
      <c r="T19" s="47" t="s">
        <v>21</v>
      </c>
      <c r="U19" s="47">
        <f t="shared" si="17"/>
        <v>2.8752355078639269E-2</v>
      </c>
      <c r="V19" s="47">
        <f t="shared" si="18"/>
        <v>5.2926939809885276E-3</v>
      </c>
      <c r="W19" s="47">
        <f t="shared" si="19"/>
        <v>9.9977192624329803E-3</v>
      </c>
      <c r="X19" s="47" t="s">
        <v>21</v>
      </c>
      <c r="Y19" s="47">
        <f t="shared" si="20"/>
        <v>1.3592110364663901E-2</v>
      </c>
      <c r="Z19" s="47" t="s">
        <v>21</v>
      </c>
      <c r="AA19" s="79"/>
      <c r="AB19" s="47" t="s">
        <v>21</v>
      </c>
      <c r="AC19" s="47" t="s">
        <v>21</v>
      </c>
      <c r="AD19" s="47" t="s">
        <v>21</v>
      </c>
      <c r="AE19" s="47" t="s">
        <v>21</v>
      </c>
      <c r="AF19" s="47" t="s">
        <v>21</v>
      </c>
      <c r="AG19" s="47" t="s">
        <v>21</v>
      </c>
      <c r="AH19" s="47" t="s">
        <v>21</v>
      </c>
      <c r="AI19" s="47" t="s">
        <v>21</v>
      </c>
    </row>
    <row r="20" spans="1:35" s="29" customFormat="1">
      <c r="A20" s="28"/>
      <c r="B20" s="34"/>
      <c r="C20" s="34"/>
      <c r="D20" s="35"/>
      <c r="E20" s="34"/>
      <c r="F20" s="35"/>
      <c r="G20" s="35"/>
      <c r="H20" s="35"/>
      <c r="I20" s="35"/>
      <c r="J20" s="34"/>
      <c r="K20" s="46"/>
      <c r="L20" s="46"/>
      <c r="M20" s="80"/>
      <c r="N20" s="46"/>
      <c r="O20" s="80"/>
      <c r="P20" s="80"/>
      <c r="Q20" s="80"/>
      <c r="R20" s="46"/>
      <c r="S20" s="46"/>
      <c r="T20" s="46"/>
      <c r="U20" s="46"/>
      <c r="V20" s="46"/>
      <c r="W20" s="46"/>
      <c r="X20" s="46"/>
      <c r="Y20" s="46"/>
      <c r="Z20" s="46"/>
      <c r="AA20" s="79"/>
      <c r="AB20" s="46"/>
      <c r="AC20" s="46"/>
      <c r="AD20" s="46"/>
      <c r="AE20" s="46"/>
      <c r="AF20" s="79"/>
      <c r="AG20" s="79"/>
      <c r="AH20" s="79"/>
      <c r="AI20" s="79"/>
    </row>
    <row r="21" spans="1:35" s="29" customFormat="1">
      <c r="A21" s="28" t="s">
        <v>45</v>
      </c>
      <c r="B21" s="34">
        <v>23689.276933989466</v>
      </c>
      <c r="C21" s="34" t="s">
        <v>21</v>
      </c>
      <c r="D21" s="34">
        <v>10297.100999999999</v>
      </c>
      <c r="E21" s="34">
        <v>4058.4960000000001</v>
      </c>
      <c r="F21" s="34">
        <v>1764.4096230000002</v>
      </c>
      <c r="G21" s="34" t="s">
        <v>21</v>
      </c>
      <c r="H21" s="34">
        <v>1128.3443018999999</v>
      </c>
      <c r="I21" s="35" t="s">
        <v>21</v>
      </c>
      <c r="J21" s="34"/>
      <c r="K21" s="47" t="s">
        <v>21</v>
      </c>
      <c r="L21" s="47" t="s">
        <v>21</v>
      </c>
      <c r="M21" s="47" t="s">
        <v>21</v>
      </c>
      <c r="N21" s="47" t="s">
        <v>21</v>
      </c>
      <c r="O21" s="47" t="s">
        <v>21</v>
      </c>
      <c r="P21" s="47" t="s">
        <v>21</v>
      </c>
      <c r="Q21" s="47" t="s">
        <v>21</v>
      </c>
      <c r="R21" s="46"/>
      <c r="S21" s="47" t="s">
        <v>21</v>
      </c>
      <c r="T21" s="47" t="s">
        <v>21</v>
      </c>
      <c r="U21" s="47" t="s">
        <v>21</v>
      </c>
      <c r="V21" s="47" t="s">
        <v>21</v>
      </c>
      <c r="W21" s="47" t="s">
        <v>21</v>
      </c>
      <c r="X21" s="47" t="s">
        <v>21</v>
      </c>
      <c r="Y21" s="47" t="s">
        <v>21</v>
      </c>
      <c r="Z21" s="47" t="s">
        <v>21</v>
      </c>
      <c r="AA21" s="79"/>
      <c r="AB21" s="47" t="s">
        <v>21</v>
      </c>
      <c r="AC21" s="47" t="s">
        <v>21</v>
      </c>
      <c r="AD21" s="47" t="s">
        <v>21</v>
      </c>
      <c r="AE21" s="47" t="s">
        <v>21</v>
      </c>
      <c r="AF21" s="47" t="s">
        <v>21</v>
      </c>
      <c r="AG21" s="47" t="s">
        <v>21</v>
      </c>
      <c r="AH21" s="47" t="s">
        <v>21</v>
      </c>
      <c r="AI21" s="47" t="s">
        <v>21</v>
      </c>
    </row>
    <row r="22" spans="1:35" s="29" customFormat="1">
      <c r="A22" s="28" t="s">
        <v>46</v>
      </c>
      <c r="B22" s="34">
        <v>23934.45280527553</v>
      </c>
      <c r="C22" s="34" t="s">
        <v>21</v>
      </c>
      <c r="D22" s="34">
        <v>10443.387999999999</v>
      </c>
      <c r="E22" s="34">
        <v>4035.5630000000001</v>
      </c>
      <c r="F22" s="34">
        <v>1935.7495269999999</v>
      </c>
      <c r="G22" s="34" t="s">
        <v>21</v>
      </c>
      <c r="H22" s="34">
        <v>1166.1017535000001</v>
      </c>
      <c r="I22" s="35" t="s">
        <v>21</v>
      </c>
      <c r="J22" s="34"/>
      <c r="K22" s="47" t="s">
        <v>21</v>
      </c>
      <c r="L22" s="47" t="s">
        <v>21</v>
      </c>
      <c r="M22" s="47" t="s">
        <v>21</v>
      </c>
      <c r="N22" s="47" t="s">
        <v>21</v>
      </c>
      <c r="O22" s="47" t="s">
        <v>21</v>
      </c>
      <c r="P22" s="47" t="s">
        <v>21</v>
      </c>
      <c r="Q22" s="47" t="s">
        <v>21</v>
      </c>
      <c r="R22" s="46"/>
      <c r="S22" s="47" t="s">
        <v>21</v>
      </c>
      <c r="T22" s="47" t="s">
        <v>21</v>
      </c>
      <c r="U22" s="47" t="s">
        <v>21</v>
      </c>
      <c r="V22" s="47" t="s">
        <v>21</v>
      </c>
      <c r="W22" s="47" t="s">
        <v>21</v>
      </c>
      <c r="X22" s="47" t="s">
        <v>21</v>
      </c>
      <c r="Y22" s="47" t="s">
        <v>21</v>
      </c>
      <c r="Z22" s="47" t="s">
        <v>21</v>
      </c>
      <c r="AA22" s="79"/>
      <c r="AB22" s="47">
        <f t="shared" ref="AB22:AF22" si="21">B22/B21-1</f>
        <v>1.0349656174363231E-2</v>
      </c>
      <c r="AC22" s="47" t="s">
        <v>21</v>
      </c>
      <c r="AD22" s="47">
        <f t="shared" si="21"/>
        <v>1.4206619902048079E-2</v>
      </c>
      <c r="AE22" s="47">
        <f t="shared" si="21"/>
        <v>-5.6506154003848064E-3</v>
      </c>
      <c r="AF22" s="47">
        <f t="shared" si="21"/>
        <v>9.7108914940439384E-2</v>
      </c>
      <c r="AG22" s="47" t="s">
        <v>21</v>
      </c>
      <c r="AH22" s="47">
        <f t="shared" ref="AH22:AH23" si="22">H22/H21-1</f>
        <v>3.3462704190929227E-2</v>
      </c>
      <c r="AI22" s="47" t="s">
        <v>21</v>
      </c>
    </row>
    <row r="23" spans="1:35" s="29" customFormat="1">
      <c r="A23" s="28" t="s">
        <v>54</v>
      </c>
      <c r="B23" s="34">
        <v>24377.394375608706</v>
      </c>
      <c r="C23" s="34" t="s">
        <v>21</v>
      </c>
      <c r="D23" s="34">
        <v>10588.913</v>
      </c>
      <c r="E23" s="34">
        <v>4039.8090000000002</v>
      </c>
      <c r="F23" s="34">
        <v>2257.0407289999998</v>
      </c>
      <c r="G23" s="34" t="s">
        <v>21</v>
      </c>
      <c r="H23" s="34">
        <v>1121.3795476999999</v>
      </c>
      <c r="I23" s="35" t="s">
        <v>21</v>
      </c>
      <c r="J23" s="34"/>
      <c r="K23" s="47" t="s">
        <v>21</v>
      </c>
      <c r="L23" s="47" t="s">
        <v>21</v>
      </c>
      <c r="M23" s="47" t="s">
        <v>21</v>
      </c>
      <c r="N23" s="47" t="s">
        <v>21</v>
      </c>
      <c r="O23" s="47" t="s">
        <v>21</v>
      </c>
      <c r="P23" s="47" t="s">
        <v>21</v>
      </c>
      <c r="Q23" s="47" t="s">
        <v>21</v>
      </c>
      <c r="R23" s="46"/>
      <c r="S23" s="47" t="s">
        <v>21</v>
      </c>
      <c r="T23" s="47" t="s">
        <v>21</v>
      </c>
      <c r="U23" s="47" t="s">
        <v>21</v>
      </c>
      <c r="V23" s="47" t="s">
        <v>21</v>
      </c>
      <c r="W23" s="47" t="s">
        <v>21</v>
      </c>
      <c r="X23" s="47" t="s">
        <v>21</v>
      </c>
      <c r="Y23" s="47" t="s">
        <v>21</v>
      </c>
      <c r="Z23" s="47" t="s">
        <v>21</v>
      </c>
      <c r="AA23" s="79"/>
      <c r="AB23" s="47">
        <f>B23/B22-1</f>
        <v>1.8506442321319483E-2</v>
      </c>
      <c r="AC23" s="47" t="s">
        <v>21</v>
      </c>
      <c r="AD23" s="47">
        <f t="shared" ref="AD23:AF24" si="23">D23/D22-1</f>
        <v>1.3934654156295023E-2</v>
      </c>
      <c r="AE23" s="47">
        <f t="shared" si="23"/>
        <v>1.0521456361851644E-3</v>
      </c>
      <c r="AF23" s="47">
        <f t="shared" si="23"/>
        <v>0.16597767299880628</v>
      </c>
      <c r="AG23" s="47" t="s">
        <v>21</v>
      </c>
      <c r="AH23" s="47">
        <f t="shared" si="22"/>
        <v>-3.8351889674952067E-2</v>
      </c>
      <c r="AI23" s="47" t="s">
        <v>21</v>
      </c>
    </row>
    <row r="24" spans="1:35" s="29" customFormat="1">
      <c r="A24" s="28" t="s">
        <v>55</v>
      </c>
      <c r="B24" s="34">
        <v>24881.157466141969</v>
      </c>
      <c r="C24" s="34" t="s">
        <v>21</v>
      </c>
      <c r="D24" s="34">
        <v>10627.693000000001</v>
      </c>
      <c r="E24" s="34">
        <v>4055.8</v>
      </c>
      <c r="F24" s="34">
        <v>2117.8425929999999</v>
      </c>
      <c r="G24" s="34" t="s">
        <v>21</v>
      </c>
      <c r="H24" s="34">
        <v>1130.1173039</v>
      </c>
      <c r="I24" s="35" t="s">
        <v>21</v>
      </c>
      <c r="J24" s="34"/>
      <c r="K24" s="47" t="s">
        <v>21</v>
      </c>
      <c r="L24" s="47" t="s">
        <v>21</v>
      </c>
      <c r="M24" s="47" t="s">
        <v>21</v>
      </c>
      <c r="N24" s="47" t="s">
        <v>21</v>
      </c>
      <c r="O24" s="47" t="s">
        <v>21</v>
      </c>
      <c r="P24" s="47" t="s">
        <v>21</v>
      </c>
      <c r="Q24" s="47" t="s">
        <v>21</v>
      </c>
      <c r="R24" s="46"/>
      <c r="S24" s="47" t="s">
        <v>21</v>
      </c>
      <c r="T24" s="47" t="s">
        <v>21</v>
      </c>
      <c r="U24" s="47" t="s">
        <v>21</v>
      </c>
      <c r="V24" s="47" t="s">
        <v>21</v>
      </c>
      <c r="W24" s="47" t="s">
        <v>21</v>
      </c>
      <c r="X24" s="47" t="s">
        <v>21</v>
      </c>
      <c r="Y24" s="47" t="s">
        <v>21</v>
      </c>
      <c r="Z24" s="47" t="s">
        <v>21</v>
      </c>
      <c r="AA24" s="79"/>
      <c r="AB24" s="47">
        <f>B24/B23-1</f>
        <v>2.0665173757754562E-2</v>
      </c>
      <c r="AC24" s="47" t="s">
        <v>21</v>
      </c>
      <c r="AD24" s="47">
        <f t="shared" si="23"/>
        <v>3.6623211466559891E-3</v>
      </c>
      <c r="AE24" s="47">
        <f t="shared" si="23"/>
        <v>3.9583554569040391E-3</v>
      </c>
      <c r="AF24" s="47">
        <f t="shared" si="23"/>
        <v>-6.1672850742783392E-2</v>
      </c>
      <c r="AG24" s="47" t="s">
        <v>21</v>
      </c>
      <c r="AH24" s="47">
        <f t="shared" ref="AH24" si="24">H24/H23-1</f>
        <v>7.7919703617939096E-3</v>
      </c>
      <c r="AI24" s="47" t="s">
        <v>21</v>
      </c>
    </row>
    <row r="25" spans="1:35" s="29" customFormat="1">
      <c r="A25" s="28" t="s">
        <v>56</v>
      </c>
      <c r="B25" s="34">
        <v>25748.190444781008</v>
      </c>
      <c r="C25" s="34" t="s">
        <v>21</v>
      </c>
      <c r="D25" s="34">
        <v>10603.614</v>
      </c>
      <c r="E25" s="34">
        <v>4045.4639999999999</v>
      </c>
      <c r="F25" s="34">
        <v>1994.0826470000002</v>
      </c>
      <c r="G25" s="34" t="s">
        <v>21</v>
      </c>
      <c r="H25" s="34">
        <v>1169.8577238</v>
      </c>
      <c r="I25" s="35" t="s">
        <v>21</v>
      </c>
      <c r="J25" s="34"/>
      <c r="K25" s="47" t="s">
        <v>21</v>
      </c>
      <c r="L25" s="47" t="s">
        <v>21</v>
      </c>
      <c r="M25" s="47" t="s">
        <v>21</v>
      </c>
      <c r="N25" s="47" t="s">
        <v>21</v>
      </c>
      <c r="O25" s="47" t="s">
        <v>21</v>
      </c>
      <c r="P25" s="47" t="s">
        <v>21</v>
      </c>
      <c r="Q25" s="47" t="s">
        <v>21</v>
      </c>
      <c r="R25" s="46"/>
      <c r="S25" s="47">
        <f>B25/B21-1</f>
        <v>8.6913311728709086E-2</v>
      </c>
      <c r="T25" s="47" t="s">
        <v>21</v>
      </c>
      <c r="U25" s="47">
        <f t="shared" ref="U25" si="25">D25/D21-1</f>
        <v>2.9766921777304223E-2</v>
      </c>
      <c r="V25" s="47">
        <f t="shared" ref="V25" si="26">E25/E21-1</f>
        <v>-3.2110417258018886E-3</v>
      </c>
      <c r="W25" s="47">
        <f t="shared" ref="W25" si="27">F25/F21-1</f>
        <v>0.13016989989517858</v>
      </c>
      <c r="X25" s="47" t="s">
        <v>21</v>
      </c>
      <c r="Y25" s="47">
        <f t="shared" ref="Y25" si="28">H25/H21-1</f>
        <v>3.6791449055129988E-2</v>
      </c>
      <c r="Z25" s="47" t="s">
        <v>21</v>
      </c>
      <c r="AA25" s="79"/>
      <c r="AB25" s="47">
        <f>B25/B24-1</f>
        <v>3.4846971239938851E-2</v>
      </c>
      <c r="AC25" s="47" t="s">
        <v>21</v>
      </c>
      <c r="AD25" s="47">
        <f t="shared" ref="AD25" si="29">D25/D24-1</f>
        <v>-2.26568456578502E-3</v>
      </c>
      <c r="AE25" s="47">
        <f t="shared" ref="AE25" si="30">E25/E24-1</f>
        <v>-2.54844913457275E-3</v>
      </c>
      <c r="AF25" s="47">
        <f t="shared" ref="AF25" si="31">F25/F24-1</f>
        <v>-5.8436800926120469E-2</v>
      </c>
      <c r="AG25" s="47" t="s">
        <v>21</v>
      </c>
      <c r="AH25" s="47">
        <f t="shared" ref="AH25" si="32">H25/H24-1</f>
        <v>3.5164862765004079E-2</v>
      </c>
      <c r="AI25" s="47" t="s">
        <v>21</v>
      </c>
    </row>
    <row r="26" spans="1:35" s="29" customFormat="1">
      <c r="A26" s="28" t="s">
        <v>57</v>
      </c>
      <c r="B26" s="34">
        <v>26366.215590926022</v>
      </c>
      <c r="C26" s="34" t="s">
        <v>21</v>
      </c>
      <c r="D26" s="34">
        <v>10743.66</v>
      </c>
      <c r="E26" s="34">
        <v>4056.922</v>
      </c>
      <c r="F26" s="34">
        <v>1968.2628419999996</v>
      </c>
      <c r="G26" s="34" t="s">
        <v>21</v>
      </c>
      <c r="H26" s="34">
        <v>1181.9515372300002</v>
      </c>
      <c r="I26" s="35" t="s">
        <v>21</v>
      </c>
      <c r="J26" s="34"/>
      <c r="K26" s="47" t="s">
        <v>21</v>
      </c>
      <c r="L26" s="47" t="s">
        <v>21</v>
      </c>
      <c r="M26" s="47" t="s">
        <v>21</v>
      </c>
      <c r="N26" s="47" t="s">
        <v>21</v>
      </c>
      <c r="O26" s="47" t="s">
        <v>21</v>
      </c>
      <c r="P26" s="47" t="s">
        <v>21</v>
      </c>
      <c r="Q26" s="47" t="s">
        <v>21</v>
      </c>
      <c r="R26" s="46"/>
      <c r="S26" s="47">
        <f t="shared" ref="S26:S27" si="33">B26/B22-1</f>
        <v>0.10160093508026602</v>
      </c>
      <c r="T26" s="47" t="s">
        <v>21</v>
      </c>
      <c r="U26" s="47">
        <f t="shared" ref="U26:U28" si="34">D26/D22-1</f>
        <v>2.8752355078639269E-2</v>
      </c>
      <c r="V26" s="47">
        <f t="shared" ref="V26:V28" si="35">E26/E22-1</f>
        <v>5.2926939809885276E-3</v>
      </c>
      <c r="W26" s="47">
        <f t="shared" ref="W26:W28" si="36">F26/F22-1</f>
        <v>1.6796240704957555E-2</v>
      </c>
      <c r="X26" s="47" t="s">
        <v>21</v>
      </c>
      <c r="Y26" s="47">
        <f t="shared" ref="Y26:Y28" si="37">H26/H22-1</f>
        <v>1.3592110364663901E-2</v>
      </c>
      <c r="Z26" s="47" t="s">
        <v>21</v>
      </c>
      <c r="AA26" s="79"/>
      <c r="AB26" s="47">
        <f t="shared" ref="AB26:AB28" si="38">B26/B25-1</f>
        <v>2.4002663312220562E-2</v>
      </c>
      <c r="AC26" s="47" t="s">
        <v>21</v>
      </c>
      <c r="AD26" s="47">
        <f t="shared" ref="AD26:AD28" si="39">D26/D25-1</f>
        <v>1.3207383822157359E-2</v>
      </c>
      <c r="AE26" s="47">
        <f t="shared" ref="AE26:AE28" si="40">E26/E25-1</f>
        <v>2.8323079874150725E-3</v>
      </c>
      <c r="AF26" s="47">
        <f t="shared" ref="AF26:AF28" si="41">F26/F25-1</f>
        <v>-1.2948212070771126E-2</v>
      </c>
      <c r="AG26" s="47" t="s">
        <v>21</v>
      </c>
      <c r="AH26" s="47">
        <f t="shared" ref="AH26:AH28" si="42">H26/H25-1</f>
        <v>1.0337849794859189E-2</v>
      </c>
      <c r="AI26" s="47" t="s">
        <v>21</v>
      </c>
    </row>
    <row r="27" spans="1:35" s="29" customFormat="1">
      <c r="A27" s="28" t="s">
        <v>59</v>
      </c>
      <c r="B27" s="34">
        <v>26946.015696126902</v>
      </c>
      <c r="C27" s="34" t="s">
        <v>21</v>
      </c>
      <c r="D27" s="34">
        <v>10909.664999999999</v>
      </c>
      <c r="E27" s="34">
        <v>4081.23</v>
      </c>
      <c r="F27" s="34">
        <v>1926.3521860000001</v>
      </c>
      <c r="G27" s="34" t="s">
        <v>21</v>
      </c>
      <c r="H27" s="34">
        <v>1196.0535287</v>
      </c>
      <c r="I27" s="35" t="s">
        <v>21</v>
      </c>
      <c r="J27" s="34"/>
      <c r="K27" s="47" t="s">
        <v>21</v>
      </c>
      <c r="L27" s="47" t="s">
        <v>21</v>
      </c>
      <c r="M27" s="47" t="s">
        <v>21</v>
      </c>
      <c r="N27" s="47" t="s">
        <v>21</v>
      </c>
      <c r="O27" s="47" t="s">
        <v>21</v>
      </c>
      <c r="P27" s="47" t="s">
        <v>21</v>
      </c>
      <c r="Q27" s="47" t="s">
        <v>21</v>
      </c>
      <c r="R27" s="46"/>
      <c r="S27" s="47">
        <f t="shared" si="33"/>
        <v>0.10536898574723308</v>
      </c>
      <c r="T27" s="47" t="s">
        <v>21</v>
      </c>
      <c r="U27" s="47">
        <f t="shared" si="34"/>
        <v>3.0291305632598853E-2</v>
      </c>
      <c r="V27" s="47">
        <f t="shared" si="35"/>
        <v>1.0253207515503737E-2</v>
      </c>
      <c r="W27" s="47">
        <f t="shared" si="36"/>
        <v>-0.14651421161837608</v>
      </c>
      <c r="X27" s="47" t="s">
        <v>21</v>
      </c>
      <c r="Y27" s="47">
        <f t="shared" si="37"/>
        <v>6.6591174373707762E-2</v>
      </c>
      <c r="Z27" s="47" t="s">
        <v>21</v>
      </c>
      <c r="AA27" s="79"/>
      <c r="AB27" s="47">
        <f t="shared" si="38"/>
        <v>2.1990266415041315E-2</v>
      </c>
      <c r="AC27" s="47" t="s">
        <v>21</v>
      </c>
      <c r="AD27" s="47">
        <f t="shared" si="39"/>
        <v>1.5451438336656187E-2</v>
      </c>
      <c r="AE27" s="47">
        <f t="shared" si="40"/>
        <v>5.9917346204831912E-3</v>
      </c>
      <c r="AF27" s="47">
        <f t="shared" si="41"/>
        <v>-2.1293221162176246E-2</v>
      </c>
      <c r="AG27" s="47" t="s">
        <v>21</v>
      </c>
      <c r="AH27" s="47">
        <f t="shared" si="42"/>
        <v>1.1931108024148651E-2</v>
      </c>
      <c r="AI27" s="47" t="s">
        <v>21</v>
      </c>
    </row>
    <row r="28" spans="1:35" s="29" customFormat="1">
      <c r="A28" s="28" t="s">
        <v>60</v>
      </c>
      <c r="B28" s="34">
        <v>27045.48008303401</v>
      </c>
      <c r="C28" s="34" t="s">
        <v>21</v>
      </c>
      <c r="D28" s="34">
        <v>10969.123</v>
      </c>
      <c r="E28" s="34">
        <v>4129.3540000000003</v>
      </c>
      <c r="F28" s="34">
        <v>1613.1605010000001</v>
      </c>
      <c r="G28" s="34" t="s">
        <v>21</v>
      </c>
      <c r="H28" s="34">
        <v>1179.8978859999997</v>
      </c>
      <c r="I28" s="35" t="s">
        <v>21</v>
      </c>
      <c r="J28" s="34"/>
      <c r="K28" s="47" t="s">
        <v>21</v>
      </c>
      <c r="L28" s="47" t="s">
        <v>21</v>
      </c>
      <c r="M28" s="47" t="s">
        <v>21</v>
      </c>
      <c r="N28" s="47" t="s">
        <v>21</v>
      </c>
      <c r="O28" s="47" t="s">
        <v>21</v>
      </c>
      <c r="P28" s="47" t="s">
        <v>21</v>
      </c>
      <c r="Q28" s="47" t="s">
        <v>21</v>
      </c>
      <c r="R28" s="46"/>
      <c r="S28" s="47">
        <f>B28/B24-1</f>
        <v>8.6986412100692245E-2</v>
      </c>
      <c r="T28" s="47" t="s">
        <v>21</v>
      </c>
      <c r="U28" s="47">
        <f t="shared" si="34"/>
        <v>3.2126445504212287E-2</v>
      </c>
      <c r="V28" s="47">
        <f t="shared" si="35"/>
        <v>1.8135509640514913E-2</v>
      </c>
      <c r="W28" s="47">
        <f t="shared" si="36"/>
        <v>-0.23830009542168074</v>
      </c>
      <c r="X28" s="47" t="s">
        <v>21</v>
      </c>
      <c r="Y28" s="47">
        <f t="shared" si="37"/>
        <v>4.4049039801627998E-2</v>
      </c>
      <c r="Z28" s="47" t="s">
        <v>21</v>
      </c>
      <c r="AA28" s="79"/>
      <c r="AB28" s="47">
        <f t="shared" si="38"/>
        <v>3.6912465289407059E-3</v>
      </c>
      <c r="AC28" s="47" t="s">
        <v>21</v>
      </c>
      <c r="AD28" s="47">
        <f t="shared" si="39"/>
        <v>5.4500298588453511E-3</v>
      </c>
      <c r="AE28" s="47">
        <f t="shared" si="40"/>
        <v>1.1791543235740276E-2</v>
      </c>
      <c r="AF28" s="47">
        <f t="shared" si="41"/>
        <v>-0.16258277550499789</v>
      </c>
      <c r="AG28" s="47" t="s">
        <v>21</v>
      </c>
      <c r="AH28" s="47">
        <f t="shared" si="42"/>
        <v>-1.3507457912489862E-2</v>
      </c>
      <c r="AI28" s="47" t="s">
        <v>21</v>
      </c>
    </row>
    <row r="29" spans="1:35" s="29" customFormat="1">
      <c r="A29" s="28" t="s">
        <v>61</v>
      </c>
      <c r="B29" s="34">
        <v>27723.823336261412</v>
      </c>
      <c r="C29" s="34" t="s">
        <v>21</v>
      </c>
      <c r="D29" s="34">
        <v>11230.883000000002</v>
      </c>
      <c r="E29" s="34">
        <v>4170.9830000000002</v>
      </c>
      <c r="F29" s="34">
        <v>1956.7738649999999</v>
      </c>
      <c r="G29" s="34" t="s">
        <v>21</v>
      </c>
      <c r="H29" s="34">
        <v>1204.5617660999999</v>
      </c>
      <c r="I29" s="35" t="s">
        <v>21</v>
      </c>
      <c r="J29" s="34"/>
      <c r="K29" s="47" t="s">
        <v>21</v>
      </c>
      <c r="L29" s="47" t="s">
        <v>21</v>
      </c>
      <c r="M29" s="47" t="s">
        <v>21</v>
      </c>
      <c r="N29" s="47" t="s">
        <v>21</v>
      </c>
      <c r="O29" s="47" t="s">
        <v>21</v>
      </c>
      <c r="P29" s="47" t="s">
        <v>21</v>
      </c>
      <c r="Q29" s="47" t="s">
        <v>21</v>
      </c>
      <c r="R29" s="46"/>
      <c r="S29" s="47">
        <f t="shared" ref="S29" si="43">B29/B25-1</f>
        <v>7.6728999489005023E-2</v>
      </c>
      <c r="T29" s="47" t="s">
        <v>21</v>
      </c>
      <c r="U29" s="47">
        <f t="shared" ref="U29" si="44">D29/D25-1</f>
        <v>5.9156151855396022E-2</v>
      </c>
      <c r="V29" s="47">
        <f t="shared" ref="V29" si="45">E29/E25-1</f>
        <v>3.1027096026562173E-2</v>
      </c>
      <c r="W29" s="47">
        <f t="shared" ref="W29" si="46">F29/F25-1</f>
        <v>-1.8709747089033391E-2</v>
      </c>
      <c r="X29" s="47" t="s">
        <v>21</v>
      </c>
      <c r="Y29" s="47">
        <f t="shared" ref="Y29" si="47">H29/H25-1</f>
        <v>2.9665182008007163E-2</v>
      </c>
      <c r="Z29" s="47" t="s">
        <v>21</v>
      </c>
      <c r="AA29" s="79"/>
      <c r="AB29" s="47">
        <f t="shared" ref="AB29" si="48">B29/B28-1</f>
        <v>2.508157559580293E-2</v>
      </c>
      <c r="AC29" s="47" t="s">
        <v>21</v>
      </c>
      <c r="AD29" s="47">
        <f t="shared" ref="AD29" si="49">D29/D28-1</f>
        <v>2.3863348054352418E-2</v>
      </c>
      <c r="AE29" s="47">
        <f t="shared" ref="AE29" si="50">E29/E28-1</f>
        <v>1.0081237888541317E-2</v>
      </c>
      <c r="AF29" s="47">
        <f t="shared" ref="AF29" si="51">F29/F28-1</f>
        <v>0.21300630891160144</v>
      </c>
      <c r="AG29" s="47" t="s">
        <v>21</v>
      </c>
      <c r="AH29" s="47">
        <f t="shared" ref="AH29" si="52">H29/H28-1</f>
        <v>2.0903402228826584E-2</v>
      </c>
      <c r="AI29" s="47" t="s">
        <v>21</v>
      </c>
    </row>
    <row r="30" spans="1:35">
      <c r="A30" s="17"/>
      <c r="C30" s="43"/>
      <c r="L30" s="82"/>
    </row>
    <row r="31" spans="1:35">
      <c r="A31" s="17"/>
      <c r="C31" s="43"/>
      <c r="L31" s="82"/>
    </row>
    <row r="32" spans="1:35">
      <c r="A32" s="17"/>
      <c r="C32" s="43"/>
      <c r="L32" s="82"/>
    </row>
    <row r="33" spans="3:12">
      <c r="C33" s="43"/>
      <c r="L33" s="82"/>
    </row>
    <row r="34" spans="3:12">
      <c r="C34" s="43"/>
      <c r="L34" s="82"/>
    </row>
    <row r="35" spans="3:12">
      <c r="C35" s="43"/>
      <c r="L35" s="82"/>
    </row>
    <row r="36" spans="3:12">
      <c r="C36" s="43"/>
      <c r="L36" s="82"/>
    </row>
    <row r="37" spans="3:12">
      <c r="C37" s="43"/>
      <c r="L37" s="82"/>
    </row>
    <row r="38" spans="3:12">
      <c r="C38" s="43"/>
      <c r="L38" s="82"/>
    </row>
  </sheetData>
  <mergeCells count="1">
    <mergeCell ref="K7:Q7"/>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76"/>
  <sheetViews>
    <sheetView showWhiteSpace="0" zoomScaleNormal="100" zoomScaleSheetLayoutView="100" workbookViewId="0">
      <pane xSplit="1" ySplit="8" topLeftCell="B20" activePane="bottomRight" state="frozen"/>
      <selection pane="topRight" activeCell="B1" sqref="B1"/>
      <selection pane="bottomLeft" activeCell="A10" sqref="A10"/>
      <selection pane="bottomRight" activeCell="A47" sqref="A47"/>
    </sheetView>
  </sheetViews>
  <sheetFormatPr defaultColWidth="9.140625" defaultRowHeight="12"/>
  <cols>
    <col min="1" max="1" width="8.7109375" style="29" customWidth="1"/>
    <col min="2" max="8" width="9.85546875" style="29" customWidth="1"/>
    <col min="9" max="9" width="2.7109375" style="29" customWidth="1"/>
    <col min="10" max="15" width="9.85546875" style="79" customWidth="1"/>
    <col min="16" max="16" width="2.7109375" style="79" customWidth="1"/>
    <col min="17" max="23" width="9.85546875" style="79" customWidth="1"/>
    <col min="24" max="24" width="1.7109375" style="79" customWidth="1"/>
    <col min="25" max="31" width="9.85546875" style="79" customWidth="1"/>
    <col min="32" max="32" width="2.7109375" style="29" customWidth="1"/>
    <col min="33" max="16384" width="9.140625" style="29"/>
  </cols>
  <sheetData>
    <row r="1" spans="1:36" s="21" customFormat="1" ht="12.75">
      <c r="A1" s="13" t="s">
        <v>12</v>
      </c>
      <c r="B1" s="20" t="s">
        <v>28</v>
      </c>
      <c r="J1" s="68"/>
      <c r="K1" s="69"/>
      <c r="L1" s="69"/>
      <c r="M1" s="69"/>
      <c r="N1" s="69"/>
      <c r="O1" s="69"/>
      <c r="P1" s="69"/>
      <c r="Q1" s="69"/>
      <c r="R1" s="69"/>
      <c r="S1" s="69"/>
      <c r="T1" s="69"/>
      <c r="U1" s="69"/>
      <c r="V1" s="69"/>
      <c r="W1" s="69"/>
      <c r="X1" s="69"/>
      <c r="Y1" s="69"/>
      <c r="Z1" s="69"/>
      <c r="AA1" s="69"/>
      <c r="AB1" s="69"/>
      <c r="AC1" s="69"/>
      <c r="AD1" s="69"/>
      <c r="AE1" s="69"/>
    </row>
    <row r="2" spans="1:36" s="21" customFormat="1" ht="12.75">
      <c r="A2" s="13" t="s">
        <v>13</v>
      </c>
      <c r="B2" s="20" t="s">
        <v>16</v>
      </c>
      <c r="J2" s="68"/>
      <c r="K2" s="69"/>
      <c r="L2" s="69"/>
      <c r="M2" s="69"/>
      <c r="N2" s="69"/>
      <c r="O2" s="69"/>
      <c r="P2" s="69"/>
      <c r="Q2" s="69"/>
      <c r="R2" s="69"/>
      <c r="S2" s="69"/>
      <c r="T2" s="69"/>
      <c r="U2" s="69"/>
      <c r="V2" s="69"/>
      <c r="W2" s="69"/>
      <c r="X2" s="69"/>
      <c r="Y2" s="69"/>
      <c r="Z2" s="69"/>
      <c r="AA2" s="69"/>
      <c r="AB2" s="69"/>
      <c r="AC2" s="69"/>
      <c r="AD2" s="69"/>
      <c r="AE2" s="69"/>
    </row>
    <row r="3" spans="1:36" s="21" customFormat="1" ht="12.75">
      <c r="A3" s="14" t="s">
        <v>14</v>
      </c>
      <c r="B3" s="20" t="s">
        <v>19</v>
      </c>
      <c r="J3" s="68"/>
      <c r="K3" s="69"/>
      <c r="L3" s="69"/>
      <c r="M3" s="69"/>
      <c r="N3" s="69"/>
      <c r="O3" s="69"/>
      <c r="P3" s="69"/>
      <c r="Q3" s="69"/>
      <c r="R3" s="69"/>
      <c r="S3" s="69"/>
      <c r="T3" s="69"/>
      <c r="U3" s="69"/>
      <c r="V3" s="69"/>
      <c r="W3" s="69"/>
      <c r="X3" s="69"/>
      <c r="Y3" s="69"/>
      <c r="Z3" s="69"/>
      <c r="AA3" s="69"/>
      <c r="AB3" s="69"/>
      <c r="AC3" s="69"/>
      <c r="AD3" s="69"/>
      <c r="AE3" s="69"/>
    </row>
    <row r="4" spans="1:36" s="23" customFormat="1" ht="11.25">
      <c r="A4" s="15" t="s">
        <v>3</v>
      </c>
      <c r="B4" s="22" t="s">
        <v>29</v>
      </c>
      <c r="J4" s="70"/>
      <c r="K4" s="71"/>
      <c r="L4" s="71"/>
      <c r="M4" s="71"/>
      <c r="N4" s="71"/>
      <c r="O4" s="71"/>
      <c r="P4" s="71"/>
      <c r="Q4" s="71"/>
      <c r="R4" s="71"/>
      <c r="S4" s="71"/>
      <c r="T4" s="71"/>
      <c r="U4" s="71"/>
      <c r="V4" s="71"/>
      <c r="W4" s="71"/>
      <c r="X4" s="71"/>
      <c r="Y4" s="71"/>
      <c r="Z4" s="71"/>
      <c r="AA4" s="71"/>
      <c r="AB4" s="71"/>
      <c r="AC4" s="71"/>
      <c r="AD4" s="71"/>
      <c r="AE4" s="71"/>
    </row>
    <row r="5" spans="1:36" s="23" customFormat="1" ht="11.25">
      <c r="A5" s="16" t="s">
        <v>15</v>
      </c>
      <c r="B5" s="22" t="s">
        <v>51</v>
      </c>
      <c r="C5" s="56"/>
      <c r="D5" s="56"/>
      <c r="E5" s="56"/>
      <c r="F5" s="56"/>
      <c r="G5" s="56"/>
      <c r="H5" s="56"/>
      <c r="I5" s="56"/>
      <c r="J5" s="84"/>
      <c r="K5" s="84"/>
      <c r="L5" s="84"/>
      <c r="M5" s="84"/>
      <c r="N5" s="84"/>
      <c r="O5" s="84"/>
      <c r="P5" s="84"/>
      <c r="Q5" s="84"/>
      <c r="R5" s="84"/>
      <c r="S5" s="71"/>
      <c r="T5" s="71"/>
      <c r="U5" s="71"/>
      <c r="V5" s="71"/>
      <c r="W5" s="71"/>
      <c r="X5" s="71"/>
      <c r="Y5" s="71"/>
      <c r="Z5" s="71"/>
      <c r="AA5" s="71"/>
      <c r="AB5" s="71"/>
      <c r="AC5" s="71"/>
      <c r="AD5" s="71"/>
      <c r="AE5" s="71"/>
    </row>
    <row r="6" spans="1:36" s="23" customFormat="1">
      <c r="A6" s="16"/>
      <c r="B6" s="24"/>
      <c r="E6" s="24"/>
      <c r="J6" s="72"/>
      <c r="K6" s="71"/>
      <c r="L6" s="71"/>
      <c r="M6" s="72"/>
      <c r="N6" s="71"/>
      <c r="O6" s="71"/>
      <c r="P6" s="71"/>
      <c r="Q6" s="73"/>
      <c r="R6" s="73"/>
      <c r="S6" s="73"/>
      <c r="T6" s="73"/>
      <c r="U6" s="73"/>
      <c r="V6" s="73"/>
      <c r="W6" s="73"/>
      <c r="X6" s="71"/>
      <c r="Y6" s="71"/>
      <c r="Z6" s="71"/>
      <c r="AA6" s="71"/>
      <c r="AB6" s="71"/>
      <c r="AC6" s="71"/>
      <c r="AD6" s="71"/>
      <c r="AE6" s="71"/>
    </row>
    <row r="7" spans="1:36" s="25" customFormat="1" ht="12.75" customHeight="1">
      <c r="A7" s="26"/>
      <c r="B7" s="48"/>
      <c r="C7" s="48"/>
      <c r="D7" s="48"/>
      <c r="E7" s="48"/>
      <c r="F7" s="48"/>
      <c r="G7" s="48"/>
      <c r="H7" s="48"/>
      <c r="J7" s="98" t="s">
        <v>50</v>
      </c>
      <c r="K7" s="98"/>
      <c r="L7" s="98"/>
      <c r="M7" s="98"/>
      <c r="N7" s="98"/>
      <c r="O7" s="98"/>
      <c r="P7" s="73"/>
      <c r="Q7" s="100" t="s">
        <v>22</v>
      </c>
      <c r="R7" s="100"/>
      <c r="S7" s="100"/>
      <c r="T7" s="100"/>
      <c r="U7" s="100"/>
      <c r="V7" s="100"/>
      <c r="W7" s="100"/>
      <c r="X7" s="73"/>
      <c r="Y7" s="99" t="s">
        <v>34</v>
      </c>
      <c r="Z7" s="99"/>
      <c r="AA7" s="99"/>
      <c r="AB7" s="99"/>
      <c r="AC7" s="99"/>
      <c r="AD7" s="99"/>
      <c r="AE7" s="99"/>
      <c r="AF7" s="55"/>
    </row>
    <row r="8" spans="1:36" s="33" customFormat="1" ht="24.75" thickBot="1">
      <c r="A8" s="27"/>
      <c r="B8" s="31" t="s">
        <v>37</v>
      </c>
      <c r="C8" s="31" t="s">
        <v>38</v>
      </c>
      <c r="D8" s="54" t="s">
        <v>39</v>
      </c>
      <c r="E8" s="31" t="s">
        <v>40</v>
      </c>
      <c r="F8" s="32" t="s">
        <v>41</v>
      </c>
      <c r="G8" s="32" t="s">
        <v>42</v>
      </c>
      <c r="H8" s="32" t="s">
        <v>0</v>
      </c>
      <c r="J8" s="75" t="s">
        <v>37</v>
      </c>
      <c r="K8" s="75" t="s">
        <v>38</v>
      </c>
      <c r="L8" s="85" t="s">
        <v>39</v>
      </c>
      <c r="M8" s="75" t="s">
        <v>40</v>
      </c>
      <c r="N8" s="76" t="s">
        <v>41</v>
      </c>
      <c r="O8" s="76" t="s">
        <v>42</v>
      </c>
      <c r="P8" s="77"/>
      <c r="Q8" s="78" t="s">
        <v>37</v>
      </c>
      <c r="R8" s="78" t="s">
        <v>38</v>
      </c>
      <c r="S8" s="76" t="s">
        <v>39</v>
      </c>
      <c r="T8" s="78" t="s">
        <v>40</v>
      </c>
      <c r="U8" s="76" t="s">
        <v>41</v>
      </c>
      <c r="V8" s="76" t="s">
        <v>42</v>
      </c>
      <c r="W8" s="76" t="s">
        <v>0</v>
      </c>
      <c r="X8" s="77"/>
      <c r="Y8" s="78" t="s">
        <v>37</v>
      </c>
      <c r="Z8" s="78" t="s">
        <v>38</v>
      </c>
      <c r="AA8" s="76" t="s">
        <v>39</v>
      </c>
      <c r="AB8" s="78" t="s">
        <v>40</v>
      </c>
      <c r="AC8" s="76" t="s">
        <v>41</v>
      </c>
      <c r="AD8" s="76" t="s">
        <v>42</v>
      </c>
      <c r="AE8" s="76" t="s">
        <v>0</v>
      </c>
    </row>
    <row r="9" spans="1:36" ht="12.75" thickTop="1">
      <c r="A9" s="28">
        <v>2014</v>
      </c>
      <c r="B9" s="34">
        <v>2215.4705999000003</v>
      </c>
      <c r="C9" s="34">
        <v>1439.6437989800002</v>
      </c>
      <c r="D9" s="35">
        <v>1500.8778800000005</v>
      </c>
      <c r="E9" s="34">
        <v>339.12039000000004</v>
      </c>
      <c r="F9" s="35">
        <v>558.68978000000004</v>
      </c>
      <c r="G9" s="35">
        <v>393.35481167373001</v>
      </c>
      <c r="H9" s="35">
        <v>6447.1572605537312</v>
      </c>
      <c r="I9" s="34"/>
      <c r="J9" s="47">
        <f t="shared" ref="J9:J18" si="0">B9/$H9</f>
        <v>0.34363526595746768</v>
      </c>
      <c r="K9" s="47">
        <f t="shared" ref="K9:K18" si="1">C9/$H9</f>
        <v>0.22329900463081809</v>
      </c>
      <c r="L9" s="47">
        <f t="shared" ref="L9:L18" si="2">D9/$H9</f>
        <v>0.23279684663238595</v>
      </c>
      <c r="M9" s="47">
        <f t="shared" ref="M9:M18" si="3">E9/$H9</f>
        <v>5.2599987295931697E-2</v>
      </c>
      <c r="N9" s="47">
        <f t="shared" ref="N9:N18" si="4">F9/$H9</f>
        <v>8.6656763193645986E-2</v>
      </c>
      <c r="O9" s="47">
        <f t="shared" ref="O9:O18" si="5">G9/$H9</f>
        <v>6.1012132289750554E-2</v>
      </c>
      <c r="P9" s="46"/>
      <c r="Q9" s="47" t="s">
        <v>21</v>
      </c>
      <c r="R9" s="47" t="s">
        <v>21</v>
      </c>
      <c r="S9" s="47" t="s">
        <v>21</v>
      </c>
      <c r="T9" s="47" t="s">
        <v>21</v>
      </c>
      <c r="U9" s="47" t="s">
        <v>21</v>
      </c>
      <c r="V9" s="47" t="s">
        <v>21</v>
      </c>
      <c r="W9" s="47" t="s">
        <v>21</v>
      </c>
      <c r="Y9" s="46" t="s">
        <v>21</v>
      </c>
      <c r="Z9" s="46" t="s">
        <v>21</v>
      </c>
      <c r="AA9" s="46" t="s">
        <v>21</v>
      </c>
      <c r="AB9" s="46" t="s">
        <v>21</v>
      </c>
      <c r="AC9" s="46" t="s">
        <v>21</v>
      </c>
      <c r="AD9" s="46" t="s">
        <v>21</v>
      </c>
      <c r="AE9" s="46" t="s">
        <v>21</v>
      </c>
      <c r="AG9" s="34"/>
      <c r="AH9" s="34"/>
      <c r="AI9" s="34"/>
      <c r="AJ9" s="34"/>
    </row>
    <row r="10" spans="1:36">
      <c r="A10" s="28">
        <v>2015</v>
      </c>
      <c r="B10" s="34">
        <v>2122.5170975999999</v>
      </c>
      <c r="C10" s="34">
        <v>1800.7036179695001</v>
      </c>
      <c r="D10" s="35">
        <v>1529.14752</v>
      </c>
      <c r="E10" s="34">
        <v>405.11239999999998</v>
      </c>
      <c r="F10" s="35">
        <v>645.47629999999992</v>
      </c>
      <c r="G10" s="35">
        <v>333.39740789387002</v>
      </c>
      <c r="H10" s="35">
        <v>6836.3543434633702</v>
      </c>
      <c r="I10" s="34"/>
      <c r="J10" s="47">
        <f t="shared" si="0"/>
        <v>0.31047499748597146</v>
      </c>
      <c r="K10" s="47">
        <f t="shared" si="1"/>
        <v>0.26340115323180341</v>
      </c>
      <c r="L10" s="47">
        <f t="shared" si="2"/>
        <v>0.22367879767117477</v>
      </c>
      <c r="M10" s="47">
        <f t="shared" si="3"/>
        <v>5.9258543318099231E-2</v>
      </c>
      <c r="N10" s="47">
        <f t="shared" si="4"/>
        <v>9.441820414373002E-2</v>
      </c>
      <c r="O10" s="47">
        <f t="shared" si="5"/>
        <v>4.8768304149221051E-2</v>
      </c>
      <c r="P10" s="46"/>
      <c r="Q10" s="47">
        <f t="shared" ref="Q10:Q18" si="6">B10/B9-1</f>
        <v>-4.1956549684837197E-2</v>
      </c>
      <c r="R10" s="47">
        <f t="shared" ref="R10:R18" si="7">C10/C9-1</f>
        <v>0.25079802326472267</v>
      </c>
      <c r="S10" s="47">
        <f t="shared" ref="S10:S18" si="8">D10/D9-1</f>
        <v>1.8835403184168209E-2</v>
      </c>
      <c r="T10" s="47">
        <f t="shared" ref="T10:T18" si="9">E10/E9-1</f>
        <v>0.19459758818984585</v>
      </c>
      <c r="U10" s="47">
        <f t="shared" ref="U10:U18" si="10">F10/F9-1</f>
        <v>0.15533937277320486</v>
      </c>
      <c r="V10" s="47">
        <f t="shared" ref="V10:V18" si="11">G10/G9-1</f>
        <v>-0.15242575405329462</v>
      </c>
      <c r="W10" s="47">
        <f t="shared" ref="W10:W17" si="12">H10/H9-1</f>
        <v>6.0367238952103941E-2</v>
      </c>
      <c r="Y10" s="46" t="s">
        <v>21</v>
      </c>
      <c r="Z10" s="46" t="s">
        <v>21</v>
      </c>
      <c r="AA10" s="46" t="s">
        <v>21</v>
      </c>
      <c r="AB10" s="46" t="s">
        <v>21</v>
      </c>
      <c r="AC10" s="46" t="s">
        <v>21</v>
      </c>
      <c r="AD10" s="46" t="s">
        <v>21</v>
      </c>
      <c r="AE10" s="46" t="s">
        <v>21</v>
      </c>
      <c r="AG10" s="34"/>
      <c r="AH10" s="34"/>
      <c r="AI10" s="34"/>
      <c r="AJ10" s="34"/>
    </row>
    <row r="11" spans="1:36">
      <c r="A11" s="28">
        <v>2016</v>
      </c>
      <c r="B11" s="34">
        <v>2169.4434141000002</v>
      </c>
      <c r="C11" s="34">
        <v>2044.1867511049998</v>
      </c>
      <c r="D11" s="35">
        <v>1564.7023199999999</v>
      </c>
      <c r="E11" s="34">
        <v>451.92965000000004</v>
      </c>
      <c r="F11" s="35">
        <v>927.87087599999995</v>
      </c>
      <c r="G11" s="35">
        <v>325.41972866556995</v>
      </c>
      <c r="H11" s="35">
        <v>7483.552739870569</v>
      </c>
      <c r="I11" s="34"/>
      <c r="J11" s="47">
        <f t="shared" si="0"/>
        <v>0.28989485201884496</v>
      </c>
      <c r="K11" s="47">
        <f t="shared" si="1"/>
        <v>0.27315725861248552</v>
      </c>
      <c r="L11" s="47">
        <f t="shared" si="2"/>
        <v>0.20908549380077757</v>
      </c>
      <c r="M11" s="47">
        <f t="shared" si="3"/>
        <v>6.0389719389859785E-2</v>
      </c>
      <c r="N11" s="47">
        <f t="shared" si="4"/>
        <v>0.12398801855922349</v>
      </c>
      <c r="O11" s="47">
        <f t="shared" si="5"/>
        <v>4.3484657618808764E-2</v>
      </c>
      <c r="P11" s="46"/>
      <c r="Q11" s="47">
        <f t="shared" si="6"/>
        <v>2.2108804943461458E-2</v>
      </c>
      <c r="R11" s="47">
        <f t="shared" si="7"/>
        <v>0.1352155516908744</v>
      </c>
      <c r="S11" s="47">
        <f t="shared" si="8"/>
        <v>2.325138649801417E-2</v>
      </c>
      <c r="T11" s="47">
        <f t="shared" si="9"/>
        <v>0.11556607499548299</v>
      </c>
      <c r="U11" s="47">
        <f t="shared" si="10"/>
        <v>0.43749797784984534</v>
      </c>
      <c r="V11" s="47">
        <f t="shared" si="11"/>
        <v>-2.3928438072438718E-2</v>
      </c>
      <c r="W11" s="47">
        <f t="shared" si="12"/>
        <v>9.4670106886139083E-2</v>
      </c>
      <c r="Y11" s="46" t="s">
        <v>21</v>
      </c>
      <c r="Z11" s="46" t="s">
        <v>21</v>
      </c>
      <c r="AA11" s="46" t="s">
        <v>21</v>
      </c>
      <c r="AB11" s="46" t="s">
        <v>21</v>
      </c>
      <c r="AC11" s="46" t="s">
        <v>21</v>
      </c>
      <c r="AD11" s="46" t="s">
        <v>21</v>
      </c>
      <c r="AE11" s="46" t="s">
        <v>21</v>
      </c>
      <c r="AG11" s="34"/>
      <c r="AH11" s="34"/>
      <c r="AI11" s="34"/>
      <c r="AJ11" s="34"/>
    </row>
    <row r="12" spans="1:36">
      <c r="A12" s="28">
        <v>2017</v>
      </c>
      <c r="B12" s="34">
        <v>2224.3394600000001</v>
      </c>
      <c r="C12" s="34">
        <v>2003.3803747729999</v>
      </c>
      <c r="D12" s="35">
        <v>1683.5094899999999</v>
      </c>
      <c r="E12" s="34">
        <v>449.00159000000008</v>
      </c>
      <c r="F12" s="35">
        <v>731.31367499999999</v>
      </c>
      <c r="G12" s="35">
        <v>550.29532611820014</v>
      </c>
      <c r="H12" s="35">
        <v>7641.8399158911998</v>
      </c>
      <c r="I12" s="34"/>
      <c r="J12" s="47">
        <f t="shared" si="0"/>
        <v>0.29107381003552407</v>
      </c>
      <c r="K12" s="47">
        <f t="shared" si="1"/>
        <v>0.2621594271566684</v>
      </c>
      <c r="L12" s="47">
        <f t="shared" si="2"/>
        <v>0.22030159078563571</v>
      </c>
      <c r="M12" s="47">
        <f t="shared" si="3"/>
        <v>5.8755691684446519E-2</v>
      </c>
      <c r="N12" s="47">
        <f t="shared" si="4"/>
        <v>9.5698638423350607E-2</v>
      </c>
      <c r="O12" s="47">
        <f t="shared" si="5"/>
        <v>7.2010841914374762E-2</v>
      </c>
      <c r="P12" s="46"/>
      <c r="Q12" s="47">
        <f t="shared" si="6"/>
        <v>2.5304207311059868E-2</v>
      </c>
      <c r="R12" s="47">
        <f t="shared" si="7"/>
        <v>-1.9962156740298664E-2</v>
      </c>
      <c r="S12" s="47">
        <f t="shared" si="8"/>
        <v>7.5929567229120032E-2</v>
      </c>
      <c r="T12" s="47">
        <f t="shared" si="9"/>
        <v>-6.4790172541234758E-3</v>
      </c>
      <c r="U12" s="47">
        <f t="shared" si="10"/>
        <v>-0.21183680411152384</v>
      </c>
      <c r="V12" s="47">
        <f t="shared" si="11"/>
        <v>0.69103246559378761</v>
      </c>
      <c r="W12" s="47">
        <f t="shared" si="12"/>
        <v>2.1151341017123348E-2</v>
      </c>
      <c r="Y12" s="46" t="s">
        <v>21</v>
      </c>
      <c r="Z12" s="46" t="s">
        <v>21</v>
      </c>
      <c r="AA12" s="46" t="s">
        <v>21</v>
      </c>
      <c r="AB12" s="46" t="s">
        <v>21</v>
      </c>
      <c r="AC12" s="46" t="s">
        <v>21</v>
      </c>
      <c r="AD12" s="46" t="s">
        <v>21</v>
      </c>
      <c r="AE12" s="46" t="s">
        <v>21</v>
      </c>
      <c r="AG12" s="34"/>
      <c r="AH12" s="34"/>
      <c r="AI12" s="34"/>
      <c r="AJ12" s="34"/>
    </row>
    <row r="13" spans="1:36">
      <c r="A13" s="28">
        <v>2018</v>
      </c>
      <c r="B13" s="34">
        <v>2684.6574052000001</v>
      </c>
      <c r="C13" s="34">
        <v>1872.9520979680001</v>
      </c>
      <c r="D13" s="35">
        <v>1387.7746499999998</v>
      </c>
      <c r="E13" s="34">
        <v>346.85793000000001</v>
      </c>
      <c r="F13" s="35">
        <v>653.58800000000008</v>
      </c>
      <c r="G13" s="35">
        <v>516.92461339800002</v>
      </c>
      <c r="H13" s="35">
        <v>7462.7546965659985</v>
      </c>
      <c r="I13" s="34"/>
      <c r="J13" s="47">
        <f t="shared" si="0"/>
        <v>0.35974080810070719</v>
      </c>
      <c r="K13" s="47">
        <f t="shared" si="1"/>
        <v>0.25097328990725676</v>
      </c>
      <c r="L13" s="47">
        <f t="shared" si="2"/>
        <v>0.18596010540700034</v>
      </c>
      <c r="M13" s="47">
        <f t="shared" si="3"/>
        <v>4.6478538301628403E-2</v>
      </c>
      <c r="N13" s="47">
        <f t="shared" si="4"/>
        <v>8.7579992452485392E-2</v>
      </c>
      <c r="O13" s="47">
        <f t="shared" si="5"/>
        <v>6.9267265830922187E-2</v>
      </c>
      <c r="P13" s="46"/>
      <c r="Q13" s="47">
        <f t="shared" si="6"/>
        <v>0.20694590617926623</v>
      </c>
      <c r="R13" s="47">
        <f t="shared" si="7"/>
        <v>-6.5104100273408294E-2</v>
      </c>
      <c r="S13" s="47">
        <f t="shared" si="8"/>
        <v>-0.17566568038770014</v>
      </c>
      <c r="T13" s="47">
        <f t="shared" si="9"/>
        <v>-0.22749064207100034</v>
      </c>
      <c r="U13" s="47">
        <f t="shared" si="10"/>
        <v>-0.10628226663476503</v>
      </c>
      <c r="V13" s="47">
        <f t="shared" si="11"/>
        <v>-6.0641461296061072E-2</v>
      </c>
      <c r="W13" s="47">
        <f t="shared" si="12"/>
        <v>-2.3434830001187734E-2</v>
      </c>
      <c r="Y13" s="46" t="s">
        <v>21</v>
      </c>
      <c r="Z13" s="46" t="s">
        <v>21</v>
      </c>
      <c r="AA13" s="46" t="s">
        <v>21</v>
      </c>
      <c r="AB13" s="46" t="s">
        <v>21</v>
      </c>
      <c r="AC13" s="46" t="s">
        <v>21</v>
      </c>
      <c r="AD13" s="46" t="s">
        <v>21</v>
      </c>
      <c r="AE13" s="46" t="s">
        <v>21</v>
      </c>
      <c r="AG13" s="34"/>
      <c r="AH13" s="34"/>
      <c r="AI13" s="34"/>
      <c r="AJ13" s="34"/>
    </row>
    <row r="14" spans="1:36">
      <c r="A14" s="28">
        <v>2019</v>
      </c>
      <c r="B14" s="34">
        <v>2935.4795172999998</v>
      </c>
      <c r="C14" s="34">
        <v>2118.9339394210001</v>
      </c>
      <c r="D14" s="35">
        <v>1461.4829299999999</v>
      </c>
      <c r="E14" s="34">
        <v>426.37443000000007</v>
      </c>
      <c r="F14" s="35">
        <v>989.32896000000005</v>
      </c>
      <c r="G14" s="35">
        <v>434.65633511999994</v>
      </c>
      <c r="H14" s="35">
        <v>8366.2561118409994</v>
      </c>
      <c r="I14" s="34"/>
      <c r="J14" s="47">
        <f t="shared" si="0"/>
        <v>0.35087134293502353</v>
      </c>
      <c r="K14" s="47">
        <f t="shared" si="1"/>
        <v>0.25327146469040229</v>
      </c>
      <c r="L14" s="47">
        <f t="shared" si="2"/>
        <v>0.17468780664406408</v>
      </c>
      <c r="M14" s="47">
        <f t="shared" si="3"/>
        <v>5.0963588049443079E-2</v>
      </c>
      <c r="N14" s="47">
        <f t="shared" si="4"/>
        <v>0.11825229191821832</v>
      </c>
      <c r="O14" s="47">
        <f t="shared" si="5"/>
        <v>5.1953505762848746E-2</v>
      </c>
      <c r="P14" s="46"/>
      <c r="Q14" s="47">
        <f t="shared" si="6"/>
        <v>9.3427977668276929E-2</v>
      </c>
      <c r="R14" s="47">
        <f t="shared" si="7"/>
        <v>0.13133376006779351</v>
      </c>
      <c r="S14" s="47">
        <f t="shared" si="8"/>
        <v>5.3112571266523689E-2</v>
      </c>
      <c r="T14" s="47">
        <f t="shared" si="9"/>
        <v>0.22924803823859552</v>
      </c>
      <c r="U14" s="47">
        <f t="shared" si="10"/>
        <v>0.51368899061794271</v>
      </c>
      <c r="V14" s="47">
        <f t="shared" si="11"/>
        <v>-0.15914947004982061</v>
      </c>
      <c r="W14" s="47">
        <f t="shared" si="12"/>
        <v>0.1210680843751637</v>
      </c>
      <c r="Y14" s="46" t="s">
        <v>21</v>
      </c>
      <c r="Z14" s="46" t="s">
        <v>21</v>
      </c>
      <c r="AA14" s="46" t="s">
        <v>21</v>
      </c>
      <c r="AB14" s="46" t="s">
        <v>21</v>
      </c>
      <c r="AC14" s="46" t="s">
        <v>21</v>
      </c>
      <c r="AD14" s="46" t="s">
        <v>21</v>
      </c>
      <c r="AE14" s="46" t="s">
        <v>21</v>
      </c>
      <c r="AG14" s="34"/>
      <c r="AH14" s="34"/>
      <c r="AI14" s="34"/>
      <c r="AJ14" s="34"/>
    </row>
    <row r="15" spans="1:36">
      <c r="A15" s="28">
        <v>2020</v>
      </c>
      <c r="B15" s="34">
        <v>3895.8000112999998</v>
      </c>
      <c r="C15" s="34">
        <v>4270.9707915359995</v>
      </c>
      <c r="D15" s="35">
        <v>2376.0708300000001</v>
      </c>
      <c r="E15" s="34">
        <v>485.22356000000002</v>
      </c>
      <c r="F15" s="35">
        <v>1251.3196749999997</v>
      </c>
      <c r="G15" s="35">
        <v>304.28345499999995</v>
      </c>
      <c r="H15" s="35">
        <v>12583.668322836002</v>
      </c>
      <c r="I15" s="34"/>
      <c r="J15" s="47">
        <f t="shared" si="0"/>
        <v>0.30959175904455155</v>
      </c>
      <c r="K15" s="47">
        <f t="shared" si="1"/>
        <v>0.33940586178557541</v>
      </c>
      <c r="L15" s="47">
        <f t="shared" si="2"/>
        <v>0.18882179417333061</v>
      </c>
      <c r="M15" s="47">
        <f t="shared" si="3"/>
        <v>3.8559786188853112E-2</v>
      </c>
      <c r="N15" s="47">
        <f t="shared" si="4"/>
        <v>9.9439975919357979E-2</v>
      </c>
      <c r="O15" s="47">
        <f t="shared" si="5"/>
        <v>2.4180822888331111E-2</v>
      </c>
      <c r="P15" s="46"/>
      <c r="Q15" s="47">
        <f t="shared" si="6"/>
        <v>0.32714263149868117</v>
      </c>
      <c r="R15" s="47">
        <f t="shared" si="7"/>
        <v>1.0156224373389597</v>
      </c>
      <c r="S15" s="47">
        <f t="shared" si="8"/>
        <v>0.62579444564569786</v>
      </c>
      <c r="T15" s="47">
        <f t="shared" si="9"/>
        <v>0.13802218392880627</v>
      </c>
      <c r="U15" s="47">
        <f t="shared" si="10"/>
        <v>0.26481658335362956</v>
      </c>
      <c r="V15" s="47">
        <f t="shared" si="11"/>
        <v>-0.29994473699320789</v>
      </c>
      <c r="W15" s="47">
        <f t="shared" si="12"/>
        <v>0.50409790886343764</v>
      </c>
      <c r="Y15" s="46" t="s">
        <v>21</v>
      </c>
      <c r="Z15" s="46" t="s">
        <v>21</v>
      </c>
      <c r="AA15" s="46" t="s">
        <v>21</v>
      </c>
      <c r="AB15" s="46" t="s">
        <v>21</v>
      </c>
      <c r="AC15" s="46" t="s">
        <v>21</v>
      </c>
      <c r="AD15" s="46" t="s">
        <v>21</v>
      </c>
      <c r="AE15" s="46" t="s">
        <v>21</v>
      </c>
      <c r="AG15" s="34"/>
      <c r="AH15" s="34"/>
      <c r="AI15" s="34"/>
      <c r="AJ15" s="34"/>
    </row>
    <row r="16" spans="1:36">
      <c r="A16" s="28">
        <v>2021</v>
      </c>
      <c r="B16" s="34">
        <v>5139.1373681000005</v>
      </c>
      <c r="C16" s="34">
        <v>4584.4066169179996</v>
      </c>
      <c r="D16" s="34">
        <v>2053.13969</v>
      </c>
      <c r="E16" s="34">
        <v>483.40553999999997</v>
      </c>
      <c r="F16" s="34">
        <v>692.94785999999999</v>
      </c>
      <c r="G16" s="34">
        <v>581.89070699999991</v>
      </c>
      <c r="H16" s="35">
        <v>13534.927782018001</v>
      </c>
      <c r="I16" s="34"/>
      <c r="J16" s="47">
        <f t="shared" si="0"/>
        <v>0.37969448015287277</v>
      </c>
      <c r="K16" s="47">
        <f t="shared" si="1"/>
        <v>0.33870935188946266</v>
      </c>
      <c r="L16" s="47">
        <f t="shared" si="2"/>
        <v>0.15169195750920256</v>
      </c>
      <c r="M16" s="47">
        <f t="shared" si="3"/>
        <v>3.5715413320655802E-2</v>
      </c>
      <c r="N16" s="47">
        <f t="shared" si="4"/>
        <v>5.1197011994450724E-2</v>
      </c>
      <c r="O16" s="47">
        <f t="shared" si="5"/>
        <v>4.2991785133355359E-2</v>
      </c>
      <c r="P16" s="46"/>
      <c r="Q16" s="47">
        <f t="shared" si="6"/>
        <v>0.31914814754187248</v>
      </c>
      <c r="R16" s="47">
        <f t="shared" si="7"/>
        <v>7.3387489795798233E-2</v>
      </c>
      <c r="S16" s="47">
        <f t="shared" si="8"/>
        <v>-0.13590972790992095</v>
      </c>
      <c r="T16" s="47">
        <f t="shared" si="9"/>
        <v>-3.7467677785473219E-3</v>
      </c>
      <c r="U16" s="47">
        <f t="shared" si="10"/>
        <v>-0.44622635299009417</v>
      </c>
      <c r="V16" s="47">
        <f t="shared" si="11"/>
        <v>0.91233107629857835</v>
      </c>
      <c r="W16" s="47">
        <f t="shared" si="12"/>
        <v>7.5594765753299376E-2</v>
      </c>
      <c r="Y16" s="46" t="s">
        <v>21</v>
      </c>
      <c r="Z16" s="46" t="s">
        <v>21</v>
      </c>
      <c r="AA16" s="46" t="s">
        <v>21</v>
      </c>
      <c r="AB16" s="46" t="s">
        <v>21</v>
      </c>
      <c r="AC16" s="46" t="s">
        <v>21</v>
      </c>
      <c r="AD16" s="46" t="s">
        <v>21</v>
      </c>
      <c r="AE16" s="46" t="s">
        <v>21</v>
      </c>
      <c r="AG16" s="34"/>
      <c r="AH16" s="34"/>
      <c r="AI16" s="34"/>
      <c r="AJ16" s="34"/>
    </row>
    <row r="17" spans="1:36">
      <c r="A17" s="28">
        <v>2022</v>
      </c>
      <c r="B17" s="34">
        <v>3826.8283677999998</v>
      </c>
      <c r="C17" s="34">
        <v>2146.0889349010004</v>
      </c>
      <c r="D17" s="34">
        <v>1397.4437199999998</v>
      </c>
      <c r="E17" s="34">
        <v>391.51059000000004</v>
      </c>
      <c r="F17" s="34">
        <v>846.43397499999992</v>
      </c>
      <c r="G17" s="34">
        <v>302.80658899999997</v>
      </c>
      <c r="H17" s="35">
        <v>8911.112176700999</v>
      </c>
      <c r="I17" s="34"/>
      <c r="J17" s="47">
        <f t="shared" si="0"/>
        <v>0.42944452857474158</v>
      </c>
      <c r="K17" s="47">
        <f t="shared" si="1"/>
        <v>0.24083289407041314</v>
      </c>
      <c r="L17" s="47">
        <f t="shared" si="2"/>
        <v>0.15682034882848375</v>
      </c>
      <c r="M17" s="47">
        <f t="shared" si="3"/>
        <v>4.3935098362204883E-2</v>
      </c>
      <c r="N17" s="47">
        <f t="shared" si="4"/>
        <v>9.4986344938299272E-2</v>
      </c>
      <c r="O17" s="47">
        <f t="shared" si="5"/>
        <v>3.3980785225857478E-2</v>
      </c>
      <c r="P17" s="46"/>
      <c r="Q17" s="47">
        <f t="shared" si="6"/>
        <v>-0.25535589074653919</v>
      </c>
      <c r="R17" s="47">
        <f t="shared" si="7"/>
        <v>-0.53187203617994716</v>
      </c>
      <c r="S17" s="47">
        <f t="shared" si="8"/>
        <v>-0.31936257098999443</v>
      </c>
      <c r="T17" s="47">
        <f t="shared" si="9"/>
        <v>-0.19009908326660874</v>
      </c>
      <c r="U17" s="47">
        <f t="shared" si="10"/>
        <v>0.22149735046443464</v>
      </c>
      <c r="V17" s="47">
        <f t="shared" si="11"/>
        <v>-0.47961604239883482</v>
      </c>
      <c r="W17" s="47">
        <f t="shared" si="12"/>
        <v>-0.34162100306586274</v>
      </c>
      <c r="Y17" s="46" t="s">
        <v>21</v>
      </c>
      <c r="Z17" s="46" t="s">
        <v>21</v>
      </c>
      <c r="AA17" s="46" t="s">
        <v>21</v>
      </c>
      <c r="AB17" s="46" t="s">
        <v>21</v>
      </c>
      <c r="AC17" s="46" t="s">
        <v>21</v>
      </c>
      <c r="AD17" s="46" t="s">
        <v>21</v>
      </c>
      <c r="AE17" s="46" t="s">
        <v>21</v>
      </c>
      <c r="AG17" s="34"/>
      <c r="AH17" s="34"/>
      <c r="AI17" s="34"/>
      <c r="AJ17" s="34"/>
    </row>
    <row r="18" spans="1:36">
      <c r="A18" s="28">
        <v>2023</v>
      </c>
      <c r="B18" s="34">
        <v>3517.9552149000006</v>
      </c>
      <c r="C18" s="34">
        <v>1311.9833216274189</v>
      </c>
      <c r="D18" s="34">
        <v>1503.4696100000001</v>
      </c>
      <c r="E18" s="34">
        <v>385.06909000000002</v>
      </c>
      <c r="F18" s="34">
        <v>1337.7330909999998</v>
      </c>
      <c r="G18" s="34">
        <v>270.45762336247202</v>
      </c>
      <c r="H18" s="35">
        <v>8326.6679508898906</v>
      </c>
      <c r="I18" s="34"/>
      <c r="J18" s="47">
        <f t="shared" si="0"/>
        <v>0.42249255472280822</v>
      </c>
      <c r="K18" s="47">
        <f t="shared" si="1"/>
        <v>0.15756402553403179</v>
      </c>
      <c r="L18" s="47">
        <f t="shared" si="2"/>
        <v>0.18056077399355414</v>
      </c>
      <c r="M18" s="47">
        <f t="shared" si="3"/>
        <v>4.6245279897206275E-2</v>
      </c>
      <c r="N18" s="47">
        <f t="shared" si="4"/>
        <v>0.16065647133881844</v>
      </c>
      <c r="O18" s="47">
        <f t="shared" si="5"/>
        <v>3.2480894513581222E-2</v>
      </c>
      <c r="P18" s="46"/>
      <c r="Q18" s="47">
        <f t="shared" si="6"/>
        <v>-8.0712570100855308E-2</v>
      </c>
      <c r="R18" s="47">
        <f t="shared" si="7"/>
        <v>-0.38866311628975381</v>
      </c>
      <c r="S18" s="47">
        <f t="shared" si="8"/>
        <v>7.5871313085868142E-2</v>
      </c>
      <c r="T18" s="47">
        <f t="shared" si="9"/>
        <v>-1.6452939370043662E-2</v>
      </c>
      <c r="U18" s="47">
        <f t="shared" si="10"/>
        <v>0.58043406870571324</v>
      </c>
      <c r="V18" s="47">
        <f t="shared" si="11"/>
        <v>-0.10683045486017462</v>
      </c>
      <c r="W18" s="47">
        <f t="shared" ref="W18:W19" si="13">H18/H17-1</f>
        <v>-6.5586002535036769E-2</v>
      </c>
      <c r="Y18" s="46" t="s">
        <v>21</v>
      </c>
      <c r="Z18" s="46" t="s">
        <v>21</v>
      </c>
      <c r="AA18" s="46" t="s">
        <v>21</v>
      </c>
      <c r="AB18" s="46" t="s">
        <v>21</v>
      </c>
      <c r="AC18" s="46" t="s">
        <v>21</v>
      </c>
      <c r="AD18" s="46" t="s">
        <v>21</v>
      </c>
      <c r="AE18" s="46" t="s">
        <v>21</v>
      </c>
      <c r="AG18" s="34"/>
      <c r="AH18" s="34"/>
      <c r="AI18" s="34"/>
      <c r="AJ18" s="34"/>
    </row>
    <row r="19" spans="1:36">
      <c r="A19" s="28">
        <v>2024</v>
      </c>
      <c r="B19" s="34">
        <v>4671.0429658000003</v>
      </c>
      <c r="C19" s="34">
        <v>1595.0044285174001</v>
      </c>
      <c r="D19" s="34">
        <v>1967.5775599999999</v>
      </c>
      <c r="E19" s="34">
        <v>512.75706999999989</v>
      </c>
      <c r="F19" s="34">
        <v>1355.6105269999998</v>
      </c>
      <c r="G19" s="34">
        <v>388.09625449675804</v>
      </c>
      <c r="H19" s="35">
        <v>10490.088805814157</v>
      </c>
      <c r="I19" s="34"/>
      <c r="J19" s="47">
        <f t="shared" ref="J19" si="14">B19/$H19</f>
        <v>0.44528154644516099</v>
      </c>
      <c r="K19" s="47">
        <f t="shared" ref="K19" si="15">C19/$H19</f>
        <v>0.15204870597790984</v>
      </c>
      <c r="L19" s="47">
        <f t="shared" ref="L19" si="16">D19/$H19</f>
        <v>0.18756538637780315</v>
      </c>
      <c r="M19" s="47">
        <f t="shared" ref="M19" si="17">E19/$H19</f>
        <v>4.8880145773008428E-2</v>
      </c>
      <c r="N19" s="47">
        <f t="shared" ref="N19" si="18">F19/$H19</f>
        <v>0.12922774555050948</v>
      </c>
      <c r="O19" s="47">
        <f t="shared" ref="O19" si="19">G19/$H19</f>
        <v>3.699646987560818E-2</v>
      </c>
      <c r="P19" s="46"/>
      <c r="Q19" s="47">
        <f t="shared" ref="Q19" si="20">B19/B18-1</f>
        <v>0.32777215185008446</v>
      </c>
      <c r="R19" s="47">
        <f t="shared" ref="R19" si="21">C19/C18-1</f>
        <v>0.21572004935162914</v>
      </c>
      <c r="S19" s="47">
        <f t="shared" ref="S19" si="22">D19/D18-1</f>
        <v>0.3086912744448489</v>
      </c>
      <c r="T19" s="47">
        <f t="shared" ref="T19" si="23">E19/E18-1</f>
        <v>0.33159758421534136</v>
      </c>
      <c r="U19" s="47">
        <f t="shared" ref="U19" si="24">F19/F18-1</f>
        <v>1.3363978300511281E-2</v>
      </c>
      <c r="V19" s="47">
        <f t="shared" ref="V19" si="25">G19/G18-1</f>
        <v>0.43496141714084602</v>
      </c>
      <c r="W19" s="47">
        <f t="shared" si="13"/>
        <v>0.25981831720491</v>
      </c>
      <c r="Y19" s="46" t="s">
        <v>21</v>
      </c>
      <c r="Z19" s="46" t="s">
        <v>21</v>
      </c>
      <c r="AA19" s="46" t="s">
        <v>21</v>
      </c>
      <c r="AB19" s="46" t="s">
        <v>21</v>
      </c>
      <c r="AC19" s="46" t="s">
        <v>21</v>
      </c>
      <c r="AD19" s="46" t="s">
        <v>21</v>
      </c>
      <c r="AE19" s="46" t="s">
        <v>21</v>
      </c>
      <c r="AG19" s="34"/>
      <c r="AH19" s="34"/>
      <c r="AI19" s="34"/>
      <c r="AJ19" s="34"/>
    </row>
    <row r="20" spans="1:36">
      <c r="A20" s="28"/>
      <c r="B20" s="34"/>
      <c r="C20" s="34"/>
      <c r="D20" s="34"/>
      <c r="E20" s="34"/>
      <c r="F20" s="34"/>
      <c r="G20" s="34"/>
      <c r="H20" s="35"/>
      <c r="I20" s="34"/>
      <c r="J20" s="46"/>
      <c r="K20" s="46"/>
      <c r="L20" s="46"/>
      <c r="M20" s="46"/>
      <c r="N20" s="46"/>
      <c r="O20" s="46"/>
      <c r="P20" s="46"/>
      <c r="Q20" s="47"/>
      <c r="R20" s="47"/>
      <c r="S20" s="47"/>
      <c r="T20" s="47"/>
      <c r="U20" s="47"/>
      <c r="V20" s="47"/>
      <c r="W20" s="47"/>
      <c r="Y20" s="46"/>
      <c r="Z20" s="46"/>
      <c r="AA20" s="46"/>
      <c r="AB20" s="46"/>
      <c r="AC20" s="46"/>
      <c r="AD20" s="46"/>
      <c r="AE20" s="46"/>
      <c r="AG20" s="34"/>
      <c r="AH20" s="34"/>
      <c r="AI20" s="34"/>
      <c r="AJ20" s="34"/>
    </row>
    <row r="21" spans="1:36">
      <c r="A21" s="88" t="s">
        <v>58</v>
      </c>
      <c r="B21" s="89">
        <v>499.00101840000002</v>
      </c>
      <c r="C21" s="89">
        <v>95.90989618299399</v>
      </c>
      <c r="D21" s="89">
        <v>229.86566000000002</v>
      </c>
      <c r="E21" s="89">
        <v>31.817069999999998</v>
      </c>
      <c r="F21" s="89">
        <v>112.28967</v>
      </c>
      <c r="G21" s="89">
        <v>36.235719999999993</v>
      </c>
      <c r="H21" s="89">
        <v>1005.119034582994</v>
      </c>
      <c r="I21" s="89"/>
      <c r="J21" s="90">
        <f t="shared" ref="J21:O22" si="26">B21/$H21</f>
        <v>0.49645962441356678</v>
      </c>
      <c r="K21" s="90">
        <f t="shared" si="26"/>
        <v>9.5421430579896743E-2</v>
      </c>
      <c r="L21" s="90">
        <f t="shared" si="26"/>
        <v>0.22869496257760871</v>
      </c>
      <c r="M21" s="90">
        <f t="shared" si="26"/>
        <v>3.165502682296762E-2</v>
      </c>
      <c r="N21" s="90">
        <f t="shared" si="26"/>
        <v>0.11171778280627924</v>
      </c>
      <c r="O21" s="90">
        <f t="shared" si="26"/>
        <v>3.6051172799680932E-2</v>
      </c>
      <c r="P21" s="91"/>
      <c r="Q21" s="90"/>
      <c r="R21" s="90"/>
      <c r="S21" s="90"/>
      <c r="T21" s="90"/>
      <c r="U21" s="90"/>
      <c r="V21" s="90"/>
      <c r="W21" s="90"/>
      <c r="X21" s="92"/>
      <c r="Y21" s="91"/>
      <c r="Z21" s="91"/>
      <c r="AA21" s="91"/>
      <c r="AB21" s="91"/>
      <c r="AC21" s="91"/>
      <c r="AD21" s="91"/>
      <c r="AE21" s="91"/>
      <c r="AG21" s="34"/>
      <c r="AH21" s="34"/>
      <c r="AI21" s="34"/>
      <c r="AJ21" s="34"/>
    </row>
    <row r="22" spans="1:36">
      <c r="A22" s="88" t="s">
        <v>66</v>
      </c>
      <c r="B22" s="89">
        <v>404.80923919999998</v>
      </c>
      <c r="C22" s="89">
        <v>157.288276488299</v>
      </c>
      <c r="D22" s="89">
        <v>216.26911999999999</v>
      </c>
      <c r="E22" s="89">
        <v>36.292839999999998</v>
      </c>
      <c r="F22" s="89">
        <v>136.51747300000002</v>
      </c>
      <c r="G22" s="89">
        <v>34.004649999999991</v>
      </c>
      <c r="H22" s="89">
        <v>985.18159868829878</v>
      </c>
      <c r="I22" s="89"/>
      <c r="J22" s="90">
        <f t="shared" si="26"/>
        <v>0.41089809202585137</v>
      </c>
      <c r="K22" s="90">
        <f t="shared" si="26"/>
        <v>0.15965409493814894</v>
      </c>
      <c r="L22" s="90">
        <f t="shared" si="26"/>
        <v>0.21952208637265189</v>
      </c>
      <c r="M22" s="90">
        <f t="shared" si="26"/>
        <v>3.6838731101272504E-2</v>
      </c>
      <c r="N22" s="90">
        <f t="shared" si="26"/>
        <v>0.13857087178827093</v>
      </c>
      <c r="O22" s="90">
        <f t="shared" si="26"/>
        <v>3.4516123773804579E-2</v>
      </c>
      <c r="P22" s="91"/>
      <c r="Q22" s="90">
        <f t="shared" ref="Q22:V22" si="27">B22/B21-1</f>
        <v>-0.18876069532286155</v>
      </c>
      <c r="R22" s="90">
        <f t="shared" si="27"/>
        <v>0.63995878160681574</v>
      </c>
      <c r="S22" s="90">
        <f t="shared" si="27"/>
        <v>-5.9149940012788504E-2</v>
      </c>
      <c r="T22" s="90">
        <f t="shared" si="27"/>
        <v>0.14067197262350062</v>
      </c>
      <c r="U22" s="90">
        <f t="shared" si="27"/>
        <v>0.21576163684513472</v>
      </c>
      <c r="V22" s="90">
        <f t="shared" si="27"/>
        <v>-6.157101335367432E-2</v>
      </c>
      <c r="W22" s="90">
        <f t="shared" ref="W22" si="28">H22/H21-1</f>
        <v>-1.9835895260870151E-2</v>
      </c>
      <c r="X22" s="92"/>
      <c r="Y22" s="91" t="s">
        <v>21</v>
      </c>
      <c r="Z22" s="91" t="s">
        <v>21</v>
      </c>
      <c r="AA22" s="91" t="s">
        <v>21</v>
      </c>
      <c r="AB22" s="91" t="s">
        <v>21</v>
      </c>
      <c r="AC22" s="91" t="s">
        <v>21</v>
      </c>
      <c r="AD22" s="91" t="s">
        <v>21</v>
      </c>
      <c r="AE22" s="91" t="s">
        <v>21</v>
      </c>
      <c r="AG22" s="34"/>
      <c r="AH22" s="34"/>
      <c r="AI22" s="34"/>
      <c r="AJ22" s="34"/>
    </row>
    <row r="23" spans="1:36">
      <c r="A23" s="28"/>
      <c r="B23" s="34"/>
      <c r="C23" s="34"/>
      <c r="D23" s="35"/>
      <c r="E23" s="34"/>
      <c r="F23" s="35"/>
      <c r="G23" s="35"/>
      <c r="H23" s="35"/>
      <c r="I23" s="34"/>
      <c r="J23" s="46"/>
      <c r="K23" s="46"/>
      <c r="L23" s="80"/>
      <c r="M23" s="46"/>
      <c r="N23" s="80"/>
      <c r="O23" s="80"/>
      <c r="P23" s="46"/>
      <c r="Q23" s="46"/>
      <c r="R23" s="46"/>
      <c r="S23" s="46"/>
      <c r="T23" s="46"/>
      <c r="U23" s="46"/>
      <c r="V23" s="46"/>
      <c r="W23" s="46"/>
      <c r="AG23" s="34"/>
      <c r="AH23" s="34"/>
      <c r="AI23" s="34"/>
      <c r="AJ23" s="34"/>
    </row>
    <row r="24" spans="1:36">
      <c r="A24" s="28" t="s">
        <v>46</v>
      </c>
      <c r="B24" s="34">
        <v>715.97301469999991</v>
      </c>
      <c r="C24" s="34">
        <v>331.30732006599999</v>
      </c>
      <c r="D24" s="35">
        <v>234.06279999999998</v>
      </c>
      <c r="E24" s="34">
        <v>75.429910000000007</v>
      </c>
      <c r="F24" s="35">
        <v>289.24787000000003</v>
      </c>
      <c r="G24" s="35">
        <v>45.529843</v>
      </c>
      <c r="H24" s="35">
        <v>1691.5507577659998</v>
      </c>
      <c r="I24" s="34"/>
      <c r="J24" s="47">
        <f t="shared" ref="J24:J31" si="29">B24/$H24</f>
        <v>0.42326428066845145</v>
      </c>
      <c r="K24" s="47">
        <f t="shared" ref="K24:K31" si="30">C24/$H24</f>
        <v>0.19586011152485397</v>
      </c>
      <c r="L24" s="47">
        <f t="shared" ref="L24:L31" si="31">D24/$H24</f>
        <v>0.13837172720085705</v>
      </c>
      <c r="M24" s="47">
        <f t="shared" ref="M24:M31" si="32">E24/$H24</f>
        <v>4.4592164706673605E-2</v>
      </c>
      <c r="N24" s="47">
        <f t="shared" ref="N24:N31" si="33">F24/$H24</f>
        <v>0.17099567877112029</v>
      </c>
      <c r="O24" s="47">
        <f t="shared" ref="O24:O31" si="34">G24/$H24</f>
        <v>2.6916037128043635E-2</v>
      </c>
      <c r="P24" s="46"/>
      <c r="Q24" s="47" t="s">
        <v>21</v>
      </c>
      <c r="R24" s="47" t="s">
        <v>21</v>
      </c>
      <c r="S24" s="47" t="s">
        <v>21</v>
      </c>
      <c r="T24" s="47" t="s">
        <v>21</v>
      </c>
      <c r="U24" s="47" t="s">
        <v>21</v>
      </c>
      <c r="V24" s="47" t="s">
        <v>21</v>
      </c>
      <c r="W24" s="47" t="s">
        <v>21</v>
      </c>
      <c r="Y24" s="47" t="s">
        <v>21</v>
      </c>
      <c r="Z24" s="47" t="s">
        <v>21</v>
      </c>
      <c r="AA24" s="47" t="s">
        <v>21</v>
      </c>
      <c r="AB24" s="47" t="s">
        <v>21</v>
      </c>
      <c r="AC24" s="47" t="s">
        <v>21</v>
      </c>
      <c r="AD24" s="47" t="s">
        <v>21</v>
      </c>
      <c r="AE24" s="47" t="s">
        <v>21</v>
      </c>
      <c r="AG24" s="34"/>
      <c r="AH24" s="34"/>
      <c r="AI24" s="34"/>
      <c r="AJ24" s="34"/>
    </row>
    <row r="25" spans="1:36">
      <c r="A25" s="28" t="s">
        <v>54</v>
      </c>
      <c r="B25" s="34">
        <v>986.23452230000009</v>
      </c>
      <c r="C25" s="34">
        <v>273.76761433097397</v>
      </c>
      <c r="D25" s="34">
        <v>467.36467999999991</v>
      </c>
      <c r="E25" s="34">
        <v>80.074879999999993</v>
      </c>
      <c r="F25" s="34">
        <v>498.33931999999999</v>
      </c>
      <c r="G25" s="34">
        <v>68.626314988876004</v>
      </c>
      <c r="H25" s="35">
        <v>2374.4073316198496</v>
      </c>
      <c r="I25" s="34"/>
      <c r="J25" s="47">
        <f t="shared" si="29"/>
        <v>0.41536029187847012</v>
      </c>
      <c r="K25" s="47">
        <f t="shared" si="30"/>
        <v>0.11529934678234267</v>
      </c>
      <c r="L25" s="47">
        <f t="shared" si="31"/>
        <v>0.19683424734085453</v>
      </c>
      <c r="M25" s="47">
        <f t="shared" si="32"/>
        <v>3.3724154627408402E-2</v>
      </c>
      <c r="N25" s="47">
        <f t="shared" si="33"/>
        <v>0.20987945638629191</v>
      </c>
      <c r="O25" s="47">
        <f t="shared" si="34"/>
        <v>2.8902502984632504E-2</v>
      </c>
      <c r="P25" s="46"/>
      <c r="Q25" s="47" t="s">
        <v>21</v>
      </c>
      <c r="R25" s="47" t="s">
        <v>21</v>
      </c>
      <c r="S25" s="47" t="s">
        <v>21</v>
      </c>
      <c r="T25" s="47" t="s">
        <v>21</v>
      </c>
      <c r="U25" s="47" t="s">
        <v>21</v>
      </c>
      <c r="V25" s="47" t="s">
        <v>21</v>
      </c>
      <c r="W25" s="47" t="s">
        <v>21</v>
      </c>
      <c r="Y25" s="47">
        <f t="shared" ref="Y25:AE26" si="35">B25/B24-1</f>
        <v>0.37747443276649539</v>
      </c>
      <c r="Z25" s="47">
        <f t="shared" si="35"/>
        <v>-0.17367471906012666</v>
      </c>
      <c r="AA25" s="47">
        <f t="shared" si="35"/>
        <v>0.99674907759797771</v>
      </c>
      <c r="AB25" s="47">
        <f t="shared" si="35"/>
        <v>6.1579948855831734E-2</v>
      </c>
      <c r="AC25" s="47">
        <f t="shared" si="35"/>
        <v>0.72287982621963631</v>
      </c>
      <c r="AD25" s="47">
        <f t="shared" si="35"/>
        <v>0.50728204770826912</v>
      </c>
      <c r="AE25" s="47">
        <f t="shared" si="35"/>
        <v>0.40368671807146117</v>
      </c>
      <c r="AG25" s="34"/>
      <c r="AH25" s="34"/>
      <c r="AI25" s="34"/>
      <c r="AJ25" s="34"/>
    </row>
    <row r="26" spans="1:36">
      <c r="A26" s="28" t="s">
        <v>55</v>
      </c>
      <c r="B26" s="34">
        <v>873.30382640000005</v>
      </c>
      <c r="C26" s="34">
        <v>353.193321257364</v>
      </c>
      <c r="D26" s="35">
        <v>408.90186</v>
      </c>
      <c r="E26" s="34">
        <v>103.00156000000001</v>
      </c>
      <c r="F26" s="35">
        <v>319.80540500000001</v>
      </c>
      <c r="G26" s="35">
        <v>71.003069004470007</v>
      </c>
      <c r="H26" s="35">
        <v>2129.2090416618339</v>
      </c>
      <c r="I26" s="34"/>
      <c r="J26" s="47">
        <f t="shared" si="29"/>
        <v>0.41015410385369772</v>
      </c>
      <c r="K26" s="47">
        <f t="shared" si="30"/>
        <v>0.16588005890755514</v>
      </c>
      <c r="L26" s="47">
        <f t="shared" si="31"/>
        <v>0.19204401822418279</v>
      </c>
      <c r="M26" s="47">
        <f t="shared" si="32"/>
        <v>4.8375503759653375E-2</v>
      </c>
      <c r="N26" s="47">
        <f t="shared" si="33"/>
        <v>0.15019915787620081</v>
      </c>
      <c r="O26" s="47">
        <f t="shared" si="34"/>
        <v>3.3347157378710253E-2</v>
      </c>
      <c r="P26" s="46"/>
      <c r="Q26" s="47" t="s">
        <v>21</v>
      </c>
      <c r="R26" s="47" t="s">
        <v>21</v>
      </c>
      <c r="S26" s="47" t="s">
        <v>21</v>
      </c>
      <c r="T26" s="47" t="s">
        <v>21</v>
      </c>
      <c r="U26" s="47" t="s">
        <v>21</v>
      </c>
      <c r="V26" s="47" t="s">
        <v>21</v>
      </c>
      <c r="W26" s="47" t="s">
        <v>21</v>
      </c>
      <c r="Y26" s="47">
        <f t="shared" si="35"/>
        <v>-0.11450693860993033</v>
      </c>
      <c r="Z26" s="47">
        <f t="shared" si="35"/>
        <v>0.29012090097102416</v>
      </c>
      <c r="AA26" s="47">
        <f t="shared" si="35"/>
        <v>-0.12509036840353427</v>
      </c>
      <c r="AB26" s="47">
        <f t="shared" si="35"/>
        <v>0.28631550868387223</v>
      </c>
      <c r="AC26" s="47">
        <f t="shared" si="35"/>
        <v>-0.35825773290375718</v>
      </c>
      <c r="AD26" s="47">
        <f t="shared" si="35"/>
        <v>3.4633274655345492E-2</v>
      </c>
      <c r="AE26" s="47">
        <f t="shared" si="35"/>
        <v>-0.10326715500441896</v>
      </c>
      <c r="AG26" s="34"/>
      <c r="AH26" s="34"/>
      <c r="AI26" s="34"/>
      <c r="AJ26" s="34"/>
    </row>
    <row r="27" spans="1:36">
      <c r="A27" s="28" t="s">
        <v>56</v>
      </c>
      <c r="B27" s="34">
        <v>733.22272210000006</v>
      </c>
      <c r="C27" s="34">
        <v>366.91707829637102</v>
      </c>
      <c r="D27" s="34">
        <v>348.55915000000005</v>
      </c>
      <c r="E27" s="34">
        <v>98.224529999999987</v>
      </c>
      <c r="F27" s="34">
        <v>245.03049599999997</v>
      </c>
      <c r="G27" s="34">
        <v>73.461201437916998</v>
      </c>
      <c r="H27" s="35">
        <v>1865.4151778342882</v>
      </c>
      <c r="I27" s="34"/>
      <c r="J27" s="47">
        <f t="shared" si="29"/>
        <v>0.39306141110702109</v>
      </c>
      <c r="K27" s="47">
        <f t="shared" si="30"/>
        <v>0.19669459252623581</v>
      </c>
      <c r="L27" s="47">
        <f t="shared" si="31"/>
        <v>0.18685339014163627</v>
      </c>
      <c r="M27" s="47">
        <f t="shared" si="32"/>
        <v>5.2655586363372905E-2</v>
      </c>
      <c r="N27" s="47">
        <f t="shared" si="33"/>
        <v>0.13135440244700686</v>
      </c>
      <c r="O27" s="47">
        <f t="shared" si="34"/>
        <v>3.9380617414726982E-2</v>
      </c>
      <c r="P27" s="46"/>
      <c r="Q27" s="47" t="s">
        <v>21</v>
      </c>
      <c r="R27" s="47" t="s">
        <v>21</v>
      </c>
      <c r="S27" s="47" t="s">
        <v>21</v>
      </c>
      <c r="T27" s="47" t="s">
        <v>21</v>
      </c>
      <c r="U27" s="47" t="s">
        <v>21</v>
      </c>
      <c r="V27" s="47" t="s">
        <v>21</v>
      </c>
      <c r="W27" s="47" t="s">
        <v>21</v>
      </c>
      <c r="Y27" s="47">
        <f t="shared" ref="Y27:AD28" si="36">B27/B26-1</f>
        <v>-0.16040363051820472</v>
      </c>
      <c r="Z27" s="47">
        <f t="shared" si="36"/>
        <v>3.8856218996867309E-2</v>
      </c>
      <c r="AA27" s="47">
        <f t="shared" si="36"/>
        <v>-0.14757259847142767</v>
      </c>
      <c r="AB27" s="47">
        <f t="shared" si="36"/>
        <v>-4.6378229611279909E-2</v>
      </c>
      <c r="AC27" s="47">
        <f t="shared" si="36"/>
        <v>-0.2338137749735657</v>
      </c>
      <c r="AD27" s="47">
        <f t="shared" si="36"/>
        <v>3.462008710204123E-2</v>
      </c>
      <c r="AE27" s="47">
        <f t="shared" ref="AE27:AE29" si="37">H27/H26-1</f>
        <v>-0.12389289105294066</v>
      </c>
      <c r="AG27" s="34"/>
      <c r="AH27" s="34"/>
      <c r="AI27" s="34"/>
      <c r="AJ27" s="34"/>
    </row>
    <row r="28" spans="1:36">
      <c r="A28" s="28" t="s">
        <v>57</v>
      </c>
      <c r="B28" s="34">
        <v>925.1941440999999</v>
      </c>
      <c r="C28" s="34">
        <v>318.10530774271007</v>
      </c>
      <c r="D28" s="35">
        <v>278.64392000000004</v>
      </c>
      <c r="E28" s="34">
        <v>103.76812000000001</v>
      </c>
      <c r="F28" s="35">
        <v>274.55786999999998</v>
      </c>
      <c r="G28" s="35">
        <v>57.367037931209005</v>
      </c>
      <c r="H28" s="35">
        <v>1957.6363997739188</v>
      </c>
      <c r="I28" s="34"/>
      <c r="J28" s="47">
        <f t="shared" si="29"/>
        <v>0.47260775504932767</v>
      </c>
      <c r="K28" s="47">
        <f t="shared" si="30"/>
        <v>0.16249458161865352</v>
      </c>
      <c r="L28" s="47">
        <f t="shared" si="31"/>
        <v>0.14233691201909596</v>
      </c>
      <c r="M28" s="47">
        <f t="shared" si="32"/>
        <v>5.3006840295768846E-2</v>
      </c>
      <c r="N28" s="47">
        <f t="shared" si="33"/>
        <v>0.14024967559435847</v>
      </c>
      <c r="O28" s="47">
        <f t="shared" si="34"/>
        <v>2.9304235422795644E-2</v>
      </c>
      <c r="P28" s="46"/>
      <c r="Q28" s="47">
        <f t="shared" ref="Q28:V28" si="38">B28/B24-1</f>
        <v>0.29221929472812014</v>
      </c>
      <c r="R28" s="47">
        <f t="shared" si="38"/>
        <v>-3.9848236135138659E-2</v>
      </c>
      <c r="S28" s="47">
        <f t="shared" si="38"/>
        <v>0.19046649018981254</v>
      </c>
      <c r="T28" s="47">
        <f t="shared" si="38"/>
        <v>0.37568929884710189</v>
      </c>
      <c r="U28" s="47">
        <f t="shared" si="38"/>
        <v>-5.0786890842100418E-2</v>
      </c>
      <c r="V28" s="47">
        <f t="shared" si="38"/>
        <v>0.25998760705607982</v>
      </c>
      <c r="W28" s="47">
        <f t="shared" ref="W28:W29" si="39">H28/H24-1</f>
        <v>0.15730278313335</v>
      </c>
      <c r="Y28" s="47">
        <f t="shared" si="36"/>
        <v>0.26181870284949782</v>
      </c>
      <c r="Z28" s="47">
        <f t="shared" si="36"/>
        <v>-0.1330321575117146</v>
      </c>
      <c r="AA28" s="47">
        <f t="shared" si="36"/>
        <v>-0.20058354514578081</v>
      </c>
      <c r="AB28" s="47">
        <f t="shared" si="36"/>
        <v>5.643793866969915E-2</v>
      </c>
      <c r="AC28" s="47">
        <f t="shared" si="36"/>
        <v>0.12050489421528998</v>
      </c>
      <c r="AD28" s="47">
        <f t="shared" si="36"/>
        <v>-0.21908385912132644</v>
      </c>
      <c r="AE28" s="47">
        <f t="shared" si="37"/>
        <v>4.9437370852046802E-2</v>
      </c>
      <c r="AG28" s="34"/>
      <c r="AH28" s="34"/>
      <c r="AI28" s="34"/>
      <c r="AJ28" s="34"/>
    </row>
    <row r="29" spans="1:36">
      <c r="A29" s="28" t="s">
        <v>59</v>
      </c>
      <c r="B29" s="34">
        <v>992.34383279999997</v>
      </c>
      <c r="C29" s="34">
        <v>310.79321723055995</v>
      </c>
      <c r="D29" s="34">
        <v>647.55132000000003</v>
      </c>
      <c r="E29" s="34">
        <v>103.57055</v>
      </c>
      <c r="F29" s="34">
        <v>321.13246699999996</v>
      </c>
      <c r="G29" s="34">
        <v>104.64858</v>
      </c>
      <c r="H29" s="35">
        <v>2480.0399670305601</v>
      </c>
      <c r="I29" s="34"/>
      <c r="J29" s="47">
        <f t="shared" si="29"/>
        <v>0.40013219383241166</v>
      </c>
      <c r="K29" s="47">
        <f t="shared" si="30"/>
        <v>0.12531782606821604</v>
      </c>
      <c r="L29" s="47">
        <f t="shared" si="31"/>
        <v>0.26110519532285448</v>
      </c>
      <c r="M29" s="47">
        <f t="shared" si="32"/>
        <v>4.176164552864392E-2</v>
      </c>
      <c r="N29" s="47">
        <f t="shared" si="33"/>
        <v>0.12948681120833036</v>
      </c>
      <c r="O29" s="47">
        <f t="shared" si="34"/>
        <v>4.2196328039543436E-2</v>
      </c>
      <c r="P29" s="46"/>
      <c r="Q29" s="47">
        <f t="shared" ref="Q29" si="40">B29/B25-1</f>
        <v>6.1945818787121354E-3</v>
      </c>
      <c r="R29" s="47">
        <f t="shared" ref="R29" si="41">C29/C25-1</f>
        <v>0.13524464166467665</v>
      </c>
      <c r="S29" s="47">
        <f t="shared" ref="S29" si="42">D29/D25-1</f>
        <v>0.38553756351464163</v>
      </c>
      <c r="T29" s="47">
        <f t="shared" ref="T29" si="43">E29/E25-1</f>
        <v>0.29342123272616849</v>
      </c>
      <c r="U29" s="47">
        <f t="shared" ref="U29" si="44">F29/F25-1</f>
        <v>-0.35559476422611014</v>
      </c>
      <c r="V29" s="47">
        <f t="shared" ref="V29" si="45">G29/G25-1</f>
        <v>0.52490455034578254</v>
      </c>
      <c r="W29" s="47">
        <f t="shared" si="39"/>
        <v>4.4488000859838506E-2</v>
      </c>
      <c r="Y29" s="47">
        <f t="shared" ref="Y29" si="46">B29/B28-1</f>
        <v>7.2579024768170353E-2</v>
      </c>
      <c r="Z29" s="47">
        <f t="shared" ref="Z29" si="47">C29/C28-1</f>
        <v>-2.2986383232763585E-2</v>
      </c>
      <c r="AA29" s="47">
        <f t="shared" ref="AA29" si="48">D29/D28-1</f>
        <v>1.323938451626721</v>
      </c>
      <c r="AB29" s="47">
        <f t="shared" ref="AB29" si="49">E29/E28-1</f>
        <v>-1.9039566294543064E-3</v>
      </c>
      <c r="AC29" s="47">
        <f t="shared" ref="AC29" si="50">F29/F28-1</f>
        <v>0.16963490064954234</v>
      </c>
      <c r="AD29" s="47">
        <f t="shared" ref="AD29" si="51">G29/G28-1</f>
        <v>0.82419353994689581</v>
      </c>
      <c r="AE29" s="47">
        <f t="shared" si="37"/>
        <v>0.26685423673005459</v>
      </c>
      <c r="AG29" s="34"/>
      <c r="AH29" s="34"/>
      <c r="AI29" s="34"/>
      <c r="AJ29" s="34"/>
    </row>
    <row r="30" spans="1:36">
      <c r="A30" s="28" t="s">
        <v>60</v>
      </c>
      <c r="B30" s="34">
        <v>1158.1379774000002</v>
      </c>
      <c r="C30" s="34">
        <v>386.03221177440798</v>
      </c>
      <c r="D30" s="35">
        <v>465.42659000000003</v>
      </c>
      <c r="E30" s="34">
        <v>141.88826999999998</v>
      </c>
      <c r="F30" s="35">
        <v>277.19158500000003</v>
      </c>
      <c r="G30" s="35">
        <v>103.35347000000002</v>
      </c>
      <c r="H30" s="35">
        <v>2532.0301041744083</v>
      </c>
      <c r="I30" s="34"/>
      <c r="J30" s="47">
        <f t="shared" si="29"/>
        <v>0.45739502681687971</v>
      </c>
      <c r="K30" s="47">
        <f t="shared" si="30"/>
        <v>0.15245956639219238</v>
      </c>
      <c r="L30" s="47">
        <f t="shared" si="31"/>
        <v>0.18381558308990037</v>
      </c>
      <c r="M30" s="47">
        <f t="shared" si="32"/>
        <v>5.6037355071757312E-2</v>
      </c>
      <c r="N30" s="47">
        <f t="shared" si="33"/>
        <v>0.10947404793608523</v>
      </c>
      <c r="O30" s="47">
        <f t="shared" si="34"/>
        <v>4.081842069318499E-2</v>
      </c>
      <c r="P30" s="46"/>
      <c r="Q30" s="47">
        <f t="shared" ref="Q30" si="52">B30/B26-1</f>
        <v>0.32615699415192689</v>
      </c>
      <c r="R30" s="47">
        <f t="shared" ref="R30" si="53">C30/C26-1</f>
        <v>9.2977099340774361E-2</v>
      </c>
      <c r="S30" s="47">
        <f t="shared" ref="S30" si="54">D30/D26-1</f>
        <v>0.13823544358541207</v>
      </c>
      <c r="T30" s="47">
        <f t="shared" ref="T30" si="55">E30/E26-1</f>
        <v>0.37753515577822272</v>
      </c>
      <c r="U30" s="47">
        <f t="shared" ref="U30" si="56">F30/F26-1</f>
        <v>-0.13324921759843289</v>
      </c>
      <c r="V30" s="47">
        <f t="shared" ref="V30" si="57">G30/G26-1</f>
        <v>0.45561975628818785</v>
      </c>
      <c r="W30" s="47">
        <f t="shared" ref="W30:W31" si="58">H30/H26-1</f>
        <v>0.18918812320944078</v>
      </c>
      <c r="Y30" s="47">
        <f t="shared" ref="Y30" si="59">B30/B29-1</f>
        <v>0.16707328560927825</v>
      </c>
      <c r="Z30" s="47">
        <f t="shared" ref="Z30" si="60">C30/C29-1</f>
        <v>0.24208699023194091</v>
      </c>
      <c r="AA30" s="47">
        <f t="shared" ref="AA30" si="61">D30/D29-1</f>
        <v>-0.28125142266716407</v>
      </c>
      <c r="AB30" s="47">
        <f t="shared" ref="AB30" si="62">E30/E29-1</f>
        <v>0.36996733144701821</v>
      </c>
      <c r="AC30" s="47">
        <f t="shared" ref="AC30" si="63">F30/F29-1</f>
        <v>-0.13683101684016252</v>
      </c>
      <c r="AD30" s="47">
        <f t="shared" ref="AD30" si="64">G30/G29-1</f>
        <v>-1.237580099032376E-2</v>
      </c>
      <c r="AE30" s="47">
        <f t="shared" ref="AE30:AE31" si="65">H30/H29-1</f>
        <v>2.0963427136256207E-2</v>
      </c>
      <c r="AG30" s="34"/>
      <c r="AH30" s="34"/>
      <c r="AI30" s="34"/>
      <c r="AJ30" s="34"/>
    </row>
    <row r="31" spans="1:36">
      <c r="A31" s="28" t="s">
        <v>61</v>
      </c>
      <c r="B31" s="34">
        <v>1364.7987765000003</v>
      </c>
      <c r="C31" s="34">
        <v>424.82947897613099</v>
      </c>
      <c r="D31" s="34">
        <v>524.68785000000003</v>
      </c>
      <c r="E31" s="34">
        <v>142.00991999999999</v>
      </c>
      <c r="F31" s="34">
        <v>387.83694499999996</v>
      </c>
      <c r="G31" s="34">
        <v>98.347840000000005</v>
      </c>
      <c r="H31" s="35">
        <v>2942.5108104761312</v>
      </c>
      <c r="I31" s="34"/>
      <c r="J31" s="47">
        <f t="shared" si="29"/>
        <v>0.46382115968476612</v>
      </c>
      <c r="K31" s="47">
        <f t="shared" si="30"/>
        <v>0.14437652275180216</v>
      </c>
      <c r="L31" s="47">
        <f t="shared" si="31"/>
        <v>0.17831297276189095</v>
      </c>
      <c r="M31" s="47">
        <f t="shared" si="32"/>
        <v>4.8261477746965764E-2</v>
      </c>
      <c r="N31" s="47">
        <f t="shared" si="33"/>
        <v>0.13180476469931596</v>
      </c>
      <c r="O31" s="47">
        <f t="shared" si="34"/>
        <v>3.3423102355259054E-2</v>
      </c>
      <c r="P31" s="46"/>
      <c r="Q31" s="47">
        <f t="shared" ref="Q31:V31" si="66">B31/B27-1</f>
        <v>0.86136999763335642</v>
      </c>
      <c r="R31" s="47">
        <f t="shared" si="66"/>
        <v>0.15783511890112178</v>
      </c>
      <c r="S31" s="47">
        <f t="shared" si="66"/>
        <v>0.50530505367596845</v>
      </c>
      <c r="T31" s="47">
        <f t="shared" si="66"/>
        <v>0.44576838392609264</v>
      </c>
      <c r="U31" s="47">
        <f t="shared" si="66"/>
        <v>0.58281092080881236</v>
      </c>
      <c r="V31" s="47">
        <f t="shared" si="66"/>
        <v>0.33877255033890274</v>
      </c>
      <c r="W31" s="47">
        <f t="shared" si="58"/>
        <v>0.57740263156448135</v>
      </c>
      <c r="Y31" s="47">
        <f t="shared" ref="Y31:AD31" si="67">B31/B30-1</f>
        <v>0.17844229541971335</v>
      </c>
      <c r="Z31" s="47">
        <f t="shared" si="67"/>
        <v>0.10050266795972873</v>
      </c>
      <c r="AA31" s="47">
        <f t="shared" si="67"/>
        <v>0.12732676059612325</v>
      </c>
      <c r="AB31" s="47">
        <f t="shared" si="67"/>
        <v>8.5736474199049617E-4</v>
      </c>
      <c r="AC31" s="47">
        <f t="shared" si="67"/>
        <v>0.39916565288228334</v>
      </c>
      <c r="AD31" s="47">
        <f t="shared" si="67"/>
        <v>-4.8432142626657959E-2</v>
      </c>
      <c r="AE31" s="47">
        <f t="shared" si="65"/>
        <v>0.16211525511682812</v>
      </c>
      <c r="AG31" s="34"/>
      <c r="AH31" s="34"/>
      <c r="AI31" s="34"/>
      <c r="AJ31" s="34"/>
    </row>
    <row r="32" spans="1:36">
      <c r="A32" s="28" t="s">
        <v>63</v>
      </c>
      <c r="B32" s="34">
        <v>1155.7623790999999</v>
      </c>
      <c r="C32" s="34">
        <v>473.34952053630099</v>
      </c>
      <c r="D32" s="34">
        <v>329.91180000000003</v>
      </c>
      <c r="E32" s="34">
        <v>125.28833</v>
      </c>
      <c r="F32" s="34">
        <v>369.44952999999998</v>
      </c>
      <c r="G32" s="34">
        <v>81.746364496757991</v>
      </c>
      <c r="H32" s="35">
        <v>2535.5079241330586</v>
      </c>
      <c r="I32" s="34"/>
      <c r="J32" s="47">
        <f t="shared" ref="J32" si="68">B32/$H32</f>
        <v>0.45583071072245945</v>
      </c>
      <c r="K32" s="47">
        <f t="shared" ref="K32" si="69">C32/$H32</f>
        <v>0.18668824342095036</v>
      </c>
      <c r="L32" s="47">
        <f t="shared" ref="L32" si="70">D32/$H32</f>
        <v>0.13011665112930126</v>
      </c>
      <c r="M32" s="47">
        <f t="shared" ref="M32" si="71">E32/$H32</f>
        <v>4.9413503624855998E-2</v>
      </c>
      <c r="N32" s="47">
        <f t="shared" ref="N32" si="72">F32/$H32</f>
        <v>0.14571026439458762</v>
      </c>
      <c r="O32" s="47">
        <f t="shared" ref="O32" si="73">G32/$H32</f>
        <v>3.2240626707845423E-2</v>
      </c>
      <c r="P32" s="46"/>
      <c r="Q32" s="47">
        <f>B32/B28-1</f>
        <v>0.2492106510512877</v>
      </c>
      <c r="R32" s="47">
        <f t="shared" ref="R32" si="74">C32/C28-1</f>
        <v>0.48802773488820739</v>
      </c>
      <c r="S32" s="47">
        <f t="shared" ref="S32" si="75">D32/D28-1</f>
        <v>0.18399066450113089</v>
      </c>
      <c r="T32" s="47">
        <f t="shared" ref="T32" si="76">E32/E28-1</f>
        <v>0.20738749049322647</v>
      </c>
      <c r="U32" s="47">
        <f t="shared" ref="U32" si="77">F32/F28-1</f>
        <v>0.3456162447647193</v>
      </c>
      <c r="V32" s="47">
        <f t="shared" ref="V32" si="78">G32/G28-1</f>
        <v>0.42497098411779888</v>
      </c>
      <c r="W32" s="47">
        <f t="shared" ref="W32" si="79">H32/H28-1</f>
        <v>0.29518838351487342</v>
      </c>
      <c r="Y32" s="47">
        <f t="shared" ref="Y32" si="80">B32/B31-1</f>
        <v>-0.15316279659633791</v>
      </c>
      <c r="Z32" s="47">
        <f t="shared" ref="Z32" si="81">C32/C31-1</f>
        <v>0.11421062793737091</v>
      </c>
      <c r="AA32" s="47">
        <f t="shared" ref="AA32" si="82">D32/D31-1</f>
        <v>-0.37122271842201027</v>
      </c>
      <c r="AB32" s="47">
        <f t="shared" ref="AB32" si="83">E32/E31-1</f>
        <v>-0.11774945017925498</v>
      </c>
      <c r="AC32" s="47">
        <f t="shared" ref="AC32" si="84">F32/F31-1</f>
        <v>-4.741016872438486E-2</v>
      </c>
      <c r="AD32" s="47">
        <f t="shared" ref="AD32" si="85">G32/G31-1</f>
        <v>-0.16880366160804361</v>
      </c>
      <c r="AE32" s="47">
        <f t="shared" ref="AE32" si="86">H32/H31-1</f>
        <v>-0.13831822975604124</v>
      </c>
      <c r="AG32" s="34"/>
      <c r="AH32" s="34"/>
      <c r="AI32" s="34"/>
      <c r="AJ32" s="34"/>
    </row>
    <row r="33" spans="1:36">
      <c r="AG33" s="34"/>
      <c r="AH33" s="34"/>
      <c r="AI33" s="34"/>
      <c r="AJ33" s="34"/>
    </row>
    <row r="34" spans="1:36">
      <c r="A34" s="17">
        <v>45322</v>
      </c>
      <c r="B34" s="35">
        <v>499.00101840000002</v>
      </c>
      <c r="C34" s="37">
        <v>95.90989618299399</v>
      </c>
      <c r="D34" s="37">
        <v>229.86566000000002</v>
      </c>
      <c r="E34" s="35">
        <v>31.817079999999997</v>
      </c>
      <c r="F34" s="37">
        <v>112.28967</v>
      </c>
      <c r="G34" s="38">
        <v>36.235719999999993</v>
      </c>
      <c r="H34" s="35">
        <v>1005.1190445829941</v>
      </c>
      <c r="I34" s="34"/>
      <c r="J34" s="47">
        <f t="shared" ref="J34" si="87">B34/$H34</f>
        <v>0.49645961947425504</v>
      </c>
      <c r="K34" s="47">
        <f t="shared" ref="K34" si="88">C34/$H34</f>
        <v>9.5421429630542204E-2</v>
      </c>
      <c r="L34" s="47">
        <f t="shared" ref="L34" si="89">D34/$H34</f>
        <v>0.22869496030230646</v>
      </c>
      <c r="M34" s="47">
        <f t="shared" ref="M34" si="90">E34/$H34</f>
        <v>3.16550364570998E-2</v>
      </c>
      <c r="N34" s="47">
        <f t="shared" ref="N34" si="91">F34/$H34</f>
        <v>0.11171778169479116</v>
      </c>
      <c r="O34" s="47">
        <f t="shared" ref="O34" si="92">G34/$H34</f>
        <v>3.605117244100528E-2</v>
      </c>
      <c r="P34" s="86"/>
      <c r="Q34" s="47" t="s">
        <v>21</v>
      </c>
      <c r="R34" s="47" t="s">
        <v>21</v>
      </c>
      <c r="S34" s="47" t="s">
        <v>21</v>
      </c>
      <c r="T34" s="47" t="s">
        <v>21</v>
      </c>
      <c r="U34" s="47" t="s">
        <v>21</v>
      </c>
      <c r="V34" s="47" t="s">
        <v>21</v>
      </c>
      <c r="W34" s="47" t="s">
        <v>21</v>
      </c>
      <c r="Y34" s="47" t="s">
        <v>21</v>
      </c>
      <c r="Z34" s="47" t="s">
        <v>21</v>
      </c>
      <c r="AA34" s="47" t="s">
        <v>21</v>
      </c>
      <c r="AB34" s="47" t="s">
        <v>21</v>
      </c>
      <c r="AC34" s="47" t="s">
        <v>21</v>
      </c>
      <c r="AD34" s="47" t="s">
        <v>21</v>
      </c>
      <c r="AE34" s="47" t="s">
        <v>21</v>
      </c>
    </row>
    <row r="35" spans="1:36">
      <c r="A35" s="17">
        <v>45351</v>
      </c>
      <c r="B35" s="35">
        <v>360.3427552</v>
      </c>
      <c r="C35" s="37">
        <v>105.47514455393599</v>
      </c>
      <c r="D35" s="37">
        <v>236.07947000000004</v>
      </c>
      <c r="E35" s="35">
        <v>33.191249999999997</v>
      </c>
      <c r="F35" s="37">
        <v>138.77436000000003</v>
      </c>
      <c r="G35" s="38">
        <v>27.190239999999999</v>
      </c>
      <c r="H35" s="35">
        <v>901.05321975393599</v>
      </c>
      <c r="I35" s="34"/>
      <c r="J35" s="47">
        <f t="shared" ref="J35:J37" si="93">B35/$H35</f>
        <v>0.39991284343715477</v>
      </c>
      <c r="K35" s="47">
        <f t="shared" ref="K35:K37" si="94">C35/$H35</f>
        <v>0.11705761906354395</v>
      </c>
      <c r="L35" s="47">
        <f t="shared" ref="L35:L37" si="95">D35/$H35</f>
        <v>0.26200391366946091</v>
      </c>
      <c r="M35" s="47">
        <f t="shared" ref="M35:M37" si="96">E35/$H35</f>
        <v>3.6836059482772868E-2</v>
      </c>
      <c r="N35" s="47">
        <f t="shared" ref="N35:N37" si="97">F35/$H35</f>
        <v>0.15401349993277558</v>
      </c>
      <c r="O35" s="47">
        <f t="shared" ref="O35:O37" si="98">G35/$H35</f>
        <v>3.0176064414292023E-2</v>
      </c>
      <c r="P35" s="86"/>
      <c r="Q35" s="47" t="s">
        <v>21</v>
      </c>
      <c r="R35" s="47" t="s">
        <v>21</v>
      </c>
      <c r="S35" s="47" t="s">
        <v>21</v>
      </c>
      <c r="T35" s="47" t="s">
        <v>21</v>
      </c>
      <c r="U35" s="47" t="s">
        <v>21</v>
      </c>
      <c r="V35" s="47" t="s">
        <v>21</v>
      </c>
      <c r="W35" s="47" t="s">
        <v>21</v>
      </c>
      <c r="Y35" s="47">
        <f t="shared" ref="Y35:Y37" si="99">B35/B34-1</f>
        <v>-0.27787170383859083</v>
      </c>
      <c r="Z35" s="47">
        <f t="shared" ref="Z35:Z37" si="100">C35/C34-1</f>
        <v>9.9731610100919355E-2</v>
      </c>
      <c r="AA35" s="47">
        <f t="shared" ref="AA35:AA37" si="101">D35/D34-1</f>
        <v>2.7032354463037311E-2</v>
      </c>
      <c r="AB35" s="47">
        <f t="shared" ref="AB35:AB37" si="102">E35/E34-1</f>
        <v>4.3189695597458888E-2</v>
      </c>
      <c r="AC35" s="47">
        <f t="shared" ref="AC35:AC37" si="103">F35/F34-1</f>
        <v>0.23586043132907974</v>
      </c>
      <c r="AD35" s="47">
        <f t="shared" ref="AD35:AD37" si="104">G35/G34-1</f>
        <v>-0.24962881929764325</v>
      </c>
      <c r="AE35" s="47">
        <f t="shared" ref="AE35:AE36" si="105">H35/H34-1</f>
        <v>-0.10353582034875597</v>
      </c>
    </row>
    <row r="36" spans="1:36">
      <c r="A36" s="17">
        <v>45382</v>
      </c>
      <c r="B36" s="35">
        <v>133.00005920000001</v>
      </c>
      <c r="C36" s="37">
        <v>109.40817649362999</v>
      </c>
      <c r="D36" s="37">
        <v>181.60619000000003</v>
      </c>
      <c r="E36" s="35">
        <v>38.562220000000003</v>
      </c>
      <c r="F36" s="37">
        <v>70.068437000000003</v>
      </c>
      <c r="G36" s="38">
        <v>41.222619999999999</v>
      </c>
      <c r="H36" s="35">
        <v>573.86770269363001</v>
      </c>
      <c r="I36" s="34"/>
      <c r="J36" s="47">
        <f t="shared" si="93"/>
        <v>0.23176083716808257</v>
      </c>
      <c r="K36" s="47">
        <f t="shared" si="94"/>
        <v>0.19065052098260285</v>
      </c>
      <c r="L36" s="47">
        <f t="shared" si="95"/>
        <v>0.31646002928475292</v>
      </c>
      <c r="M36" s="47">
        <f t="shared" si="96"/>
        <v>6.7197055730782537E-2</v>
      </c>
      <c r="N36" s="47">
        <f t="shared" si="97"/>
        <v>0.12209858939806437</v>
      </c>
      <c r="O36" s="47">
        <f t="shared" si="98"/>
        <v>7.1832967435714823E-2</v>
      </c>
      <c r="P36" s="86"/>
      <c r="Q36" s="47" t="s">
        <v>21</v>
      </c>
      <c r="R36" s="47" t="s">
        <v>21</v>
      </c>
      <c r="S36" s="47" t="s">
        <v>21</v>
      </c>
      <c r="T36" s="47" t="s">
        <v>21</v>
      </c>
      <c r="U36" s="47" t="s">
        <v>21</v>
      </c>
      <c r="V36" s="47" t="s">
        <v>21</v>
      </c>
      <c r="W36" s="47" t="s">
        <v>21</v>
      </c>
      <c r="Y36" s="47">
        <f t="shared" si="99"/>
        <v>-0.630906803922889</v>
      </c>
      <c r="Z36" s="47">
        <f t="shared" si="100"/>
        <v>3.728870869366574E-2</v>
      </c>
      <c r="AA36" s="47">
        <f t="shared" si="101"/>
        <v>-0.23074128385666071</v>
      </c>
      <c r="AB36" s="47">
        <f t="shared" si="102"/>
        <v>0.16181885286031727</v>
      </c>
      <c r="AC36" s="47">
        <f t="shared" si="103"/>
        <v>-0.49509090151811919</v>
      </c>
      <c r="AD36" s="47">
        <f t="shared" si="104"/>
        <v>0.51608150571675715</v>
      </c>
      <c r="AE36" s="47">
        <f t="shared" si="105"/>
        <v>-0.36311453073732469</v>
      </c>
    </row>
    <row r="37" spans="1:36">
      <c r="A37" s="17">
        <v>45412</v>
      </c>
      <c r="B37" s="35">
        <v>588.15041970000016</v>
      </c>
      <c r="C37" s="37">
        <v>124.326070296944</v>
      </c>
      <c r="D37" s="37">
        <v>143.63827999999998</v>
      </c>
      <c r="E37" s="35">
        <v>44.924590000000002</v>
      </c>
      <c r="F37" s="37">
        <v>116.52329999999999</v>
      </c>
      <c r="G37" s="38">
        <v>29.376140000000003</v>
      </c>
      <c r="H37" s="35">
        <v>1046.938799996944</v>
      </c>
      <c r="I37" s="36"/>
      <c r="J37" s="47">
        <f t="shared" si="93"/>
        <v>0.56178108949798877</v>
      </c>
      <c r="K37" s="47">
        <f t="shared" si="94"/>
        <v>0.11875199419231278</v>
      </c>
      <c r="L37" s="47">
        <f t="shared" si="95"/>
        <v>0.13719835390609197</v>
      </c>
      <c r="M37" s="47">
        <f t="shared" si="96"/>
        <v>4.2910426091889171E-2</v>
      </c>
      <c r="N37" s="47">
        <f t="shared" si="97"/>
        <v>0.11129905587637035</v>
      </c>
      <c r="O37" s="47">
        <f t="shared" si="98"/>
        <v>2.8059080435347081E-2</v>
      </c>
      <c r="P37" s="86"/>
      <c r="Q37" s="47" t="s">
        <v>21</v>
      </c>
      <c r="R37" s="47" t="s">
        <v>21</v>
      </c>
      <c r="S37" s="47" t="s">
        <v>21</v>
      </c>
      <c r="T37" s="47" t="s">
        <v>21</v>
      </c>
      <c r="U37" s="47" t="s">
        <v>21</v>
      </c>
      <c r="V37" s="47" t="s">
        <v>21</v>
      </c>
      <c r="W37" s="47" t="s">
        <v>21</v>
      </c>
      <c r="Y37" s="47">
        <f t="shared" si="99"/>
        <v>3.4221816383973467</v>
      </c>
      <c r="Z37" s="47">
        <f t="shared" si="100"/>
        <v>0.13635081290457807</v>
      </c>
      <c r="AA37" s="47">
        <f t="shared" si="101"/>
        <v>-0.209067268026492</v>
      </c>
      <c r="AB37" s="47">
        <f t="shared" si="102"/>
        <v>0.16498972310204119</v>
      </c>
      <c r="AC37" s="47">
        <f t="shared" si="103"/>
        <v>0.66299271096913426</v>
      </c>
      <c r="AD37" s="47">
        <f t="shared" si="104"/>
        <v>-0.28737814335915568</v>
      </c>
      <c r="AE37" s="47">
        <f t="shared" ref="AE37" si="106">H37/H36-1</f>
        <v>0.82435567480589134</v>
      </c>
    </row>
    <row r="38" spans="1:36">
      <c r="A38" s="17">
        <v>45443</v>
      </c>
      <c r="B38" s="35">
        <v>398.13818429999998</v>
      </c>
      <c r="C38" s="37">
        <v>128.73511180079402</v>
      </c>
      <c r="D38" s="37">
        <v>185.18674000000004</v>
      </c>
      <c r="E38" s="35">
        <v>48.162549999999996</v>
      </c>
      <c r="F38" s="37">
        <v>89.919869999999989</v>
      </c>
      <c r="G38" s="38">
        <v>38.663230000000006</v>
      </c>
      <c r="H38" s="35">
        <v>888.80568610079411</v>
      </c>
      <c r="I38" s="36"/>
      <c r="J38" s="47">
        <f t="shared" ref="J38:J42" si="107">B38/$H38</f>
        <v>0.44794738661792216</v>
      </c>
      <c r="K38" s="47">
        <f t="shared" ref="K38:K42" si="108">C38/$H38</f>
        <v>0.14484055830645862</v>
      </c>
      <c r="L38" s="47">
        <f t="shared" ref="L38:L42" si="109">D38/$H38</f>
        <v>0.20835458514269578</v>
      </c>
      <c r="M38" s="47">
        <f t="shared" ref="M38:M42" si="110">E38/$H38</f>
        <v>5.4187940911235542E-2</v>
      </c>
      <c r="N38" s="47">
        <f t="shared" ref="N38:N42" si="111">F38/$H38</f>
        <v>0.10116932351600946</v>
      </c>
      <c r="O38" s="47">
        <f t="shared" ref="O38:O42" si="112">G38/$H38</f>
        <v>4.3500205505678374E-2</v>
      </c>
      <c r="P38" s="86"/>
      <c r="Q38" s="47" t="s">
        <v>21</v>
      </c>
      <c r="R38" s="47" t="s">
        <v>21</v>
      </c>
      <c r="S38" s="47" t="s">
        <v>21</v>
      </c>
      <c r="T38" s="47" t="s">
        <v>21</v>
      </c>
      <c r="U38" s="47" t="s">
        <v>21</v>
      </c>
      <c r="V38" s="47" t="s">
        <v>21</v>
      </c>
      <c r="W38" s="47" t="s">
        <v>21</v>
      </c>
      <c r="Y38" s="47">
        <f t="shared" ref="Y38:Y42" si="113">B38/B37-1</f>
        <v>-0.32306741444972586</v>
      </c>
      <c r="Z38" s="47">
        <f t="shared" ref="Z38:Z42" si="114">C38/C37-1</f>
        <v>3.5463531448547636E-2</v>
      </c>
      <c r="AA38" s="47">
        <f t="shared" ref="AA38:AA42" si="115">D38/D37-1</f>
        <v>0.28925757117113959</v>
      </c>
      <c r="AB38" s="47">
        <f t="shared" ref="AB38:AB42" si="116">E38/E37-1</f>
        <v>7.2075449102596112E-2</v>
      </c>
      <c r="AC38" s="47">
        <f t="shared" ref="AC38:AC42" si="117">F38/F37-1</f>
        <v>-0.22830996032553152</v>
      </c>
      <c r="AD38" s="47">
        <f t="shared" ref="AD38:AD42" si="118">G38/G37-1</f>
        <v>0.31614398624189577</v>
      </c>
      <c r="AE38" s="47">
        <f t="shared" ref="AE38:AE42" si="119">H38/H37-1</f>
        <v>-0.15104332163122758</v>
      </c>
    </row>
    <row r="39" spans="1:36">
      <c r="A39" s="17">
        <v>45473</v>
      </c>
      <c r="B39" s="35">
        <v>171.84937339999999</v>
      </c>
      <c r="C39" s="37">
        <v>132.97102967666999</v>
      </c>
      <c r="D39" s="37">
        <v>136.60157000000001</v>
      </c>
      <c r="E39" s="35">
        <v>48.801130000000001</v>
      </c>
      <c r="F39" s="37">
        <v>70.748414999999994</v>
      </c>
      <c r="G39" s="38">
        <v>35.314099999999996</v>
      </c>
      <c r="H39" s="35">
        <v>596.28561807667006</v>
      </c>
      <c r="I39" s="36"/>
      <c r="J39" s="47">
        <f t="shared" si="107"/>
        <v>0.28819976231240191</v>
      </c>
      <c r="K39" s="47">
        <f t="shared" si="108"/>
        <v>0.22299888785775251</v>
      </c>
      <c r="L39" s="47">
        <f t="shared" si="109"/>
        <v>0.2290874806617185</v>
      </c>
      <c r="M39" s="47">
        <f t="shared" si="110"/>
        <v>8.1841869937109873E-2</v>
      </c>
      <c r="N39" s="47">
        <f t="shared" si="111"/>
        <v>0.11864853495578222</v>
      </c>
      <c r="O39" s="47">
        <f t="shared" si="112"/>
        <v>5.9223464275234838E-2</v>
      </c>
      <c r="P39" s="86"/>
      <c r="Q39" s="47" t="s">
        <v>21</v>
      </c>
      <c r="R39" s="47" t="s">
        <v>21</v>
      </c>
      <c r="S39" s="47" t="s">
        <v>21</v>
      </c>
      <c r="T39" s="47" t="s">
        <v>21</v>
      </c>
      <c r="U39" s="47" t="s">
        <v>21</v>
      </c>
      <c r="V39" s="47" t="s">
        <v>21</v>
      </c>
      <c r="W39" s="47" t="s">
        <v>21</v>
      </c>
      <c r="Y39" s="47">
        <f t="shared" si="113"/>
        <v>-0.56836751616240289</v>
      </c>
      <c r="Z39" s="47">
        <f t="shared" si="114"/>
        <v>3.2904137935815703E-2</v>
      </c>
      <c r="AA39" s="47">
        <f t="shared" si="115"/>
        <v>-0.26235771524462292</v>
      </c>
      <c r="AB39" s="47">
        <f t="shared" si="116"/>
        <v>1.3258849458759991E-2</v>
      </c>
      <c r="AC39" s="47">
        <f t="shared" si="117"/>
        <v>-0.21320599106738025</v>
      </c>
      <c r="AD39" s="47">
        <f t="shared" si="118"/>
        <v>-8.6623130038540719E-2</v>
      </c>
      <c r="AE39" s="47">
        <f t="shared" si="119"/>
        <v>-0.32911588280607729</v>
      </c>
    </row>
    <row r="40" spans="1:36">
      <c r="A40" s="17">
        <v>45504</v>
      </c>
      <c r="B40" s="58">
        <v>599.66841980000004</v>
      </c>
      <c r="C40" s="58">
        <v>138.45853669455698</v>
      </c>
      <c r="D40" s="58">
        <v>157.7552</v>
      </c>
      <c r="E40" s="58">
        <v>41.267240000000001</v>
      </c>
      <c r="F40" s="58">
        <v>113.9174</v>
      </c>
      <c r="G40" s="58">
        <v>30.807169999999992</v>
      </c>
      <c r="H40" s="59">
        <v>1081.873966494557</v>
      </c>
      <c r="I40" s="36"/>
      <c r="J40" s="47">
        <f t="shared" si="107"/>
        <v>0.55428676386679376</v>
      </c>
      <c r="K40" s="47">
        <f t="shared" si="108"/>
        <v>0.12798028327013411</v>
      </c>
      <c r="L40" s="47">
        <f t="shared" si="109"/>
        <v>0.14581661532271809</v>
      </c>
      <c r="M40" s="47">
        <f t="shared" si="110"/>
        <v>3.8144221303071373E-2</v>
      </c>
      <c r="N40" s="47">
        <f t="shared" si="111"/>
        <v>0.10529636864182103</v>
      </c>
      <c r="O40" s="47">
        <f t="shared" si="112"/>
        <v>2.84757475954617E-2</v>
      </c>
      <c r="P40" s="86"/>
      <c r="Q40" s="47" t="s">
        <v>21</v>
      </c>
      <c r="R40" s="47" t="s">
        <v>21</v>
      </c>
      <c r="S40" s="47" t="s">
        <v>21</v>
      </c>
      <c r="T40" s="47" t="s">
        <v>21</v>
      </c>
      <c r="U40" s="47" t="s">
        <v>21</v>
      </c>
      <c r="V40" s="47" t="s">
        <v>21</v>
      </c>
      <c r="W40" s="47" t="s">
        <v>21</v>
      </c>
      <c r="Y40" s="47">
        <f t="shared" si="113"/>
        <v>2.4895001822567022</v>
      </c>
      <c r="Z40" s="47">
        <f t="shared" si="114"/>
        <v>4.1268440435712428E-2</v>
      </c>
      <c r="AA40" s="47">
        <f t="shared" si="115"/>
        <v>0.15485641929298466</v>
      </c>
      <c r="AB40" s="47">
        <f t="shared" si="116"/>
        <v>-0.15437941703399083</v>
      </c>
      <c r="AC40" s="47">
        <f t="shared" si="117"/>
        <v>0.61017600182279708</v>
      </c>
      <c r="AD40" s="47">
        <f t="shared" si="118"/>
        <v>-0.12762409349240122</v>
      </c>
      <c r="AE40" s="47">
        <f t="shared" si="119"/>
        <v>0.81435529165395737</v>
      </c>
    </row>
    <row r="41" spans="1:36">
      <c r="A41" s="17">
        <v>45535</v>
      </c>
      <c r="B41" s="58">
        <v>184.77203680000002</v>
      </c>
      <c r="C41" s="58">
        <v>144.261273456374</v>
      </c>
      <c r="D41" s="58">
        <v>129.39170999999999</v>
      </c>
      <c r="E41" s="58">
        <v>50.921379999999999</v>
      </c>
      <c r="F41" s="58">
        <v>127.702635</v>
      </c>
      <c r="G41" s="58">
        <v>22.996220000000005</v>
      </c>
      <c r="H41" s="59">
        <v>660.04525525637405</v>
      </c>
      <c r="J41" s="47">
        <f t="shared" si="107"/>
        <v>0.27993843653679634</v>
      </c>
      <c r="K41" s="47">
        <f t="shared" si="108"/>
        <v>0.21856270052322427</v>
      </c>
      <c r="L41" s="47">
        <f t="shared" si="109"/>
        <v>0.1960346036420515</v>
      </c>
      <c r="M41" s="47">
        <f t="shared" si="110"/>
        <v>7.7148316110872084E-2</v>
      </c>
      <c r="N41" s="47">
        <f t="shared" si="111"/>
        <v>0.193475574565562</v>
      </c>
      <c r="O41" s="47">
        <f t="shared" si="112"/>
        <v>3.4840368621493749E-2</v>
      </c>
      <c r="P41" s="86"/>
      <c r="Q41" s="47" t="s">
        <v>21</v>
      </c>
      <c r="R41" s="47" t="s">
        <v>21</v>
      </c>
      <c r="S41" s="47" t="s">
        <v>21</v>
      </c>
      <c r="T41" s="47" t="s">
        <v>21</v>
      </c>
      <c r="U41" s="47" t="s">
        <v>21</v>
      </c>
      <c r="V41" s="47" t="s">
        <v>21</v>
      </c>
      <c r="W41" s="47" t="s">
        <v>21</v>
      </c>
      <c r="Y41" s="47">
        <f t="shared" si="113"/>
        <v>-0.69187632581748304</v>
      </c>
      <c r="Z41" s="47">
        <f t="shared" si="114"/>
        <v>4.1909562966261804E-2</v>
      </c>
      <c r="AA41" s="47">
        <f t="shared" si="115"/>
        <v>-0.17979432690649821</v>
      </c>
      <c r="AB41" s="47">
        <f t="shared" si="116"/>
        <v>0.23394198400474564</v>
      </c>
      <c r="AC41" s="47">
        <f t="shared" si="117"/>
        <v>0.12101079378567281</v>
      </c>
      <c r="AD41" s="47">
        <f t="shared" si="118"/>
        <v>-0.2535432498343726</v>
      </c>
      <c r="AE41" s="47">
        <f t="shared" si="119"/>
        <v>-0.3899055937217667</v>
      </c>
    </row>
    <row r="42" spans="1:36">
      <c r="A42" s="17">
        <v>45565</v>
      </c>
      <c r="B42" s="34">
        <v>580.35831990000008</v>
      </c>
      <c r="C42" s="34">
        <v>142.1096688252</v>
      </c>
      <c r="D42" s="34">
        <v>237.54093999999998</v>
      </c>
      <c r="E42" s="34">
        <v>49.821300000000001</v>
      </c>
      <c r="F42" s="34">
        <v>146.21691000000001</v>
      </c>
      <c r="G42" s="34">
        <v>44.544450000000005</v>
      </c>
      <c r="H42" s="34">
        <v>1200.5915887252002</v>
      </c>
      <c r="J42" s="47">
        <f t="shared" si="107"/>
        <v>0.48339362473481112</v>
      </c>
      <c r="K42" s="47">
        <f t="shared" si="108"/>
        <v>0.1183663705124683</v>
      </c>
      <c r="L42" s="47">
        <f t="shared" si="109"/>
        <v>0.19785324354322961</v>
      </c>
      <c r="M42" s="47">
        <f t="shared" si="110"/>
        <v>4.1497292224827884E-2</v>
      </c>
      <c r="N42" s="47">
        <f t="shared" si="111"/>
        <v>0.12178738496348666</v>
      </c>
      <c r="O42" s="47">
        <f t="shared" si="112"/>
        <v>3.7102084021176374E-2</v>
      </c>
      <c r="P42" s="86"/>
      <c r="Q42" s="47" t="s">
        <v>21</v>
      </c>
      <c r="R42" s="47" t="s">
        <v>21</v>
      </c>
      <c r="S42" s="47" t="s">
        <v>21</v>
      </c>
      <c r="T42" s="47" t="s">
        <v>21</v>
      </c>
      <c r="U42" s="47" t="s">
        <v>21</v>
      </c>
      <c r="V42" s="47" t="s">
        <v>21</v>
      </c>
      <c r="W42" s="47" t="s">
        <v>21</v>
      </c>
      <c r="Y42" s="47">
        <f t="shared" si="113"/>
        <v>2.1409423739166145</v>
      </c>
      <c r="Z42" s="47">
        <f t="shared" si="114"/>
        <v>-1.4914637723787094E-2</v>
      </c>
      <c r="AA42" s="47">
        <f t="shared" si="115"/>
        <v>0.8358281222189583</v>
      </c>
      <c r="AB42" s="47">
        <f t="shared" si="116"/>
        <v>-2.1603499355280609E-2</v>
      </c>
      <c r="AC42" s="47">
        <f t="shared" si="117"/>
        <v>0.14497958479870054</v>
      </c>
      <c r="AD42" s="47">
        <f t="shared" si="118"/>
        <v>0.93703356464671139</v>
      </c>
      <c r="AE42" s="47">
        <f t="shared" si="119"/>
        <v>0.81895344169827822</v>
      </c>
    </row>
    <row r="43" spans="1:36">
      <c r="A43" s="17">
        <v>45596</v>
      </c>
      <c r="B43" s="34">
        <v>374.85070480000002</v>
      </c>
      <c r="C43" s="34">
        <v>166.081501464811</v>
      </c>
      <c r="D43" s="34">
        <v>139.20685999999998</v>
      </c>
      <c r="E43" s="34">
        <v>66.302679999999995</v>
      </c>
      <c r="F43" s="34">
        <v>118.793235</v>
      </c>
      <c r="G43" s="34">
        <v>49.07347449675801</v>
      </c>
      <c r="H43" s="34">
        <v>914.30845576156901</v>
      </c>
      <c r="J43" s="47">
        <f t="shared" ref="J43:J44" si="120">B43/$H43</f>
        <v>0.40998276067322365</v>
      </c>
      <c r="K43" s="47">
        <f t="shared" ref="K43:K45" si="121">C43/$H43</f>
        <v>0.18164712402935634</v>
      </c>
      <c r="L43" s="47">
        <f t="shared" ref="L43:L45" si="122">D43/$H43</f>
        <v>0.15225371604383584</v>
      </c>
      <c r="M43" s="47">
        <f t="shared" ref="M43:M45" si="123">E43/$H43</f>
        <v>7.2516752505338566E-2</v>
      </c>
      <c r="N43" s="47">
        <f t="shared" ref="N43:N45" si="124">F43/$H43</f>
        <v>0.12992686904667389</v>
      </c>
      <c r="O43" s="47">
        <f t="shared" ref="O43:O45" si="125">G43/$H43</f>
        <v>5.3672777701571715E-2</v>
      </c>
      <c r="P43" s="86"/>
      <c r="Q43" s="47" t="s">
        <v>21</v>
      </c>
      <c r="R43" s="47" t="s">
        <v>21</v>
      </c>
      <c r="S43" s="47" t="s">
        <v>21</v>
      </c>
      <c r="T43" s="47" t="s">
        <v>21</v>
      </c>
      <c r="U43" s="47" t="s">
        <v>21</v>
      </c>
      <c r="V43" s="47" t="s">
        <v>21</v>
      </c>
      <c r="W43" s="47" t="s">
        <v>21</v>
      </c>
      <c r="Y43" s="47">
        <f t="shared" ref="Y43:Y45" si="126">B43/B42-1</f>
        <v>-0.35410471092309059</v>
      </c>
      <c r="Z43" s="47">
        <f t="shared" ref="Z43:Z45" si="127">C43/C42-1</f>
        <v>0.168685444402078</v>
      </c>
      <c r="AA43" s="47">
        <f t="shared" ref="AA43:AA45" si="128">D43/D42-1</f>
        <v>-0.41396687240523677</v>
      </c>
      <c r="AB43" s="47">
        <f t="shared" ref="AB43:AB45" si="129">E43/E42-1</f>
        <v>0.33080991463490506</v>
      </c>
      <c r="AC43" s="47">
        <f t="shared" ref="AC43:AC45" si="130">F43/F42-1</f>
        <v>-0.18755474315522069</v>
      </c>
      <c r="AD43" s="47">
        <f t="shared" ref="AD43:AD45" si="131">G43/G42-1</f>
        <v>0.10167427135721741</v>
      </c>
      <c r="AE43" s="47">
        <f t="shared" ref="AE43:AE45" si="132">H43/H42-1</f>
        <v>-0.2384517230106612</v>
      </c>
    </row>
    <row r="44" spans="1:36">
      <c r="A44" s="17">
        <v>45626</v>
      </c>
      <c r="B44" s="58">
        <v>200.37854920000001</v>
      </c>
      <c r="C44" s="58">
        <v>167.27239724420997</v>
      </c>
      <c r="D44" s="58">
        <v>120.36293999999999</v>
      </c>
      <c r="E44" s="58">
        <v>25.238099999999999</v>
      </c>
      <c r="F44" s="58">
        <v>115.43253999999999</v>
      </c>
      <c r="G44" s="58">
        <v>21.472689999999997</v>
      </c>
      <c r="H44" s="59">
        <v>650.15721644420989</v>
      </c>
      <c r="J44" s="47">
        <f t="shared" si="120"/>
        <v>0.30820014625984626</v>
      </c>
      <c r="K44" s="47">
        <f t="shared" si="121"/>
        <v>0.25727992093826685</v>
      </c>
      <c r="L44" s="47">
        <f t="shared" si="122"/>
        <v>0.18512897643170029</v>
      </c>
      <c r="M44" s="47">
        <f t="shared" si="123"/>
        <v>3.8818457077244004E-2</v>
      </c>
      <c r="N44" s="47">
        <f t="shared" si="124"/>
        <v>0.17754557986961186</v>
      </c>
      <c r="O44" s="47">
        <f t="shared" si="125"/>
        <v>3.3026919423330851E-2</v>
      </c>
      <c r="P44" s="86"/>
      <c r="Q44" s="47" t="s">
        <v>21</v>
      </c>
      <c r="R44" s="47" t="s">
        <v>21</v>
      </c>
      <c r="S44" s="47" t="s">
        <v>21</v>
      </c>
      <c r="T44" s="47" t="s">
        <v>21</v>
      </c>
      <c r="U44" s="47" t="s">
        <v>21</v>
      </c>
      <c r="V44" s="47" t="s">
        <v>21</v>
      </c>
      <c r="W44" s="47" t="s">
        <v>21</v>
      </c>
      <c r="Y44" s="47">
        <f t="shared" si="126"/>
        <v>-0.46544438456662063</v>
      </c>
      <c r="Z44" s="47">
        <f t="shared" si="127"/>
        <v>7.1705504158829925E-3</v>
      </c>
      <c r="AA44" s="47">
        <f t="shared" si="128"/>
        <v>-0.13536631743579297</v>
      </c>
      <c r="AB44" s="47">
        <f t="shared" si="129"/>
        <v>-0.61935022837689213</v>
      </c>
      <c r="AC44" s="47">
        <f t="shared" si="130"/>
        <v>-2.8290289425993098E-2</v>
      </c>
      <c r="AD44" s="47">
        <f t="shared" si="131"/>
        <v>-0.56243795206678171</v>
      </c>
      <c r="AE44" s="47">
        <f t="shared" si="132"/>
        <v>-0.28890823184757219</v>
      </c>
    </row>
    <row r="45" spans="1:36">
      <c r="A45" s="17">
        <v>45657</v>
      </c>
      <c r="B45" s="34">
        <v>580.53312510000001</v>
      </c>
      <c r="C45" s="34">
        <v>139.99562182727999</v>
      </c>
      <c r="D45" s="34">
        <v>70.341999999999985</v>
      </c>
      <c r="E45" s="34">
        <v>33.747550000000004</v>
      </c>
      <c r="F45" s="34">
        <v>135.22375500000001</v>
      </c>
      <c r="G45" s="34">
        <v>11.200200000000001</v>
      </c>
      <c r="H45" s="34">
        <v>971.04225192728006</v>
      </c>
      <c r="J45" s="47">
        <f>B45/$H45</f>
        <v>0.59784538103031515</v>
      </c>
      <c r="K45" s="47">
        <f t="shared" si="121"/>
        <v>0.14417047409566691</v>
      </c>
      <c r="L45" s="47">
        <f t="shared" si="122"/>
        <v>7.2439690302238041E-2</v>
      </c>
      <c r="M45" s="47">
        <f t="shared" si="123"/>
        <v>3.4753946013182657E-2</v>
      </c>
      <c r="N45" s="47">
        <f t="shared" si="124"/>
        <v>0.13925630396783881</v>
      </c>
      <c r="O45" s="47">
        <f t="shared" si="125"/>
        <v>1.1534204590758391E-2</v>
      </c>
      <c r="P45" s="86"/>
      <c r="Q45" s="47" t="s">
        <v>21</v>
      </c>
      <c r="R45" s="47" t="s">
        <v>21</v>
      </c>
      <c r="S45" s="47" t="s">
        <v>21</v>
      </c>
      <c r="T45" s="47" t="s">
        <v>21</v>
      </c>
      <c r="U45" s="47" t="s">
        <v>21</v>
      </c>
      <c r="V45" s="47" t="s">
        <v>21</v>
      </c>
      <c r="W45" s="47" t="s">
        <v>21</v>
      </c>
      <c r="Y45" s="47">
        <f t="shared" si="126"/>
        <v>1.8971819958660525</v>
      </c>
      <c r="Z45" s="47">
        <f t="shared" si="127"/>
        <v>-0.1630680008555575</v>
      </c>
      <c r="AA45" s="47">
        <f t="shared" si="128"/>
        <v>-0.41558423215650941</v>
      </c>
      <c r="AB45" s="47">
        <f t="shared" si="129"/>
        <v>0.33716682317607138</v>
      </c>
      <c r="AC45" s="47">
        <f t="shared" si="130"/>
        <v>0.17145265104623042</v>
      </c>
      <c r="AD45" s="47">
        <f t="shared" si="131"/>
        <v>-0.47839790915809788</v>
      </c>
      <c r="AE45" s="47">
        <f t="shared" si="132"/>
        <v>0.49354990972495871</v>
      </c>
    </row>
    <row r="46" spans="1:36">
      <c r="A46" s="17">
        <v>45688</v>
      </c>
      <c r="B46" s="34">
        <v>404.80923919999998</v>
      </c>
      <c r="C46" s="34">
        <v>157.288276488299</v>
      </c>
      <c r="D46" s="34">
        <v>216.26911999999999</v>
      </c>
      <c r="E46" s="34">
        <v>36.292839999999998</v>
      </c>
      <c r="F46" s="34">
        <v>136.51747300000002</v>
      </c>
      <c r="G46" s="34">
        <v>34.004649999999991</v>
      </c>
      <c r="H46" s="34">
        <v>985.18159868829878</v>
      </c>
      <c r="J46" s="47">
        <f t="shared" ref="J46" si="133">B46/$H46</f>
        <v>0.41089809202585137</v>
      </c>
      <c r="K46" s="47">
        <f t="shared" ref="K46" si="134">C46/$H46</f>
        <v>0.15965409493814894</v>
      </c>
      <c r="L46" s="47">
        <f t="shared" ref="L46" si="135">D46/$H46</f>
        <v>0.21952208637265189</v>
      </c>
      <c r="M46" s="47">
        <f t="shared" ref="M46" si="136">E46/$H46</f>
        <v>3.6838731101272504E-2</v>
      </c>
      <c r="N46" s="47">
        <f t="shared" ref="N46" si="137">F46/$H46</f>
        <v>0.13857087178827093</v>
      </c>
      <c r="O46" s="47">
        <f t="shared" ref="O46" si="138">G46/$H46</f>
        <v>3.4516123773804579E-2</v>
      </c>
      <c r="P46" s="86"/>
      <c r="Q46" s="47">
        <f>B46/B34-1</f>
        <v>-0.18876069532286155</v>
      </c>
      <c r="R46" s="47">
        <f t="shared" ref="R46:W46" si="139">C46/C34-1</f>
        <v>0.63995878160681574</v>
      </c>
      <c r="S46" s="47">
        <f t="shared" si="139"/>
        <v>-5.9149940012788504E-2</v>
      </c>
      <c r="T46" s="47">
        <f t="shared" si="139"/>
        <v>0.14067161411418017</v>
      </c>
      <c r="U46" s="47">
        <f t="shared" si="139"/>
        <v>0.21576163684513472</v>
      </c>
      <c r="V46" s="47">
        <f t="shared" si="139"/>
        <v>-6.157101335367432E-2</v>
      </c>
      <c r="W46" s="47">
        <f t="shared" si="139"/>
        <v>-1.9835905012591803E-2</v>
      </c>
      <c r="X46" s="47"/>
      <c r="Y46" s="47">
        <f t="shared" ref="Y46" si="140">B46/B45-1</f>
        <v>-0.30269398644518453</v>
      </c>
      <c r="Z46" s="47">
        <f t="shared" ref="Z46" si="141">C46/C45-1</f>
        <v>0.1235228247520046</v>
      </c>
      <c r="AA46" s="47">
        <f t="shared" ref="AA46" si="142">D46/D45-1</f>
        <v>2.0745375451366188</v>
      </c>
      <c r="AB46" s="47">
        <f t="shared" ref="AB46" si="143">E46/E45-1</f>
        <v>7.542147504041008E-2</v>
      </c>
      <c r="AC46" s="47">
        <f t="shared" ref="AC46" si="144">F46/F45-1</f>
        <v>9.5672391289534087E-3</v>
      </c>
      <c r="AD46" s="47">
        <f t="shared" ref="AD46" si="145">G46/G45-1</f>
        <v>2.0360752486562732</v>
      </c>
      <c r="AE46" s="47">
        <f t="shared" ref="AE46" si="146">H46/H45-1</f>
        <v>1.4561000546531977E-2</v>
      </c>
    </row>
    <row r="47" spans="1:36">
      <c r="B47" s="39"/>
      <c r="C47" s="39"/>
      <c r="D47" s="39"/>
      <c r="E47" s="39"/>
      <c r="F47" s="39"/>
      <c r="G47" s="39"/>
      <c r="H47" s="34"/>
      <c r="J47" s="87"/>
      <c r="K47" s="87"/>
      <c r="L47" s="87"/>
      <c r="M47" s="87"/>
      <c r="N47" s="87"/>
      <c r="O47" s="87"/>
    </row>
    <row r="48" spans="1:36">
      <c r="B48" s="39"/>
      <c r="C48" s="39"/>
      <c r="D48" s="39"/>
      <c r="E48" s="39"/>
      <c r="F48" s="39"/>
      <c r="G48" s="39"/>
      <c r="H48" s="34"/>
      <c r="J48" s="87"/>
      <c r="K48" s="87"/>
      <c r="L48" s="87"/>
      <c r="M48" s="87"/>
      <c r="N48" s="87"/>
      <c r="O48" s="87"/>
    </row>
    <row r="49" spans="2:15">
      <c r="B49" s="39"/>
      <c r="C49" s="39"/>
      <c r="D49" s="39"/>
      <c r="E49" s="39"/>
      <c r="F49" s="39"/>
      <c r="G49" s="39"/>
      <c r="H49" s="34"/>
      <c r="J49" s="87"/>
      <c r="K49" s="87"/>
      <c r="L49" s="87"/>
      <c r="M49" s="87"/>
      <c r="N49" s="87"/>
      <c r="O49" s="87"/>
    </row>
    <row r="50" spans="2:15">
      <c r="B50" s="39"/>
      <c r="C50" s="39"/>
      <c r="D50" s="39"/>
      <c r="E50" s="39"/>
      <c r="F50" s="39"/>
      <c r="G50" s="39"/>
      <c r="H50" s="34"/>
      <c r="J50" s="87"/>
      <c r="K50" s="87"/>
      <c r="L50" s="87"/>
      <c r="M50" s="87"/>
      <c r="N50" s="87"/>
      <c r="O50" s="87"/>
    </row>
    <row r="51" spans="2:15">
      <c r="B51" s="39"/>
      <c r="C51" s="39"/>
      <c r="D51" s="39"/>
      <c r="E51" s="39"/>
      <c r="F51" s="39"/>
      <c r="G51" s="39"/>
      <c r="H51" s="34"/>
      <c r="J51" s="87"/>
      <c r="K51" s="87"/>
      <c r="L51" s="87"/>
      <c r="M51" s="87"/>
      <c r="N51" s="87"/>
      <c r="O51" s="87"/>
    </row>
    <row r="52" spans="2:15">
      <c r="B52" s="39"/>
      <c r="C52" s="39"/>
      <c r="D52" s="39"/>
      <c r="E52" s="39"/>
      <c r="F52" s="39"/>
      <c r="G52" s="39"/>
      <c r="H52" s="34"/>
      <c r="J52" s="87"/>
      <c r="K52" s="87"/>
      <c r="L52" s="87"/>
      <c r="M52" s="87"/>
      <c r="N52" s="87"/>
      <c r="O52" s="87"/>
    </row>
    <row r="53" spans="2:15">
      <c r="B53" s="39"/>
      <c r="C53" s="39"/>
      <c r="D53" s="39"/>
      <c r="E53" s="39"/>
      <c r="F53" s="39"/>
      <c r="G53" s="39"/>
      <c r="H53" s="34"/>
      <c r="J53" s="87"/>
      <c r="K53" s="87"/>
      <c r="L53" s="87"/>
      <c r="M53" s="87"/>
      <c r="N53" s="87"/>
      <c r="O53" s="87"/>
    </row>
    <row r="54" spans="2:15">
      <c r="B54" s="39"/>
      <c r="C54" s="39"/>
      <c r="D54" s="39"/>
      <c r="E54" s="39"/>
      <c r="F54" s="39"/>
      <c r="G54" s="39"/>
      <c r="H54" s="34"/>
      <c r="J54" s="87"/>
      <c r="K54" s="87"/>
      <c r="L54" s="87"/>
      <c r="M54" s="87"/>
      <c r="N54" s="87"/>
      <c r="O54" s="87"/>
    </row>
    <row r="55" spans="2:15">
      <c r="B55" s="39"/>
      <c r="C55" s="39"/>
      <c r="D55" s="39"/>
      <c r="E55" s="39"/>
      <c r="F55" s="39"/>
      <c r="G55" s="39"/>
      <c r="H55" s="34"/>
      <c r="J55" s="87"/>
      <c r="K55" s="87"/>
      <c r="L55" s="87"/>
      <c r="M55" s="87"/>
      <c r="N55" s="87"/>
      <c r="O55" s="87"/>
    </row>
    <row r="56" spans="2:15">
      <c r="H56" s="34"/>
    </row>
    <row r="57" spans="2:15">
      <c r="H57" s="34"/>
    </row>
    <row r="58" spans="2:15">
      <c r="H58" s="34"/>
    </row>
    <row r="59" spans="2:15">
      <c r="H59" s="34"/>
    </row>
    <row r="60" spans="2:15">
      <c r="H60" s="34"/>
    </row>
    <row r="61" spans="2:15">
      <c r="H61" s="34"/>
    </row>
    <row r="62" spans="2:15">
      <c r="H62" s="34"/>
    </row>
    <row r="63" spans="2:15">
      <c r="H63" s="34"/>
    </row>
    <row r="64" spans="2:15">
      <c r="H64" s="34"/>
    </row>
    <row r="65" spans="8:8">
      <c r="H65" s="34"/>
    </row>
    <row r="66" spans="8:8">
      <c r="H66" s="34"/>
    </row>
    <row r="67" spans="8:8">
      <c r="H67" s="34"/>
    </row>
    <row r="68" spans="8:8">
      <c r="H68" s="34"/>
    </row>
    <row r="69" spans="8:8">
      <c r="H69" s="34"/>
    </row>
    <row r="70" spans="8:8">
      <c r="H70" s="34"/>
    </row>
    <row r="71" spans="8:8">
      <c r="H71" s="34"/>
    </row>
    <row r="72" spans="8:8">
      <c r="H72" s="34"/>
    </row>
    <row r="73" spans="8:8">
      <c r="H73" s="34"/>
    </row>
    <row r="74" spans="8:8">
      <c r="H74" s="34"/>
    </row>
    <row r="75" spans="8:8">
      <c r="H75" s="34"/>
    </row>
    <row r="76" spans="8:8">
      <c r="H76" s="34"/>
    </row>
  </sheetData>
  <mergeCells count="3">
    <mergeCell ref="J7:O7"/>
    <mergeCell ref="Y7:AE7"/>
    <mergeCell ref="Q7:W7"/>
  </mergeCells>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51"/>
  <sheetViews>
    <sheetView zoomScaleNormal="100" workbookViewId="0">
      <pane xSplit="1" ySplit="8" topLeftCell="B26" activePane="bottomRight" state="frozen"/>
      <selection pane="topRight" activeCell="B1" sqref="B1"/>
      <selection pane="bottomLeft" activeCell="A9" sqref="A9"/>
      <selection pane="bottomRight" activeCell="A47" sqref="A47"/>
    </sheetView>
  </sheetViews>
  <sheetFormatPr defaultColWidth="9.140625" defaultRowHeight="12"/>
  <cols>
    <col min="1" max="1" width="8.7109375" style="29" customWidth="1"/>
    <col min="2" max="9" width="9.85546875" style="29" customWidth="1"/>
    <col min="10" max="10" width="2.7109375" style="29" customWidth="1"/>
    <col min="11" max="17" width="9.85546875" style="79" customWidth="1"/>
    <col min="18" max="18" width="2.7109375" style="79" customWidth="1"/>
    <col min="19" max="26" width="9.85546875" style="79" customWidth="1"/>
    <col min="27" max="27" width="1.7109375" style="79" customWidth="1"/>
    <col min="28" max="33" width="9.85546875" style="79" customWidth="1"/>
    <col min="34" max="34" width="10" style="79" customWidth="1"/>
    <col min="35" max="35" width="9.85546875" style="79" customWidth="1"/>
    <col min="36" max="36" width="2.7109375" style="29" customWidth="1"/>
    <col min="37" max="16384" width="9.140625" style="29"/>
  </cols>
  <sheetData>
    <row r="1" spans="1:40" s="21" customFormat="1" ht="12.75">
      <c r="A1" s="13" t="s">
        <v>12</v>
      </c>
      <c r="B1" s="20" t="s">
        <v>28</v>
      </c>
      <c r="K1" s="68"/>
      <c r="L1" s="69"/>
      <c r="M1" s="69"/>
      <c r="N1" s="69"/>
      <c r="O1" s="69"/>
      <c r="P1" s="69"/>
      <c r="Q1" s="69"/>
      <c r="R1" s="69"/>
      <c r="S1" s="69"/>
      <c r="T1" s="69"/>
      <c r="U1" s="69"/>
      <c r="V1" s="69"/>
      <c r="W1" s="69"/>
      <c r="X1" s="69"/>
      <c r="Y1" s="69"/>
      <c r="Z1" s="69"/>
      <c r="AA1" s="69"/>
      <c r="AB1" s="69"/>
      <c r="AC1" s="69"/>
      <c r="AD1" s="69"/>
      <c r="AE1" s="69"/>
      <c r="AF1" s="69"/>
      <c r="AG1" s="69"/>
      <c r="AH1" s="69"/>
      <c r="AI1" s="69"/>
    </row>
    <row r="2" spans="1:40" s="21" customFormat="1" ht="12.75">
      <c r="A2" s="13" t="s">
        <v>13</v>
      </c>
      <c r="B2" s="20" t="s">
        <v>20</v>
      </c>
      <c r="K2" s="68"/>
      <c r="L2" s="69"/>
      <c r="M2" s="69"/>
      <c r="N2" s="69"/>
      <c r="O2" s="69"/>
      <c r="P2" s="69"/>
      <c r="Q2" s="69"/>
      <c r="R2" s="69"/>
      <c r="S2" s="69"/>
      <c r="T2" s="69"/>
      <c r="U2" s="69"/>
      <c r="V2" s="69"/>
      <c r="W2" s="69"/>
      <c r="X2" s="69"/>
      <c r="Y2" s="69"/>
      <c r="Z2" s="69"/>
      <c r="AA2" s="69"/>
      <c r="AB2" s="69"/>
      <c r="AC2" s="69"/>
      <c r="AD2" s="69"/>
      <c r="AE2" s="69"/>
      <c r="AF2" s="69"/>
      <c r="AG2" s="69"/>
      <c r="AH2" s="69"/>
      <c r="AI2" s="69"/>
    </row>
    <row r="3" spans="1:40" s="21" customFormat="1" ht="12.75">
      <c r="A3" s="14" t="s">
        <v>14</v>
      </c>
      <c r="B3" s="20" t="s">
        <v>19</v>
      </c>
      <c r="K3" s="68"/>
      <c r="L3" s="69"/>
      <c r="M3" s="69"/>
      <c r="N3" s="69"/>
      <c r="O3" s="69"/>
      <c r="P3" s="69"/>
      <c r="Q3" s="69"/>
      <c r="R3" s="69"/>
      <c r="S3" s="69"/>
      <c r="T3" s="69"/>
      <c r="U3" s="69"/>
      <c r="V3" s="69"/>
      <c r="W3" s="69"/>
      <c r="X3" s="69"/>
      <c r="Y3" s="69"/>
      <c r="Z3" s="69"/>
      <c r="AA3" s="69"/>
      <c r="AB3" s="69"/>
      <c r="AC3" s="69"/>
      <c r="AD3" s="69"/>
      <c r="AE3" s="69"/>
      <c r="AF3" s="69"/>
      <c r="AG3" s="69"/>
      <c r="AH3" s="69"/>
      <c r="AI3" s="69"/>
    </row>
    <row r="4" spans="1:40" s="23" customFormat="1" ht="11.25">
      <c r="A4" s="15" t="s">
        <v>3</v>
      </c>
      <c r="B4" s="22" t="s">
        <v>33</v>
      </c>
      <c r="K4" s="70"/>
      <c r="L4" s="71"/>
      <c r="M4" s="71"/>
      <c r="N4" s="71"/>
      <c r="O4" s="71"/>
      <c r="P4" s="71"/>
      <c r="Q4" s="71"/>
      <c r="R4" s="71"/>
      <c r="S4" s="71"/>
      <c r="T4" s="71"/>
      <c r="U4" s="71"/>
      <c r="V4" s="71"/>
      <c r="W4" s="71"/>
      <c r="X4" s="71"/>
      <c r="Y4" s="71"/>
      <c r="Z4" s="71"/>
      <c r="AA4" s="71"/>
      <c r="AB4" s="71"/>
      <c r="AC4" s="71"/>
      <c r="AD4" s="71"/>
      <c r="AE4" s="71"/>
      <c r="AF4" s="71"/>
      <c r="AG4" s="71"/>
      <c r="AH4" s="71"/>
      <c r="AI4" s="71"/>
    </row>
    <row r="5" spans="1:40" s="23" customFormat="1" ht="11.25">
      <c r="A5" s="16" t="s">
        <v>15</v>
      </c>
      <c r="B5" s="22" t="s">
        <v>53</v>
      </c>
      <c r="K5" s="72"/>
      <c r="L5" s="71"/>
      <c r="M5" s="71"/>
      <c r="N5" s="71"/>
      <c r="O5" s="71"/>
      <c r="P5" s="71"/>
      <c r="Q5" s="71"/>
      <c r="R5" s="71"/>
      <c r="S5" s="71"/>
      <c r="T5" s="71"/>
      <c r="U5" s="71"/>
      <c r="V5" s="71"/>
      <c r="W5" s="71"/>
      <c r="X5" s="71"/>
      <c r="Y5" s="71"/>
      <c r="Z5" s="71"/>
      <c r="AA5" s="71"/>
      <c r="AB5" s="71"/>
      <c r="AC5" s="71"/>
      <c r="AD5" s="71"/>
      <c r="AE5" s="71"/>
      <c r="AF5" s="71"/>
      <c r="AG5" s="71"/>
      <c r="AH5" s="71"/>
      <c r="AI5" s="71"/>
    </row>
    <row r="6" spans="1:40" s="23" customFormat="1">
      <c r="A6" s="16"/>
      <c r="B6" s="24"/>
      <c r="F6" s="24"/>
      <c r="K6" s="72"/>
      <c r="L6" s="71"/>
      <c r="M6" s="71"/>
      <c r="N6" s="71"/>
      <c r="O6" s="72"/>
      <c r="P6" s="71"/>
      <c r="Q6" s="71"/>
      <c r="R6" s="71"/>
      <c r="S6" s="73"/>
      <c r="T6" s="73"/>
      <c r="U6" s="73"/>
      <c r="V6" s="73"/>
      <c r="W6" s="73"/>
      <c r="X6" s="73"/>
      <c r="Y6" s="73"/>
      <c r="Z6" s="73"/>
      <c r="AA6" s="71"/>
      <c r="AB6" s="71"/>
      <c r="AC6" s="71"/>
      <c r="AD6" s="71"/>
      <c r="AE6" s="71"/>
      <c r="AF6" s="71"/>
      <c r="AG6" s="71"/>
      <c r="AH6" s="71"/>
      <c r="AI6" s="71"/>
    </row>
    <row r="7" spans="1:40" s="25" customFormat="1" ht="12.75" customHeight="1">
      <c r="A7" s="26"/>
      <c r="B7" s="48"/>
      <c r="C7" s="48"/>
      <c r="D7" s="48"/>
      <c r="E7" s="48"/>
      <c r="F7" s="48"/>
      <c r="G7" s="48"/>
      <c r="H7" s="48"/>
      <c r="I7" s="48"/>
      <c r="K7" s="98" t="s">
        <v>50</v>
      </c>
      <c r="L7" s="98"/>
      <c r="M7" s="98"/>
      <c r="N7" s="98"/>
      <c r="O7" s="98"/>
      <c r="P7" s="98"/>
      <c r="Q7" s="98"/>
      <c r="R7" s="73"/>
      <c r="S7" s="99" t="s">
        <v>22</v>
      </c>
      <c r="T7" s="99"/>
      <c r="U7" s="99"/>
      <c r="V7" s="99"/>
      <c r="W7" s="99"/>
      <c r="X7" s="99"/>
      <c r="Y7" s="99"/>
      <c r="Z7" s="99"/>
      <c r="AA7" s="73"/>
      <c r="AB7" s="99" t="s">
        <v>34</v>
      </c>
      <c r="AC7" s="99"/>
      <c r="AD7" s="99"/>
      <c r="AE7" s="99"/>
      <c r="AF7" s="99"/>
      <c r="AG7" s="99"/>
      <c r="AH7" s="99"/>
      <c r="AI7" s="99"/>
    </row>
    <row r="8" spans="1:40" s="33" customFormat="1" ht="36.75" thickBot="1">
      <c r="A8" s="27"/>
      <c r="B8" s="31" t="s">
        <v>37</v>
      </c>
      <c r="C8" s="31" t="s">
        <v>31</v>
      </c>
      <c r="D8" s="31" t="s">
        <v>32</v>
      </c>
      <c r="E8" s="32" t="s">
        <v>39</v>
      </c>
      <c r="F8" s="31" t="s">
        <v>40</v>
      </c>
      <c r="G8" s="32" t="s">
        <v>41</v>
      </c>
      <c r="H8" s="32" t="s">
        <v>42</v>
      </c>
      <c r="I8" s="32" t="s">
        <v>0</v>
      </c>
      <c r="K8" s="75" t="s">
        <v>37</v>
      </c>
      <c r="L8" s="75" t="s">
        <v>31</v>
      </c>
      <c r="M8" s="75" t="s">
        <v>32</v>
      </c>
      <c r="N8" s="76" t="s">
        <v>39</v>
      </c>
      <c r="O8" s="75" t="s">
        <v>40</v>
      </c>
      <c r="P8" s="76" t="s">
        <v>41</v>
      </c>
      <c r="Q8" s="76" t="s">
        <v>42</v>
      </c>
      <c r="R8" s="77"/>
      <c r="S8" s="78" t="s">
        <v>37</v>
      </c>
      <c r="T8" s="78" t="s">
        <v>31</v>
      </c>
      <c r="U8" s="76" t="s">
        <v>32</v>
      </c>
      <c r="V8" s="76" t="s">
        <v>39</v>
      </c>
      <c r="W8" s="78" t="s">
        <v>40</v>
      </c>
      <c r="X8" s="76" t="s">
        <v>41</v>
      </c>
      <c r="Y8" s="76" t="s">
        <v>42</v>
      </c>
      <c r="Z8" s="76" t="s">
        <v>0</v>
      </c>
      <c r="AA8" s="77"/>
      <c r="AB8" s="78" t="s">
        <v>37</v>
      </c>
      <c r="AC8" s="78" t="s">
        <v>31</v>
      </c>
      <c r="AD8" s="76" t="s">
        <v>32</v>
      </c>
      <c r="AE8" s="76" t="s">
        <v>39</v>
      </c>
      <c r="AF8" s="78" t="s">
        <v>40</v>
      </c>
      <c r="AG8" s="76" t="s">
        <v>41</v>
      </c>
      <c r="AH8" s="76" t="s">
        <v>42</v>
      </c>
      <c r="AI8" s="76" t="s">
        <v>0</v>
      </c>
    </row>
    <row r="9" spans="1:40" ht="12.75" thickTop="1">
      <c r="A9" s="28">
        <v>2014</v>
      </c>
      <c r="B9" s="34">
        <v>505.02</v>
      </c>
      <c r="C9" s="34">
        <v>177.40364546388884</v>
      </c>
      <c r="D9" s="34">
        <v>3.6798439845238113</v>
      </c>
      <c r="E9" s="35">
        <v>26.686194077057809</v>
      </c>
      <c r="F9" s="34">
        <v>9.8725000000000005</v>
      </c>
      <c r="G9" s="35">
        <v>6.0462695181087307</v>
      </c>
      <c r="H9" s="35">
        <v>1.5061112515873021</v>
      </c>
      <c r="I9" s="35">
        <v>730.21456429516638</v>
      </c>
      <c r="J9" s="34"/>
      <c r="K9" s="47">
        <f t="shared" ref="K9:K18" si="0">B9/$I9</f>
        <v>0.6916049401006763</v>
      </c>
      <c r="L9" s="47">
        <f t="shared" ref="L9:L18" si="1">C9/$I9</f>
        <v>0.24294728445347602</v>
      </c>
      <c r="M9" s="47">
        <f t="shared" ref="M9:M18" si="2">D9/$I9</f>
        <v>5.039400971241584E-3</v>
      </c>
      <c r="N9" s="47">
        <f t="shared" ref="N9:N18" si="3">E9/$I9</f>
        <v>3.6545688598824976E-2</v>
      </c>
      <c r="O9" s="47">
        <f t="shared" ref="O9:O18" si="4">F9/$I9</f>
        <v>1.3519998754789765E-2</v>
      </c>
      <c r="P9" s="47">
        <f t="shared" ref="P9:P18" si="5">G9/$I9</f>
        <v>8.2801272581365763E-3</v>
      </c>
      <c r="Q9" s="47">
        <f t="shared" ref="Q9:Q18" si="6">H9/$I9</f>
        <v>2.062559862854918E-3</v>
      </c>
      <c r="R9" s="46"/>
      <c r="S9" s="47" t="s">
        <v>21</v>
      </c>
      <c r="T9" s="47" t="s">
        <v>21</v>
      </c>
      <c r="U9" s="47" t="s">
        <v>21</v>
      </c>
      <c r="V9" s="47" t="s">
        <v>21</v>
      </c>
      <c r="W9" s="47" t="s">
        <v>21</v>
      </c>
      <c r="X9" s="47" t="s">
        <v>21</v>
      </c>
      <c r="Y9" s="47" t="s">
        <v>21</v>
      </c>
      <c r="Z9" s="47" t="s">
        <v>21</v>
      </c>
      <c r="AB9" s="46" t="s">
        <v>21</v>
      </c>
      <c r="AC9" s="46" t="s">
        <v>21</v>
      </c>
      <c r="AD9" s="46" t="s">
        <v>21</v>
      </c>
      <c r="AE9" s="46" t="s">
        <v>21</v>
      </c>
      <c r="AF9" s="46" t="s">
        <v>21</v>
      </c>
      <c r="AG9" s="46" t="s">
        <v>21</v>
      </c>
      <c r="AH9" s="46" t="s">
        <v>21</v>
      </c>
      <c r="AI9" s="46" t="s">
        <v>21</v>
      </c>
      <c r="AK9" s="34"/>
      <c r="AL9" s="34"/>
      <c r="AM9" s="34"/>
      <c r="AN9" s="34"/>
    </row>
    <row r="10" spans="1:40">
      <c r="A10" s="28">
        <v>2015</v>
      </c>
      <c r="B10" s="34">
        <v>490.03</v>
      </c>
      <c r="C10" s="34">
        <v>192.26234831111103</v>
      </c>
      <c r="D10" s="34">
        <v>3.0671417761904767</v>
      </c>
      <c r="E10" s="35">
        <v>27.939812427441723</v>
      </c>
      <c r="F10" s="34">
        <v>8.6154100000000007</v>
      </c>
      <c r="G10" s="35">
        <v>5.2491416976649603</v>
      </c>
      <c r="H10" s="35">
        <v>1.4392678115079365</v>
      </c>
      <c r="I10" s="35">
        <v>728.60312202391617</v>
      </c>
      <c r="J10" s="34"/>
      <c r="K10" s="47">
        <f t="shared" si="0"/>
        <v>0.67256093912800297</v>
      </c>
      <c r="L10" s="47">
        <f t="shared" si="1"/>
        <v>0.26387801877247524</v>
      </c>
      <c r="M10" s="47">
        <f t="shared" si="2"/>
        <v>4.2096193160284026E-3</v>
      </c>
      <c r="N10" s="47">
        <f t="shared" si="3"/>
        <v>3.8347094025387128E-2</v>
      </c>
      <c r="O10" s="47">
        <f t="shared" si="4"/>
        <v>1.182455817107685E-2</v>
      </c>
      <c r="P10" s="47">
        <f t="shared" si="5"/>
        <v>7.204390894021806E-3</v>
      </c>
      <c r="Q10" s="47">
        <f t="shared" si="6"/>
        <v>1.975379693007537E-3</v>
      </c>
      <c r="R10" s="46"/>
      <c r="S10" s="47">
        <f t="shared" ref="S10:S18" si="7">B10/B9-1</f>
        <v>-2.968199279236472E-2</v>
      </c>
      <c r="T10" s="47">
        <f t="shared" ref="T10:T18" si="8">C10/C9-1</f>
        <v>8.3756468523341177E-2</v>
      </c>
      <c r="U10" s="47">
        <f t="shared" ref="U10:U18" si="9">D10/D9-1</f>
        <v>-0.16650222425465711</v>
      </c>
      <c r="V10" s="47">
        <f t="shared" ref="V10:V18" si="10">E10/E9-1</f>
        <v>4.6976288442031944E-2</v>
      </c>
      <c r="W10" s="47">
        <f t="shared" ref="W10:W18" si="11">F10/F9-1</f>
        <v>-0.12733248923778173</v>
      </c>
      <c r="X10" s="47">
        <f t="shared" ref="X10:X18" si="12">G10/G9-1</f>
        <v>-0.13183795695119982</v>
      </c>
      <c r="Y10" s="47">
        <f t="shared" ref="Y10:Y18" si="13">H10/H9-1</f>
        <v>-4.4381475809916915E-2</v>
      </c>
      <c r="Z10" s="47">
        <f t="shared" ref="Z10:Z17" si="14">I10/I9-1</f>
        <v>-2.2068065333723519E-3</v>
      </c>
      <c r="AB10" s="46" t="s">
        <v>21</v>
      </c>
      <c r="AC10" s="46" t="s">
        <v>21</v>
      </c>
      <c r="AD10" s="46" t="s">
        <v>21</v>
      </c>
      <c r="AE10" s="46" t="s">
        <v>21</v>
      </c>
      <c r="AF10" s="46" t="s">
        <v>21</v>
      </c>
      <c r="AG10" s="46" t="s">
        <v>21</v>
      </c>
      <c r="AH10" s="46" t="s">
        <v>21</v>
      </c>
      <c r="AI10" s="46" t="s">
        <v>21</v>
      </c>
      <c r="AK10" s="34"/>
      <c r="AL10" s="34"/>
      <c r="AM10" s="34"/>
      <c r="AN10" s="34"/>
    </row>
    <row r="11" spans="1:40">
      <c r="A11" s="28">
        <v>2016</v>
      </c>
      <c r="B11" s="34">
        <v>519.1</v>
      </c>
      <c r="C11" s="34">
        <v>209.48373783571427</v>
      </c>
      <c r="D11" s="34">
        <v>2.7850533805555577</v>
      </c>
      <c r="E11" s="35">
        <v>30.020125572520559</v>
      </c>
      <c r="F11" s="34">
        <v>11.05823</v>
      </c>
      <c r="G11" s="35">
        <v>5.4041527389018205</v>
      </c>
      <c r="H11" s="35">
        <v>1.3302637833333344</v>
      </c>
      <c r="I11" s="35">
        <v>779.18156331102557</v>
      </c>
      <c r="J11" s="34"/>
      <c r="K11" s="47">
        <f t="shared" si="0"/>
        <v>0.66621186183378811</v>
      </c>
      <c r="L11" s="47">
        <f t="shared" si="1"/>
        <v>0.26885099404244339</v>
      </c>
      <c r="M11" s="47">
        <f t="shared" si="2"/>
        <v>3.5743317240732107E-3</v>
      </c>
      <c r="N11" s="47">
        <f t="shared" si="3"/>
        <v>3.8527766808231625E-2</v>
      </c>
      <c r="O11" s="47">
        <f t="shared" si="4"/>
        <v>1.41921094141519E-2</v>
      </c>
      <c r="P11" s="47">
        <f t="shared" si="5"/>
        <v>6.9356784007280816E-3</v>
      </c>
      <c r="Q11" s="47">
        <f t="shared" si="6"/>
        <v>1.7072577765836249E-3</v>
      </c>
      <c r="R11" s="46"/>
      <c r="S11" s="47">
        <f t="shared" si="7"/>
        <v>5.9322898598045182E-2</v>
      </c>
      <c r="T11" s="47">
        <f t="shared" si="8"/>
        <v>8.9572345682246146E-2</v>
      </c>
      <c r="U11" s="47">
        <f t="shared" si="9"/>
        <v>-9.1971097594740092E-2</v>
      </c>
      <c r="V11" s="47">
        <f t="shared" si="10"/>
        <v>7.4456947428738207E-2</v>
      </c>
      <c r="W11" s="47">
        <f t="shared" si="11"/>
        <v>0.28354077171022607</v>
      </c>
      <c r="X11" s="47">
        <f t="shared" si="12"/>
        <v>2.9530740483880491E-2</v>
      </c>
      <c r="Y11" s="47">
        <f t="shared" si="13"/>
        <v>-7.5735750708130767E-2</v>
      </c>
      <c r="Z11" s="47">
        <f t="shared" si="14"/>
        <v>6.941837024608466E-2</v>
      </c>
      <c r="AB11" s="46" t="s">
        <v>21</v>
      </c>
      <c r="AC11" s="46" t="s">
        <v>21</v>
      </c>
      <c r="AD11" s="46" t="s">
        <v>21</v>
      </c>
      <c r="AE11" s="46" t="s">
        <v>21</v>
      </c>
      <c r="AF11" s="46" t="s">
        <v>21</v>
      </c>
      <c r="AG11" s="46" t="s">
        <v>21</v>
      </c>
      <c r="AH11" s="46" t="s">
        <v>21</v>
      </c>
      <c r="AI11" s="46" t="s">
        <v>21</v>
      </c>
      <c r="AK11" s="34"/>
      <c r="AL11" s="34"/>
      <c r="AM11" s="34"/>
      <c r="AN11" s="34"/>
    </row>
    <row r="12" spans="1:40">
      <c r="A12" s="28">
        <v>2017</v>
      </c>
      <c r="B12" s="34">
        <v>505.16</v>
      </c>
      <c r="C12" s="34">
        <v>208.73487855139447</v>
      </c>
      <c r="D12" s="34">
        <v>2.2979600852589641</v>
      </c>
      <c r="E12" s="35">
        <v>30.937257811701279</v>
      </c>
      <c r="F12" s="34">
        <v>10.75981</v>
      </c>
      <c r="G12" s="35">
        <v>4.1521949476314299</v>
      </c>
      <c r="H12" s="35">
        <v>1.4169635398406391</v>
      </c>
      <c r="I12" s="35">
        <v>763.45906493582686</v>
      </c>
      <c r="J12" s="34"/>
      <c r="K12" s="47">
        <f t="shared" si="0"/>
        <v>0.66167267270899666</v>
      </c>
      <c r="L12" s="47">
        <f t="shared" si="1"/>
        <v>0.27340677206961955</v>
      </c>
      <c r="M12" s="47">
        <f t="shared" si="2"/>
        <v>3.0099322816372885E-3</v>
      </c>
      <c r="N12" s="47">
        <f t="shared" si="3"/>
        <v>4.0522484089309668E-2</v>
      </c>
      <c r="O12" s="47">
        <f t="shared" si="4"/>
        <v>1.4093499565565345E-2</v>
      </c>
      <c r="P12" s="47">
        <f t="shared" si="5"/>
        <v>5.4386608769658737E-3</v>
      </c>
      <c r="Q12" s="47">
        <f t="shared" si="6"/>
        <v>1.855978407905528E-3</v>
      </c>
      <c r="R12" s="46"/>
      <c r="S12" s="47">
        <f t="shared" si="7"/>
        <v>-2.6854170680023159E-2</v>
      </c>
      <c r="T12" s="47">
        <f t="shared" si="8"/>
        <v>-3.5747848117312353E-3</v>
      </c>
      <c r="U12" s="47">
        <f t="shared" si="9"/>
        <v>-0.17489549704768281</v>
      </c>
      <c r="V12" s="47">
        <f t="shared" si="10"/>
        <v>3.0550579709107906E-2</v>
      </c>
      <c r="W12" s="47">
        <f t="shared" si="11"/>
        <v>-2.6986235591048513E-2</v>
      </c>
      <c r="X12" s="47">
        <f t="shared" si="12"/>
        <v>-0.23166587840091313</v>
      </c>
      <c r="Y12" s="47">
        <f t="shared" si="13"/>
        <v>6.5174860500264886E-2</v>
      </c>
      <c r="Z12" s="47">
        <f t="shared" si="14"/>
        <v>-2.0178221759236892E-2</v>
      </c>
      <c r="AB12" s="46" t="s">
        <v>21</v>
      </c>
      <c r="AC12" s="46" t="s">
        <v>21</v>
      </c>
      <c r="AD12" s="46" t="s">
        <v>21</v>
      </c>
      <c r="AE12" s="46" t="s">
        <v>21</v>
      </c>
      <c r="AF12" s="46" t="s">
        <v>21</v>
      </c>
      <c r="AG12" s="46" t="s">
        <v>21</v>
      </c>
      <c r="AH12" s="46" t="s">
        <v>21</v>
      </c>
      <c r="AI12" s="46" t="s">
        <v>21</v>
      </c>
      <c r="AK12" s="34"/>
      <c r="AL12" s="34"/>
      <c r="AM12" s="34"/>
      <c r="AN12" s="34"/>
    </row>
    <row r="13" spans="1:40">
      <c r="A13" s="28">
        <v>2018</v>
      </c>
      <c r="B13" s="34">
        <v>547.79999999999995</v>
      </c>
      <c r="C13" s="34">
        <v>218.95884798286858</v>
      </c>
      <c r="D13" s="34">
        <v>1.6068679219123514</v>
      </c>
      <c r="E13" s="35">
        <v>31.528739077692517</v>
      </c>
      <c r="F13" s="34">
        <v>11.60975</v>
      </c>
      <c r="G13" s="35">
        <v>3.4903680546788802</v>
      </c>
      <c r="H13" s="35">
        <v>1.423157523904383</v>
      </c>
      <c r="I13" s="35">
        <v>816.4177305610566</v>
      </c>
      <c r="J13" s="34"/>
      <c r="K13" s="47">
        <f t="shared" si="0"/>
        <v>0.67098003815221186</v>
      </c>
      <c r="L13" s="47">
        <f t="shared" si="1"/>
        <v>0.26819462609220429</v>
      </c>
      <c r="M13" s="47">
        <f t="shared" si="2"/>
        <v>1.9681933179085706E-3</v>
      </c>
      <c r="N13" s="47">
        <f t="shared" si="3"/>
        <v>3.8618390925960679E-2</v>
      </c>
      <c r="O13" s="47">
        <f t="shared" si="4"/>
        <v>1.4220355052825194E-2</v>
      </c>
      <c r="P13" s="47">
        <f t="shared" si="5"/>
        <v>4.2752232393094133E-3</v>
      </c>
      <c r="Q13" s="47">
        <f t="shared" si="6"/>
        <v>1.7431732195800846E-3</v>
      </c>
      <c r="R13" s="46"/>
      <c r="S13" s="47">
        <f t="shared" si="7"/>
        <v>8.440890015044733E-2</v>
      </c>
      <c r="T13" s="47">
        <f t="shared" si="8"/>
        <v>4.898064713682615E-2</v>
      </c>
      <c r="U13" s="47">
        <f t="shared" si="9"/>
        <v>-0.30074158719285649</v>
      </c>
      <c r="V13" s="47">
        <f t="shared" si="10"/>
        <v>1.9118736042841089E-2</v>
      </c>
      <c r="W13" s="47">
        <f t="shared" si="11"/>
        <v>7.8992101161637684E-2</v>
      </c>
      <c r="X13" s="47">
        <f t="shared" si="12"/>
        <v>-0.15939205680361446</v>
      </c>
      <c r="Y13" s="47">
        <f t="shared" si="13"/>
        <v>4.3713080044673891E-3</v>
      </c>
      <c r="Z13" s="47">
        <f t="shared" si="14"/>
        <v>6.9366738909153236E-2</v>
      </c>
      <c r="AB13" s="46" t="s">
        <v>21</v>
      </c>
      <c r="AC13" s="46" t="s">
        <v>21</v>
      </c>
      <c r="AD13" s="46" t="s">
        <v>21</v>
      </c>
      <c r="AE13" s="46" t="s">
        <v>21</v>
      </c>
      <c r="AF13" s="46" t="s">
        <v>21</v>
      </c>
      <c r="AG13" s="46" t="s">
        <v>21</v>
      </c>
      <c r="AH13" s="46" t="s">
        <v>21</v>
      </c>
      <c r="AI13" s="46" t="s">
        <v>21</v>
      </c>
      <c r="AK13" s="34"/>
      <c r="AL13" s="34"/>
      <c r="AM13" s="34"/>
      <c r="AN13" s="34"/>
    </row>
    <row r="14" spans="1:40">
      <c r="A14" s="28">
        <v>2019</v>
      </c>
      <c r="B14" s="34">
        <v>624.64285714285711</v>
      </c>
      <c r="C14" s="34">
        <v>248.96416136626979</v>
      </c>
      <c r="D14" s="34">
        <v>1.4308599242063489</v>
      </c>
      <c r="E14" s="35">
        <v>34.256818964632032</v>
      </c>
      <c r="F14" s="34">
        <v>11.49593</v>
      </c>
      <c r="G14" s="35">
        <v>4.1630830159092005</v>
      </c>
      <c r="H14" s="35">
        <v>1.5303786269841273</v>
      </c>
      <c r="I14" s="35">
        <v>926.48408904085875</v>
      </c>
      <c r="J14" s="34"/>
      <c r="K14" s="47">
        <f t="shared" si="0"/>
        <v>0.67420786231689922</v>
      </c>
      <c r="L14" s="47">
        <f t="shared" si="1"/>
        <v>0.26871930593434107</v>
      </c>
      <c r="M14" s="47">
        <f t="shared" si="2"/>
        <v>1.544397730227234E-3</v>
      </c>
      <c r="N14" s="47">
        <f t="shared" si="3"/>
        <v>3.6975075308736657E-2</v>
      </c>
      <c r="O14" s="47">
        <f t="shared" si="4"/>
        <v>1.2408124581935501E-2</v>
      </c>
      <c r="P14" s="47">
        <f t="shared" si="5"/>
        <v>4.4934209504008064E-3</v>
      </c>
      <c r="Q14" s="47">
        <f t="shared" si="6"/>
        <v>1.6518131774593662E-3</v>
      </c>
      <c r="R14" s="46"/>
      <c r="S14" s="47">
        <f t="shared" si="7"/>
        <v>0.1402753872633391</v>
      </c>
      <c r="T14" s="47">
        <f t="shared" si="8"/>
        <v>0.13703631371749281</v>
      </c>
      <c r="U14" s="47">
        <f t="shared" si="9"/>
        <v>-0.10953482567287387</v>
      </c>
      <c r="V14" s="47">
        <f t="shared" si="10"/>
        <v>8.6526767855099829E-2</v>
      </c>
      <c r="W14" s="47">
        <f t="shared" si="11"/>
        <v>-9.8038286784815076E-3</v>
      </c>
      <c r="X14" s="47">
        <f t="shared" si="12"/>
        <v>0.19273467745859585</v>
      </c>
      <c r="Y14" s="47">
        <f t="shared" si="13"/>
        <v>7.5340291765866541E-2</v>
      </c>
      <c r="Z14" s="47">
        <f t="shared" si="14"/>
        <v>0.13481622747727751</v>
      </c>
      <c r="AB14" s="46" t="s">
        <v>21</v>
      </c>
      <c r="AC14" s="46" t="s">
        <v>21</v>
      </c>
      <c r="AD14" s="46" t="s">
        <v>21</v>
      </c>
      <c r="AE14" s="46" t="s">
        <v>21</v>
      </c>
      <c r="AF14" s="46" t="s">
        <v>21</v>
      </c>
      <c r="AG14" s="46" t="s">
        <v>21</v>
      </c>
      <c r="AH14" s="46" t="s">
        <v>21</v>
      </c>
      <c r="AI14" s="46" t="s">
        <v>21</v>
      </c>
      <c r="AK14" s="34"/>
      <c r="AL14" s="34"/>
      <c r="AM14" s="34"/>
      <c r="AN14" s="34"/>
    </row>
    <row r="15" spans="1:40">
      <c r="A15" s="28">
        <v>2020</v>
      </c>
      <c r="B15" s="34">
        <v>595.63517786561272</v>
      </c>
      <c r="C15" s="34">
        <v>291.12295194110686</v>
      </c>
      <c r="D15" s="34">
        <v>1.8817482683794478</v>
      </c>
      <c r="E15" s="35">
        <v>38.949010725128232</v>
      </c>
      <c r="F15" s="34">
        <v>11.98184</v>
      </c>
      <c r="G15" s="35">
        <v>5.3401731577342195</v>
      </c>
      <c r="H15" s="35">
        <v>1.8855012517786569</v>
      </c>
      <c r="I15" s="35">
        <v>946.79640320974011</v>
      </c>
      <c r="J15" s="34"/>
      <c r="K15" s="47">
        <f t="shared" si="0"/>
        <v>0.62910587307508392</v>
      </c>
      <c r="L15" s="47">
        <f t="shared" si="1"/>
        <v>0.30748210592495834</v>
      </c>
      <c r="M15" s="47">
        <f t="shared" si="2"/>
        <v>1.9874898784998777E-3</v>
      </c>
      <c r="N15" s="47">
        <f t="shared" si="3"/>
        <v>4.1137683448191145E-2</v>
      </c>
      <c r="O15" s="47">
        <f t="shared" si="4"/>
        <v>1.2655138907773934E-2</v>
      </c>
      <c r="P15" s="47">
        <f t="shared" si="5"/>
        <v>5.6402550111412202E-3</v>
      </c>
      <c r="Q15" s="47">
        <f t="shared" si="6"/>
        <v>1.9914537543516304E-3</v>
      </c>
      <c r="R15" s="46"/>
      <c r="S15" s="47">
        <f t="shared" si="7"/>
        <v>-4.6438823314056243E-2</v>
      </c>
      <c r="T15" s="47">
        <f t="shared" si="8"/>
        <v>0.16933678463389001</v>
      </c>
      <c r="U15" s="47">
        <f t="shared" si="9"/>
        <v>0.31511704014157216</v>
      </c>
      <c r="V15" s="47">
        <f t="shared" si="10"/>
        <v>0.1369710294858546</v>
      </c>
      <c r="W15" s="47">
        <f t="shared" si="11"/>
        <v>4.226800267572961E-2</v>
      </c>
      <c r="X15" s="47">
        <f t="shared" si="12"/>
        <v>0.28274481611987445</v>
      </c>
      <c r="Y15" s="47">
        <f t="shared" si="13"/>
        <v>0.23204886590343943</v>
      </c>
      <c r="Z15" s="47">
        <f t="shared" si="14"/>
        <v>2.1924083110709036E-2</v>
      </c>
      <c r="AB15" s="46" t="s">
        <v>21</v>
      </c>
      <c r="AC15" s="46" t="s">
        <v>21</v>
      </c>
      <c r="AD15" s="46" t="s">
        <v>21</v>
      </c>
      <c r="AE15" s="46" t="s">
        <v>21</v>
      </c>
      <c r="AF15" s="46" t="s">
        <v>21</v>
      </c>
      <c r="AG15" s="46" t="s">
        <v>21</v>
      </c>
      <c r="AH15" s="46" t="s">
        <v>21</v>
      </c>
      <c r="AI15" s="46" t="s">
        <v>21</v>
      </c>
      <c r="AK15" s="34"/>
      <c r="AL15" s="34"/>
      <c r="AM15" s="34"/>
      <c r="AN15" s="34"/>
    </row>
    <row r="16" spans="1:40">
      <c r="A16" s="28">
        <v>2021</v>
      </c>
      <c r="B16" s="34">
        <v>655.15912698412717</v>
      </c>
      <c r="C16" s="34">
        <v>279.31327693373021</v>
      </c>
      <c r="D16" s="34">
        <v>1.3796289829365078</v>
      </c>
      <c r="E16" s="34">
        <v>36.989937543987068</v>
      </c>
      <c r="F16" s="34">
        <v>8.8219999999999992</v>
      </c>
      <c r="G16" s="34">
        <v>3.2275121314125301</v>
      </c>
      <c r="H16" s="34">
        <v>1.3867347424603169</v>
      </c>
      <c r="I16" s="35">
        <v>986.27821731865379</v>
      </c>
      <c r="J16" s="34"/>
      <c r="K16" s="47">
        <f t="shared" si="0"/>
        <v>0.66427415254620159</v>
      </c>
      <c r="L16" s="47">
        <f t="shared" si="1"/>
        <v>0.28319927585249272</v>
      </c>
      <c r="M16" s="47">
        <f t="shared" si="2"/>
        <v>1.3988233327176559E-3</v>
      </c>
      <c r="N16" s="47">
        <f t="shared" si="3"/>
        <v>3.7504567062780519E-2</v>
      </c>
      <c r="O16" s="47">
        <f t="shared" si="4"/>
        <v>8.9447377475130076E-3</v>
      </c>
      <c r="P16" s="47">
        <f t="shared" si="5"/>
        <v>3.2724155058265498E-3</v>
      </c>
      <c r="Q16" s="47">
        <f t="shared" si="6"/>
        <v>1.4060279524679808E-3</v>
      </c>
      <c r="R16" s="46"/>
      <c r="S16" s="47">
        <f t="shared" si="7"/>
        <v>9.9933568953753493E-2</v>
      </c>
      <c r="T16" s="47">
        <f t="shared" si="8"/>
        <v>-4.0565935899707806E-2</v>
      </c>
      <c r="U16" s="47">
        <f t="shared" si="9"/>
        <v>-0.26683658695504608</v>
      </c>
      <c r="V16" s="47">
        <f t="shared" si="10"/>
        <v>-5.029840667756047E-2</v>
      </c>
      <c r="W16" s="47">
        <f t="shared" si="11"/>
        <v>-0.26371909489694412</v>
      </c>
      <c r="X16" s="47">
        <f t="shared" si="12"/>
        <v>-0.39561657720066701</v>
      </c>
      <c r="Y16" s="47">
        <f t="shared" si="13"/>
        <v>-0.26452727562383571</v>
      </c>
      <c r="Z16" s="47">
        <f t="shared" si="14"/>
        <v>4.1700426802495416E-2</v>
      </c>
      <c r="AB16" s="46" t="s">
        <v>21</v>
      </c>
      <c r="AC16" s="46" t="s">
        <v>21</v>
      </c>
      <c r="AD16" s="46" t="s">
        <v>21</v>
      </c>
      <c r="AE16" s="46" t="s">
        <v>21</v>
      </c>
      <c r="AF16" s="46" t="s">
        <v>21</v>
      </c>
      <c r="AG16" s="46" t="s">
        <v>21</v>
      </c>
      <c r="AH16" s="46" t="s">
        <v>21</v>
      </c>
      <c r="AI16" s="46" t="s">
        <v>21</v>
      </c>
      <c r="AK16" s="34"/>
      <c r="AL16" s="34"/>
      <c r="AM16" s="34"/>
      <c r="AN16" s="34"/>
    </row>
    <row r="17" spans="1:40">
      <c r="A17" s="28">
        <v>2022</v>
      </c>
      <c r="B17" s="34">
        <v>685.05577689243012</v>
      </c>
      <c r="C17" s="34">
        <v>240.60952903386445</v>
      </c>
      <c r="D17" s="34">
        <v>1.3967102629482075</v>
      </c>
      <c r="E17" s="34">
        <v>38.27454015747287</v>
      </c>
      <c r="F17" s="34">
        <v>14.109</v>
      </c>
      <c r="G17" s="34">
        <v>2.8293136221817901</v>
      </c>
      <c r="H17" s="34">
        <v>1.6336907235059759</v>
      </c>
      <c r="I17" s="35">
        <v>983.9085606924034</v>
      </c>
      <c r="J17" s="34"/>
      <c r="K17" s="47">
        <f t="shared" si="0"/>
        <v>0.6962595959225496</v>
      </c>
      <c r="L17" s="47">
        <f t="shared" si="1"/>
        <v>0.24454460368201383</v>
      </c>
      <c r="M17" s="47">
        <f t="shared" si="2"/>
        <v>1.4195529124833555E-3</v>
      </c>
      <c r="N17" s="47">
        <f t="shared" si="3"/>
        <v>3.8900505277175382E-2</v>
      </c>
      <c r="O17" s="47">
        <f t="shared" si="4"/>
        <v>1.4339747171293145E-2</v>
      </c>
      <c r="P17" s="47">
        <f t="shared" si="5"/>
        <v>2.8755859387896011E-3</v>
      </c>
      <c r="Q17" s="47">
        <f t="shared" si="6"/>
        <v>1.6604090956951355E-3</v>
      </c>
      <c r="R17" s="46"/>
      <c r="S17" s="47">
        <f t="shared" si="7"/>
        <v>4.563265423153795E-2</v>
      </c>
      <c r="T17" s="47">
        <f t="shared" si="8"/>
        <v>-0.138567519327227</v>
      </c>
      <c r="U17" s="47">
        <f t="shared" si="9"/>
        <v>1.2381067825454561E-2</v>
      </c>
      <c r="V17" s="47">
        <f t="shared" si="10"/>
        <v>3.472843423858718E-2</v>
      </c>
      <c r="W17" s="47">
        <f t="shared" si="11"/>
        <v>0.59929721151666304</v>
      </c>
      <c r="X17" s="47">
        <f t="shared" si="12"/>
        <v>-0.1233763013174074</v>
      </c>
      <c r="Y17" s="47">
        <f t="shared" si="13"/>
        <v>0.17808451283733939</v>
      </c>
      <c r="Z17" s="47">
        <f t="shared" si="14"/>
        <v>-2.4026249233128905E-3</v>
      </c>
      <c r="AB17" s="46" t="s">
        <v>21</v>
      </c>
      <c r="AC17" s="46" t="s">
        <v>21</v>
      </c>
      <c r="AD17" s="46" t="s">
        <v>21</v>
      </c>
      <c r="AE17" s="46" t="s">
        <v>21</v>
      </c>
      <c r="AF17" s="46" t="s">
        <v>21</v>
      </c>
      <c r="AG17" s="46" t="s">
        <v>21</v>
      </c>
      <c r="AH17" s="46" t="s">
        <v>21</v>
      </c>
      <c r="AI17" s="46" t="s">
        <v>21</v>
      </c>
      <c r="AK17" s="34"/>
      <c r="AL17" s="34"/>
      <c r="AM17" s="34"/>
      <c r="AN17" s="34"/>
    </row>
    <row r="18" spans="1:40">
      <c r="A18" s="28">
        <v>2023</v>
      </c>
      <c r="B18" s="34">
        <v>760.5372000000001</v>
      </c>
      <c r="C18" s="34">
        <v>254.67738290160003</v>
      </c>
      <c r="D18" s="34">
        <v>1.3368920588000008</v>
      </c>
      <c r="E18" s="34">
        <v>40.83556082140452</v>
      </c>
      <c r="F18" s="34">
        <v>13.162000000000001</v>
      </c>
      <c r="G18" s="34">
        <v>3.9192156112145198</v>
      </c>
      <c r="H18" s="34">
        <v>1.7299573767999994</v>
      </c>
      <c r="I18" s="35">
        <v>1076.1982087698191</v>
      </c>
      <c r="J18" s="34"/>
      <c r="K18" s="47">
        <f t="shared" si="0"/>
        <v>0.70668878074918484</v>
      </c>
      <c r="L18" s="47">
        <f t="shared" si="1"/>
        <v>0.23664542537449185</v>
      </c>
      <c r="M18" s="47">
        <f t="shared" si="2"/>
        <v>1.2422359077591996E-3</v>
      </c>
      <c r="N18" s="47">
        <f t="shared" si="3"/>
        <v>3.7944275030974868E-2</v>
      </c>
      <c r="O18" s="47">
        <f t="shared" si="4"/>
        <v>1.2230089116246739E-2</v>
      </c>
      <c r="P18" s="47">
        <f t="shared" si="5"/>
        <v>3.6417228529812347E-3</v>
      </c>
      <c r="Q18" s="47">
        <f t="shared" si="6"/>
        <v>1.6074709683613761E-3</v>
      </c>
      <c r="R18" s="46"/>
      <c r="S18" s="47">
        <f t="shared" si="7"/>
        <v>0.1101828867861987</v>
      </c>
      <c r="T18" s="47">
        <f t="shared" si="8"/>
        <v>5.8467567449315805E-2</v>
      </c>
      <c r="U18" s="47">
        <f t="shared" si="9"/>
        <v>-4.2827926260054161E-2</v>
      </c>
      <c r="V18" s="47">
        <f t="shared" si="10"/>
        <v>6.6911859774012816E-2</v>
      </c>
      <c r="W18" s="47">
        <f t="shared" si="11"/>
        <v>-6.7120277836841713E-2</v>
      </c>
      <c r="X18" s="47">
        <f t="shared" si="12"/>
        <v>0.38521780706384368</v>
      </c>
      <c r="Y18" s="47">
        <f t="shared" si="13"/>
        <v>5.8925873734185563E-2</v>
      </c>
      <c r="Z18" s="47">
        <f t="shared" ref="Z18" si="15">I18/I17-1</f>
        <v>9.3799009140106415E-2</v>
      </c>
      <c r="AB18" s="46" t="s">
        <v>21</v>
      </c>
      <c r="AC18" s="46" t="s">
        <v>21</v>
      </c>
      <c r="AD18" s="46" t="s">
        <v>21</v>
      </c>
      <c r="AE18" s="46" t="s">
        <v>21</v>
      </c>
      <c r="AF18" s="46" t="s">
        <v>21</v>
      </c>
      <c r="AG18" s="46" t="s">
        <v>21</v>
      </c>
      <c r="AH18" s="46" t="s">
        <v>21</v>
      </c>
      <c r="AI18" s="46" t="s">
        <v>21</v>
      </c>
      <c r="AK18" s="34"/>
      <c r="AL18" s="34"/>
      <c r="AM18" s="34"/>
      <c r="AN18" s="34"/>
    </row>
    <row r="19" spans="1:40">
      <c r="A19" s="28">
        <v>2024</v>
      </c>
      <c r="B19" s="34">
        <v>907.91388888888889</v>
      </c>
      <c r="C19" s="34">
        <v>309.80979625039674</v>
      </c>
      <c r="D19" s="34">
        <v>1.4378930166666664</v>
      </c>
      <c r="E19" s="34">
        <v>48.9259246031746</v>
      </c>
      <c r="F19" s="34">
        <v>13.154999999999999</v>
      </c>
      <c r="G19" s="34">
        <v>3.5825714285714283</v>
      </c>
      <c r="H19" s="34">
        <v>1.8127740317460312</v>
      </c>
      <c r="I19" s="35">
        <v>1286.6378482194443</v>
      </c>
      <c r="J19" s="34"/>
      <c r="K19" s="47">
        <f t="shared" ref="K19" si="16">B19/$I19</f>
        <v>0.70564836107171502</v>
      </c>
      <c r="L19" s="47">
        <f t="shared" ref="L19" si="17">C19/$I19</f>
        <v>0.24079020889921521</v>
      </c>
      <c r="M19" s="47">
        <f t="shared" ref="M19" si="18">D19/$I19</f>
        <v>1.1175584634452822E-3</v>
      </c>
      <c r="N19" s="47">
        <f t="shared" ref="N19" si="19">E19/$I19</f>
        <v>3.8026181703641262E-2</v>
      </c>
      <c r="O19" s="47">
        <f t="shared" ref="O19" si="20">F19/$I19</f>
        <v>1.0224322266133375E-2</v>
      </c>
      <c r="P19" s="47">
        <f t="shared" ref="P19" si="21">G19/$I19</f>
        <v>2.7844443046108791E-3</v>
      </c>
      <c r="Q19" s="47">
        <f t="shared" ref="Q19" si="22">H19/$I19</f>
        <v>1.4089232912390208E-3</v>
      </c>
      <c r="R19" s="46"/>
      <c r="S19" s="47">
        <f t="shared" ref="S19" si="23">B19/B18-1</f>
        <v>0.19377972423819467</v>
      </c>
      <c r="T19" s="47">
        <f t="shared" ref="T19" si="24">C19/C18-1</f>
        <v>0.21647942475558701</v>
      </c>
      <c r="U19" s="47">
        <f t="shared" ref="U19" si="25">D19/D18-1</f>
        <v>7.5549074588209031E-2</v>
      </c>
      <c r="V19" s="47">
        <f t="shared" ref="V19" si="26">E19/E18-1</f>
        <v>0.19812055030059494</v>
      </c>
      <c r="W19" s="47">
        <f t="shared" ref="W19" si="27">F19/F18-1</f>
        <v>-5.3183406777101982E-4</v>
      </c>
      <c r="X19" s="47">
        <f t="shared" ref="X19" si="28">G19/G18-1</f>
        <v>-8.5895805701480477E-2</v>
      </c>
      <c r="Y19" s="47">
        <f t="shared" ref="Y19" si="29">H19/H18-1</f>
        <v>4.7872078270056795E-2</v>
      </c>
      <c r="Z19" s="47">
        <f t="shared" ref="Z19" si="30">I19/I18-1</f>
        <v>0.19553985291443166</v>
      </c>
      <c r="AB19" s="46" t="s">
        <v>21</v>
      </c>
      <c r="AC19" s="46" t="s">
        <v>21</v>
      </c>
      <c r="AD19" s="46" t="s">
        <v>21</v>
      </c>
      <c r="AE19" s="46" t="s">
        <v>21</v>
      </c>
      <c r="AF19" s="46" t="s">
        <v>21</v>
      </c>
      <c r="AG19" s="46" t="s">
        <v>21</v>
      </c>
      <c r="AH19" s="46" t="s">
        <v>21</v>
      </c>
      <c r="AI19" s="46" t="s">
        <v>21</v>
      </c>
      <c r="AK19" s="34"/>
      <c r="AL19" s="34"/>
      <c r="AM19" s="34"/>
      <c r="AN19" s="34"/>
    </row>
    <row r="20" spans="1:40">
      <c r="A20" s="28"/>
      <c r="B20" s="34"/>
      <c r="C20" s="34"/>
      <c r="D20" s="34"/>
      <c r="E20" s="34"/>
      <c r="F20" s="34"/>
      <c r="G20" s="34"/>
      <c r="H20" s="34"/>
      <c r="I20" s="35"/>
      <c r="J20" s="34"/>
      <c r="K20" s="46"/>
      <c r="L20" s="46"/>
      <c r="M20" s="46"/>
      <c r="N20" s="46"/>
      <c r="O20" s="46"/>
      <c r="P20" s="46"/>
      <c r="Q20" s="46"/>
      <c r="R20" s="46"/>
      <c r="S20" s="47"/>
      <c r="T20" s="47"/>
      <c r="U20" s="47"/>
      <c r="V20" s="47"/>
      <c r="W20" s="47"/>
      <c r="X20" s="47"/>
      <c r="Y20" s="47"/>
      <c r="Z20" s="47"/>
      <c r="AB20" s="46"/>
      <c r="AC20" s="46"/>
      <c r="AD20" s="46"/>
      <c r="AE20" s="46"/>
      <c r="AF20" s="46"/>
      <c r="AG20" s="46"/>
      <c r="AH20" s="46"/>
      <c r="AI20" s="46"/>
      <c r="AK20" s="34"/>
      <c r="AL20" s="34"/>
      <c r="AM20" s="34"/>
      <c r="AN20" s="34"/>
    </row>
    <row r="21" spans="1:40">
      <c r="A21" s="88" t="s">
        <v>58</v>
      </c>
      <c r="B21" s="89">
        <v>903.99047619047599</v>
      </c>
      <c r="C21" s="89">
        <v>309.05645592857138</v>
      </c>
      <c r="D21" s="89">
        <v>1.7383509952380951</v>
      </c>
      <c r="E21" s="89">
        <v>53.124142857142857</v>
      </c>
      <c r="F21" s="89">
        <v>12.462</v>
      </c>
      <c r="G21" s="89">
        <v>3.7027619047619047</v>
      </c>
      <c r="H21" s="89">
        <v>2.3879809190476191</v>
      </c>
      <c r="I21" s="94">
        <v>1286.4621687952379</v>
      </c>
      <c r="J21" s="89"/>
      <c r="K21" s="90">
        <f t="shared" ref="K21:Q22" si="31">B21/$I21</f>
        <v>0.70269495529515358</v>
      </c>
      <c r="L21" s="90">
        <f t="shared" si="31"/>
        <v>0.24023750050730247</v>
      </c>
      <c r="M21" s="90">
        <f t="shared" si="31"/>
        <v>1.3512647611441599E-3</v>
      </c>
      <c r="N21" s="90">
        <f t="shared" si="31"/>
        <v>4.1294757160945682E-2</v>
      </c>
      <c r="O21" s="90">
        <f t="shared" si="31"/>
        <v>9.6870318477150167E-3</v>
      </c>
      <c r="P21" s="90">
        <f t="shared" si="31"/>
        <v>2.8782516847965403E-3</v>
      </c>
      <c r="Q21" s="90">
        <f t="shared" si="31"/>
        <v>1.8562387429425502E-3</v>
      </c>
      <c r="R21" s="91"/>
      <c r="S21" s="90"/>
      <c r="T21" s="90"/>
      <c r="U21" s="90"/>
      <c r="V21" s="90"/>
      <c r="W21" s="90"/>
      <c r="X21" s="90"/>
      <c r="Y21" s="90"/>
      <c r="Z21" s="90"/>
      <c r="AA21" s="92"/>
      <c r="AB21" s="91"/>
      <c r="AC21" s="91"/>
      <c r="AD21" s="91"/>
      <c r="AE21" s="91"/>
      <c r="AF21" s="91"/>
      <c r="AG21" s="91"/>
      <c r="AH21" s="91"/>
      <c r="AI21" s="91"/>
      <c r="AK21" s="34"/>
      <c r="AL21" s="34"/>
      <c r="AM21" s="34"/>
      <c r="AN21" s="34"/>
    </row>
    <row r="22" spans="1:40">
      <c r="A22" s="88" t="s">
        <v>66</v>
      </c>
      <c r="B22" s="89">
        <v>974.21428571428567</v>
      </c>
      <c r="C22" s="89">
        <v>390.34401866666673</v>
      </c>
      <c r="D22" s="89">
        <v>1.783509619047619</v>
      </c>
      <c r="E22" s="89">
        <v>53.472999999999999</v>
      </c>
      <c r="F22" s="89">
        <v>13.06</v>
      </c>
      <c r="G22" s="89">
        <v>3.5825714285714283</v>
      </c>
      <c r="H22" s="89">
        <v>2.0140763523809522</v>
      </c>
      <c r="I22" s="94">
        <v>1438.4714617809523</v>
      </c>
      <c r="J22" s="89"/>
      <c r="K22" s="90">
        <f t="shared" si="31"/>
        <v>0.67725659604544675</v>
      </c>
      <c r="L22" s="90">
        <f t="shared" si="31"/>
        <v>0.27136028001792056</v>
      </c>
      <c r="M22" s="90">
        <f t="shared" si="31"/>
        <v>1.2398644439142919E-3</v>
      </c>
      <c r="N22" s="90">
        <f t="shared" si="31"/>
        <v>3.7173486871818644E-2</v>
      </c>
      <c r="O22" s="90">
        <f t="shared" si="31"/>
        <v>9.0790817523974995E-3</v>
      </c>
      <c r="P22" s="90">
        <f t="shared" si="31"/>
        <v>2.4905404964627484E-3</v>
      </c>
      <c r="Q22" s="90">
        <f>H22/$I22</f>
        <v>1.4001503720396033E-3</v>
      </c>
      <c r="R22" s="91"/>
      <c r="S22" s="90">
        <f t="shared" ref="S22:Y22" si="32">B22/B21-1</f>
        <v>7.7682023620139429E-2</v>
      </c>
      <c r="T22" s="90">
        <f t="shared" si="32"/>
        <v>0.26301849121340592</v>
      </c>
      <c r="U22" s="90">
        <f t="shared" si="32"/>
        <v>2.5977851385150519E-2</v>
      </c>
      <c r="V22" s="90">
        <f t="shared" si="32"/>
        <v>6.5668286412687848E-3</v>
      </c>
      <c r="W22" s="90">
        <f t="shared" si="32"/>
        <v>4.7985877066281546E-2</v>
      </c>
      <c r="X22" s="90">
        <f t="shared" si="32"/>
        <v>-3.2459682605005313E-2</v>
      </c>
      <c r="Y22" s="90">
        <f t="shared" si="32"/>
        <v>-0.15657770281338279</v>
      </c>
      <c r="Z22" s="90">
        <f t="shared" ref="Z22" si="33">I22/I21-1</f>
        <v>0.11816071756549973</v>
      </c>
      <c r="AA22" s="92"/>
      <c r="AB22" s="91" t="s">
        <v>21</v>
      </c>
      <c r="AC22" s="91" t="s">
        <v>21</v>
      </c>
      <c r="AD22" s="91" t="s">
        <v>21</v>
      </c>
      <c r="AE22" s="91" t="s">
        <v>21</v>
      </c>
      <c r="AF22" s="91" t="s">
        <v>21</v>
      </c>
      <c r="AG22" s="91" t="s">
        <v>21</v>
      </c>
      <c r="AH22" s="91" t="s">
        <v>21</v>
      </c>
      <c r="AI22" s="91" t="s">
        <v>21</v>
      </c>
      <c r="AK22" s="34"/>
      <c r="AL22" s="34"/>
      <c r="AM22" s="34"/>
      <c r="AN22" s="34"/>
    </row>
    <row r="23" spans="1:40">
      <c r="A23" s="28"/>
      <c r="B23" s="34"/>
      <c r="C23" s="34"/>
      <c r="D23" s="34"/>
      <c r="F23" s="34"/>
      <c r="G23" s="35"/>
      <c r="H23" s="35"/>
      <c r="I23" s="35"/>
      <c r="J23" s="34"/>
      <c r="K23" s="46"/>
      <c r="L23" s="46"/>
      <c r="M23" s="46"/>
      <c r="O23" s="46"/>
      <c r="P23" s="80"/>
      <c r="Q23" s="80"/>
      <c r="R23" s="46"/>
      <c r="S23" s="46"/>
      <c r="T23" s="46"/>
      <c r="U23" s="46"/>
      <c r="V23" s="46"/>
      <c r="W23" s="46"/>
      <c r="X23" s="46"/>
      <c r="Y23" s="46"/>
      <c r="Z23" s="46"/>
      <c r="AK23" s="34"/>
      <c r="AL23" s="34"/>
      <c r="AM23" s="34"/>
      <c r="AN23" s="34"/>
    </row>
    <row r="24" spans="1:40">
      <c r="A24" s="28" t="s">
        <v>46</v>
      </c>
      <c r="B24" s="34">
        <v>637.82857142857142</v>
      </c>
      <c r="C24" s="34">
        <v>223.68124736349202</v>
      </c>
      <c r="D24" s="34">
        <v>1.5214972238095243</v>
      </c>
      <c r="E24" s="35">
        <v>36.485667572854709</v>
      </c>
      <c r="F24" s="34">
        <v>15.127000000000001</v>
      </c>
      <c r="G24" s="35">
        <v>2.7308746420339598</v>
      </c>
      <c r="H24" s="35">
        <v>1.5742467634920629</v>
      </c>
      <c r="I24" s="35">
        <v>918.94910499425373</v>
      </c>
      <c r="J24" s="34"/>
      <c r="K24" s="47">
        <f t="shared" ref="K24:K31" si="34">B24/$I24</f>
        <v>0.69408476265131114</v>
      </c>
      <c r="L24" s="47">
        <f t="shared" ref="L24:L31" si="35">C24/$I24</f>
        <v>0.24340983210913592</v>
      </c>
      <c r="M24" s="47">
        <f t="shared" ref="M24:M31" si="36">D24/$I24</f>
        <v>1.6556925900907628E-3</v>
      </c>
      <c r="N24" s="47">
        <f t="shared" ref="N24:N31" si="37">E24/$I24</f>
        <v>3.9703686933873078E-2</v>
      </c>
      <c r="O24" s="47">
        <f t="shared" ref="O24:O31" si="38">F24/$I24</f>
        <v>1.6461194551241867E-2</v>
      </c>
      <c r="P24" s="47">
        <f t="shared" ref="P24:P31" si="39">G24/$I24</f>
        <v>2.9717365490562571E-3</v>
      </c>
      <c r="Q24" s="47">
        <f t="shared" ref="Q24:Q31" si="40">H24/$I24</f>
        <v>1.7130946152909164E-3</v>
      </c>
      <c r="R24" s="46"/>
      <c r="S24" s="47" t="s">
        <v>21</v>
      </c>
      <c r="T24" s="47" t="s">
        <v>21</v>
      </c>
      <c r="U24" s="47" t="s">
        <v>21</v>
      </c>
      <c r="V24" s="47" t="s">
        <v>21</v>
      </c>
      <c r="W24" s="47" t="s">
        <v>21</v>
      </c>
      <c r="X24" s="47" t="s">
        <v>21</v>
      </c>
      <c r="Y24" s="47" t="s">
        <v>21</v>
      </c>
      <c r="Z24" s="47" t="s">
        <v>21</v>
      </c>
      <c r="AB24" s="47" t="s">
        <v>21</v>
      </c>
      <c r="AC24" s="47" t="s">
        <v>21</v>
      </c>
      <c r="AD24" s="47" t="s">
        <v>21</v>
      </c>
      <c r="AE24" s="47" t="s">
        <v>21</v>
      </c>
      <c r="AF24" s="47" t="s">
        <v>21</v>
      </c>
      <c r="AG24" s="47" t="s">
        <v>21</v>
      </c>
      <c r="AH24" s="47" t="s">
        <v>21</v>
      </c>
      <c r="AI24" s="47" t="s">
        <v>21</v>
      </c>
      <c r="AK24" s="34"/>
      <c r="AL24" s="34"/>
      <c r="AM24" s="34"/>
      <c r="AN24" s="34"/>
    </row>
    <row r="25" spans="1:40">
      <c r="A25" s="28" t="s">
        <v>54</v>
      </c>
      <c r="B25" s="34">
        <v>804.13870967741934</v>
      </c>
      <c r="C25" s="34">
        <v>251.27209670000005</v>
      </c>
      <c r="D25" s="34">
        <v>1.7465652064516131</v>
      </c>
      <c r="E25" s="35">
        <v>46.091142060414448</v>
      </c>
      <c r="F25" s="34">
        <v>12.885999999999999</v>
      </c>
      <c r="G25" s="35">
        <v>4.2697597977241903</v>
      </c>
      <c r="H25" s="35">
        <v>1.8103028403225807</v>
      </c>
      <c r="I25" s="35">
        <v>1122.2145762823322</v>
      </c>
      <c r="J25" s="34"/>
      <c r="K25" s="47">
        <f t="shared" si="34"/>
        <v>0.71656412835178696</v>
      </c>
      <c r="L25" s="47">
        <f t="shared" si="35"/>
        <v>0.22390735427124214</v>
      </c>
      <c r="M25" s="47">
        <f t="shared" si="36"/>
        <v>1.5563558372567454E-3</v>
      </c>
      <c r="N25" s="47">
        <f t="shared" si="37"/>
        <v>4.1071594536853183E-2</v>
      </c>
      <c r="O25" s="47">
        <f t="shared" si="38"/>
        <v>1.1482652491191734E-2</v>
      </c>
      <c r="P25" s="47">
        <f t="shared" si="39"/>
        <v>3.8047623760769822E-3</v>
      </c>
      <c r="Q25" s="47">
        <f t="shared" si="40"/>
        <v>1.6131521355922361E-3</v>
      </c>
      <c r="R25" s="46"/>
      <c r="S25" s="47" t="s">
        <v>21</v>
      </c>
      <c r="T25" s="47" t="s">
        <v>21</v>
      </c>
      <c r="U25" s="47" t="s">
        <v>21</v>
      </c>
      <c r="V25" s="47" t="s">
        <v>21</v>
      </c>
      <c r="W25" s="47" t="s">
        <v>21</v>
      </c>
      <c r="X25" s="47" t="s">
        <v>21</v>
      </c>
      <c r="Y25" s="47" t="s">
        <v>21</v>
      </c>
      <c r="Z25" s="47" t="s">
        <v>21</v>
      </c>
      <c r="AB25" s="47">
        <f t="shared" ref="AB25:AI26" si="41">B25/B24-1</f>
        <v>0.26074425903555265</v>
      </c>
      <c r="AC25" s="47">
        <f t="shared" si="41"/>
        <v>0.12334896045921839</v>
      </c>
      <c r="AD25" s="47">
        <f t="shared" si="41"/>
        <v>0.14792533244231865</v>
      </c>
      <c r="AE25" s="47">
        <f t="shared" si="41"/>
        <v>0.26326706146679357</v>
      </c>
      <c r="AF25" s="47">
        <f t="shared" si="41"/>
        <v>-0.14814569974218295</v>
      </c>
      <c r="AG25" s="47">
        <f t="shared" si="41"/>
        <v>0.56351365676165432</v>
      </c>
      <c r="AH25" s="47">
        <f t="shared" si="41"/>
        <v>0.14994858640006847</v>
      </c>
      <c r="AI25" s="47">
        <f t="shared" si="41"/>
        <v>0.22119339382712555</v>
      </c>
      <c r="AK25" s="34"/>
      <c r="AL25" s="34"/>
      <c r="AM25" s="34"/>
      <c r="AN25" s="34"/>
    </row>
    <row r="26" spans="1:40">
      <c r="A26" s="28" t="s">
        <v>55</v>
      </c>
      <c r="B26" s="34">
        <v>715.23064516129034</v>
      </c>
      <c r="C26" s="34">
        <v>242.29524676935489</v>
      </c>
      <c r="D26" s="34">
        <v>1.1686390145161292</v>
      </c>
      <c r="E26" s="35">
        <v>39.135868815233167</v>
      </c>
      <c r="F26" s="34">
        <v>12.368</v>
      </c>
      <c r="G26" s="35">
        <v>3.96467207620758</v>
      </c>
      <c r="H26" s="35">
        <v>1.5921553693548391</v>
      </c>
      <c r="I26" s="35">
        <v>1015.7552272059569</v>
      </c>
      <c r="J26" s="34"/>
      <c r="K26" s="47">
        <f t="shared" si="34"/>
        <v>0.70413680973976278</v>
      </c>
      <c r="L26" s="47">
        <f t="shared" si="35"/>
        <v>0.23853704148374177</v>
      </c>
      <c r="M26" s="47">
        <f t="shared" si="36"/>
        <v>1.1505124297816419E-3</v>
      </c>
      <c r="N26" s="47">
        <f t="shared" si="37"/>
        <v>3.8528838215171585E-2</v>
      </c>
      <c r="O26" s="47">
        <f t="shared" si="38"/>
        <v>1.217616180427712E-2</v>
      </c>
      <c r="P26" s="47">
        <f t="shared" si="39"/>
        <v>3.9031766413973805E-3</v>
      </c>
      <c r="Q26" s="47">
        <f t="shared" si="40"/>
        <v>1.5674596858678139E-3</v>
      </c>
      <c r="R26" s="46"/>
      <c r="S26" s="47" t="s">
        <v>21</v>
      </c>
      <c r="T26" s="47" t="s">
        <v>21</v>
      </c>
      <c r="U26" s="47" t="s">
        <v>21</v>
      </c>
      <c r="V26" s="47" t="s">
        <v>21</v>
      </c>
      <c r="W26" s="47" t="s">
        <v>21</v>
      </c>
      <c r="X26" s="47" t="s">
        <v>21</v>
      </c>
      <c r="Y26" s="47" t="s">
        <v>21</v>
      </c>
      <c r="Z26" s="47" t="s">
        <v>21</v>
      </c>
      <c r="AB26" s="47">
        <f t="shared" si="41"/>
        <v>-0.11056309495633476</v>
      </c>
      <c r="AC26" s="47">
        <f t="shared" si="41"/>
        <v>-3.5725613979982973E-2</v>
      </c>
      <c r="AD26" s="47">
        <f t="shared" si="41"/>
        <v>-0.33089299489116719</v>
      </c>
      <c r="AE26" s="47">
        <f t="shared" si="41"/>
        <v>-0.15090260154683488</v>
      </c>
      <c r="AF26" s="47">
        <f t="shared" si="41"/>
        <v>-4.0198665218066032E-2</v>
      </c>
      <c r="AG26" s="47">
        <f t="shared" si="41"/>
        <v>-7.1453134595352186E-2</v>
      </c>
      <c r="AH26" s="47">
        <f t="shared" si="41"/>
        <v>-0.12050330260149711</v>
      </c>
      <c r="AI26" s="47">
        <f t="shared" si="41"/>
        <v>-9.4865412842037311E-2</v>
      </c>
      <c r="AK26" s="34"/>
      <c r="AL26" s="34"/>
      <c r="AM26" s="34"/>
      <c r="AN26" s="34"/>
    </row>
    <row r="27" spans="1:40">
      <c r="A27" s="28" t="s">
        <v>56</v>
      </c>
      <c r="B27" s="34">
        <v>729.62857142857138</v>
      </c>
      <c r="C27" s="34">
        <v>257.4712444222223</v>
      </c>
      <c r="D27" s="34">
        <v>1.0685761999999994</v>
      </c>
      <c r="E27" s="35">
        <v>36.716182454572902</v>
      </c>
      <c r="F27" s="34">
        <v>12.441000000000001</v>
      </c>
      <c r="G27" s="35">
        <v>3.8550311851733299</v>
      </c>
      <c r="H27" s="35">
        <v>1.7735828650793657</v>
      </c>
      <c r="I27" s="35">
        <v>1042.9541885556193</v>
      </c>
      <c r="J27" s="34"/>
      <c r="K27" s="47">
        <f t="shared" si="34"/>
        <v>0.69957873455499453</v>
      </c>
      <c r="L27" s="47">
        <f t="shared" si="35"/>
        <v>0.24686726152257232</v>
      </c>
      <c r="M27" s="47">
        <f t="shared" si="36"/>
        <v>1.0245667659476625E-3</v>
      </c>
      <c r="N27" s="47">
        <f t="shared" si="37"/>
        <v>3.5204022245138987E-2</v>
      </c>
      <c r="O27" s="47">
        <f t="shared" si="38"/>
        <v>1.1928615979988021E-2</v>
      </c>
      <c r="P27" s="47">
        <f t="shared" si="39"/>
        <v>3.6962612811518962E-3</v>
      </c>
      <c r="Q27" s="47">
        <f t="shared" si="40"/>
        <v>1.7005376502064672E-3</v>
      </c>
      <c r="R27" s="46"/>
      <c r="S27" s="47" t="s">
        <v>21</v>
      </c>
      <c r="T27" s="47" t="s">
        <v>21</v>
      </c>
      <c r="U27" s="47" t="s">
        <v>21</v>
      </c>
      <c r="V27" s="47" t="s">
        <v>21</v>
      </c>
      <c r="W27" s="47" t="s">
        <v>21</v>
      </c>
      <c r="X27" s="47" t="s">
        <v>21</v>
      </c>
      <c r="Y27" s="47" t="s">
        <v>21</v>
      </c>
      <c r="Z27" s="47" t="s">
        <v>21</v>
      </c>
      <c r="AB27" s="47">
        <f t="shared" ref="AB27:AH28" si="42">B27/B26-1</f>
        <v>2.0130466115632073E-2</v>
      </c>
      <c r="AC27" s="47">
        <f t="shared" si="42"/>
        <v>6.2634318482168716E-2</v>
      </c>
      <c r="AD27" s="47">
        <f t="shared" si="42"/>
        <v>-8.5623373234343325E-2</v>
      </c>
      <c r="AE27" s="47">
        <f t="shared" si="42"/>
        <v>-6.1827843201437527E-2</v>
      </c>
      <c r="AF27" s="47">
        <f t="shared" si="42"/>
        <v>5.9023285899095779E-3</v>
      </c>
      <c r="AG27" s="47">
        <f t="shared" si="42"/>
        <v>-2.765446647964076E-2</v>
      </c>
      <c r="AH27" s="47">
        <f t="shared" si="42"/>
        <v>0.11395087390123448</v>
      </c>
      <c r="AI27" s="47">
        <f t="shared" ref="AI27:AI29" si="43">I27/I26-1</f>
        <v>2.6777082333584223E-2</v>
      </c>
      <c r="AK27" s="34"/>
      <c r="AL27" s="34"/>
      <c r="AM27" s="34"/>
      <c r="AN27" s="34"/>
    </row>
    <row r="28" spans="1:40">
      <c r="A28" s="28" t="s">
        <v>57</v>
      </c>
      <c r="B28" s="34">
        <v>793.12380952380943</v>
      </c>
      <c r="C28" s="34">
        <v>267.42034970952375</v>
      </c>
      <c r="D28" s="34">
        <v>1.3676198793650796</v>
      </c>
      <c r="E28" s="35">
        <v>41.455492641632915</v>
      </c>
      <c r="F28" s="34">
        <v>14.935</v>
      </c>
      <c r="G28" s="35">
        <v>3.59368511038</v>
      </c>
      <c r="H28" s="35">
        <v>1.7428764238095249</v>
      </c>
      <c r="I28" s="35">
        <v>1123.6388332885206</v>
      </c>
      <c r="J28" s="34"/>
      <c r="K28" s="47">
        <f t="shared" si="34"/>
        <v>0.70585297163733418</v>
      </c>
      <c r="L28" s="47">
        <f t="shared" si="35"/>
        <v>0.2379949337696638</v>
      </c>
      <c r="M28" s="47">
        <f t="shared" si="36"/>
        <v>1.2171347579386402E-3</v>
      </c>
      <c r="N28" s="47">
        <f t="shared" si="37"/>
        <v>3.6893965759715111E-2</v>
      </c>
      <c r="O28" s="47">
        <f t="shared" si="38"/>
        <v>1.3291637452837205E-2</v>
      </c>
      <c r="P28" s="47">
        <f t="shared" si="39"/>
        <v>3.1982564182678414E-3</v>
      </c>
      <c r="Q28" s="47">
        <f t="shared" si="40"/>
        <v>1.5511002042432975E-3</v>
      </c>
      <c r="R28" s="46"/>
      <c r="S28" s="47">
        <f t="shared" ref="S28:Y28" si="44">B28/B24-1</f>
        <v>0.24347488502657821</v>
      </c>
      <c r="T28" s="47">
        <f t="shared" si="44"/>
        <v>0.19554210673259398</v>
      </c>
      <c r="U28" s="47">
        <f t="shared" si="44"/>
        <v>-0.10113547500216047</v>
      </c>
      <c r="V28" s="47">
        <f t="shared" si="44"/>
        <v>0.13621307761066559</v>
      </c>
      <c r="W28" s="47">
        <f t="shared" si="44"/>
        <v>-1.2692536524095965E-2</v>
      </c>
      <c r="X28" s="47">
        <f t="shared" si="44"/>
        <v>0.31594656710548152</v>
      </c>
      <c r="Y28" s="47">
        <f t="shared" si="44"/>
        <v>0.10711767953290896</v>
      </c>
      <c r="Z28" s="47">
        <f t="shared" ref="Z28:Z29" si="45">I28/I24-1</f>
        <v>0.22274326965642643</v>
      </c>
      <c r="AB28" s="47">
        <f t="shared" si="42"/>
        <v>8.7024056597616584E-2</v>
      </c>
      <c r="AC28" s="47">
        <f t="shared" si="42"/>
        <v>3.8641617278961427E-2</v>
      </c>
      <c r="AD28" s="47">
        <f t="shared" si="42"/>
        <v>0.27985246102718775</v>
      </c>
      <c r="AE28" s="47">
        <f t="shared" si="42"/>
        <v>0.12907960115199146</v>
      </c>
      <c r="AF28" s="47">
        <f t="shared" si="42"/>
        <v>0.20046620046620034</v>
      </c>
      <c r="AG28" s="47">
        <f t="shared" si="42"/>
        <v>-6.7793504705871532E-2</v>
      </c>
      <c r="AH28" s="47">
        <f t="shared" si="42"/>
        <v>-1.7313226167454343E-2</v>
      </c>
      <c r="AI28" s="47">
        <f t="shared" si="43"/>
        <v>7.7361638332974936E-2</v>
      </c>
      <c r="AK28" s="34"/>
      <c r="AL28" s="34"/>
      <c r="AM28" s="34"/>
      <c r="AN28" s="34"/>
    </row>
    <row r="29" spans="1:40">
      <c r="A29" s="28" t="s">
        <v>59</v>
      </c>
      <c r="B29" s="34">
        <v>888.98852459016382</v>
      </c>
      <c r="C29" s="34">
        <v>292.8999627360655</v>
      </c>
      <c r="D29" s="34">
        <v>1.6459186049180325</v>
      </c>
      <c r="E29" s="35">
        <v>53.361609524245807</v>
      </c>
      <c r="F29" s="34">
        <v>12.426</v>
      </c>
      <c r="G29" s="35">
        <v>3.8345332083708099</v>
      </c>
      <c r="H29" s="35">
        <v>2.1509622442622947</v>
      </c>
      <c r="I29" s="35">
        <v>1255.3075109080262</v>
      </c>
      <c r="J29" s="34"/>
      <c r="K29" s="47">
        <f t="shared" si="34"/>
        <v>0.70818386480227014</v>
      </c>
      <c r="L29" s="47">
        <f t="shared" si="35"/>
        <v>0.2333292521481023</v>
      </c>
      <c r="M29" s="47">
        <f t="shared" si="36"/>
        <v>1.3111676546310616E-3</v>
      </c>
      <c r="N29" s="47">
        <f t="shared" si="37"/>
        <v>4.2508794905279194E-2</v>
      </c>
      <c r="O29" s="47">
        <f t="shared" si="38"/>
        <v>9.8987697373145306E-3</v>
      </c>
      <c r="P29" s="47">
        <f t="shared" si="39"/>
        <v>3.054656468674438E-3</v>
      </c>
      <c r="Q29" s="47">
        <f t="shared" si="40"/>
        <v>1.7134942837284523E-3</v>
      </c>
      <c r="R29" s="46"/>
      <c r="S29" s="47">
        <f t="shared" ref="S29" si="46">B29/B25-1</f>
        <v>0.1055163915026327</v>
      </c>
      <c r="T29" s="47">
        <f t="shared" ref="T29" si="47">C29/C25-1</f>
        <v>0.16566847884333935</v>
      </c>
      <c r="U29" s="47">
        <f t="shared" ref="U29" si="48">D29/D25-1</f>
        <v>-5.7625447456415291E-2</v>
      </c>
      <c r="V29" s="47">
        <f t="shared" ref="V29" si="49">E29/E25-1</f>
        <v>0.15774110032468958</v>
      </c>
      <c r="W29" s="47">
        <f t="shared" ref="W29" si="50">F29/F25-1</f>
        <v>-3.5697656371255548E-2</v>
      </c>
      <c r="X29" s="47">
        <f t="shared" ref="X29" si="51">G29/G25-1</f>
        <v>-0.10193233576871441</v>
      </c>
      <c r="Y29" s="47">
        <f t="shared" ref="Y29" si="52">H29/H25-1</f>
        <v>0.18817813039447651</v>
      </c>
      <c r="Z29" s="47">
        <f t="shared" si="45"/>
        <v>0.11859847255469069</v>
      </c>
      <c r="AB29" s="47">
        <f t="shared" ref="AB29" si="53">B29/B28-1</f>
        <v>0.12086979852983037</v>
      </c>
      <c r="AC29" s="47">
        <f t="shared" ref="AC29" si="54">C29/C28-1</f>
        <v>9.527925998981801E-2</v>
      </c>
      <c r="AD29" s="47">
        <f t="shared" ref="AD29" si="55">D29/D28-1</f>
        <v>0.20349128420256202</v>
      </c>
      <c r="AE29" s="47">
        <f t="shared" ref="AE29" si="56">E29/E28-1</f>
        <v>0.28720239765419686</v>
      </c>
      <c r="AF29" s="47">
        <f t="shared" ref="AF29" si="57">F29/F28-1</f>
        <v>-0.16799464345497161</v>
      </c>
      <c r="AG29" s="47">
        <f t="shared" ref="AG29" si="58">G29/G28-1</f>
        <v>6.7019811305988997E-2</v>
      </c>
      <c r="AH29" s="47">
        <f t="shared" ref="AH29" si="59">H29/H28-1</f>
        <v>0.2341450115899717</v>
      </c>
      <c r="AI29" s="47">
        <f t="shared" si="43"/>
        <v>0.11718060440662659</v>
      </c>
      <c r="AK29" s="34"/>
      <c r="AL29" s="34"/>
      <c r="AM29" s="34"/>
      <c r="AN29" s="34"/>
    </row>
    <row r="30" spans="1:40">
      <c r="A30" s="28" t="s">
        <v>60</v>
      </c>
      <c r="B30" s="34">
        <v>880.14603174603167</v>
      </c>
      <c r="C30" s="34">
        <v>294.99733551904762</v>
      </c>
      <c r="D30" s="34">
        <v>1.4766046666666666</v>
      </c>
      <c r="E30" s="35">
        <v>47.687521873063062</v>
      </c>
      <c r="F30" s="34">
        <v>13.542</v>
      </c>
      <c r="G30" s="35">
        <v>3.3454902052180899</v>
      </c>
      <c r="H30" s="35">
        <v>1.7963326968253963</v>
      </c>
      <c r="I30" s="35">
        <v>1242.9913167068523</v>
      </c>
      <c r="J30" s="34"/>
      <c r="K30" s="47">
        <f t="shared" si="34"/>
        <v>0.70808703159557607</v>
      </c>
      <c r="L30" s="47">
        <f t="shared" si="35"/>
        <v>0.23732855696901053</v>
      </c>
      <c r="M30" s="47">
        <f t="shared" si="36"/>
        <v>1.1879444746072266E-3</v>
      </c>
      <c r="N30" s="47">
        <f t="shared" si="37"/>
        <v>3.8365128727853942E-2</v>
      </c>
      <c r="O30" s="47">
        <f t="shared" si="38"/>
        <v>1.0894685922567673E-2</v>
      </c>
      <c r="P30" s="47">
        <f t="shared" si="39"/>
        <v>2.6914831666576249E-3</v>
      </c>
      <c r="Q30" s="47">
        <f t="shared" si="40"/>
        <v>1.4451691437270468E-3</v>
      </c>
      <c r="R30" s="46"/>
      <c r="S30" s="47">
        <f t="shared" ref="S30" si="60">B30/B26-1</f>
        <v>0.2305765108086939</v>
      </c>
      <c r="T30" s="47">
        <f t="shared" ref="T30" si="61">C30/C26-1</f>
        <v>0.21751185569009857</v>
      </c>
      <c r="U30" s="47">
        <f t="shared" ref="U30" si="62">D30/D26-1</f>
        <v>0.26352504779078378</v>
      </c>
      <c r="V30" s="47">
        <f t="shared" ref="V30" si="63">E30/E26-1</f>
        <v>0.21851190012424793</v>
      </c>
      <c r="W30" s="47">
        <f t="shared" ref="W30" si="64">F30/F26-1</f>
        <v>9.4922380336351919E-2</v>
      </c>
      <c r="X30" s="47">
        <f t="shared" ref="X30" si="65">G30/G26-1</f>
        <v>-0.15617480061094247</v>
      </c>
      <c r="Y30" s="47">
        <f t="shared" ref="Y30" si="66">H30/H26-1</f>
        <v>0.12823957473025538</v>
      </c>
      <c r="Z30" s="47">
        <f t="shared" ref="Z30:Z31" si="67">I30/I26-1</f>
        <v>0.22371146454835866</v>
      </c>
      <c r="AB30" s="47">
        <f t="shared" ref="AB30" si="68">B30/B29-1</f>
        <v>-9.9466895235893471E-3</v>
      </c>
      <c r="AC30" s="47">
        <f t="shared" ref="AC30" si="69">C30/C29-1</f>
        <v>7.1607137242011287E-3</v>
      </c>
      <c r="AD30" s="47">
        <f t="shared" ref="AD30" si="70">D30/D29-1</f>
        <v>-0.10286896189486716</v>
      </c>
      <c r="AE30" s="47">
        <f t="shared" ref="AE30" si="71">E30/E29-1</f>
        <v>-0.10633276810371739</v>
      </c>
      <c r="AF30" s="47">
        <f t="shared" ref="AF30" si="72">F30/F29-1</f>
        <v>8.9811685176243383E-2</v>
      </c>
      <c r="AG30" s="47">
        <f t="shared" ref="AG30" si="73">G30/G29-1</f>
        <v>-0.12753651528825882</v>
      </c>
      <c r="AH30" s="47">
        <f t="shared" ref="AH30" si="74">H30/H29-1</f>
        <v>-0.16487018699787725</v>
      </c>
      <c r="AI30" s="47">
        <f t="shared" ref="AI30:AI31" si="75">I30/I29-1</f>
        <v>-9.8112965103386296E-3</v>
      </c>
      <c r="AK30" s="34"/>
      <c r="AL30" s="34"/>
      <c r="AM30" s="34"/>
      <c r="AN30" s="34"/>
    </row>
    <row r="31" spans="1:40">
      <c r="A31" s="28" t="s">
        <v>61</v>
      </c>
      <c r="B31" s="34">
        <v>964.06875000000002</v>
      </c>
      <c r="C31" s="34">
        <v>322.49842053906241</v>
      </c>
      <c r="D31" s="34">
        <v>1.1986117562499996</v>
      </c>
      <c r="E31" s="35">
        <v>49.366626447867098</v>
      </c>
      <c r="F31" s="34">
        <v>13.054</v>
      </c>
      <c r="G31" s="35">
        <v>4.0482779351915594</v>
      </c>
      <c r="H31" s="35">
        <v>1.5867578421875002</v>
      </c>
      <c r="I31" s="35">
        <v>1355.8214445205588</v>
      </c>
      <c r="K31" s="47">
        <f t="shared" si="34"/>
        <v>0.71105878572448078</v>
      </c>
      <c r="L31" s="47">
        <f t="shared" si="35"/>
        <v>0.23786201482681466</v>
      </c>
      <c r="M31" s="47">
        <f t="shared" si="36"/>
        <v>8.8404838343138085E-4</v>
      </c>
      <c r="N31" s="47">
        <f t="shared" si="37"/>
        <v>3.6410861214342255E-2</v>
      </c>
      <c r="O31" s="47">
        <f t="shared" si="38"/>
        <v>9.6281114690704092E-3</v>
      </c>
      <c r="P31" s="47">
        <f t="shared" si="39"/>
        <v>2.9858488752721405E-3</v>
      </c>
      <c r="Q31" s="47">
        <f t="shared" si="40"/>
        <v>1.1703295065882398E-3</v>
      </c>
      <c r="R31" s="46"/>
      <c r="S31" s="47">
        <f t="shared" ref="S31:Y31" si="76">B31/B27-1</f>
        <v>0.32131441633707958</v>
      </c>
      <c r="T31" s="47">
        <f t="shared" si="76"/>
        <v>0.25256092680471642</v>
      </c>
      <c r="U31" s="47">
        <f t="shared" si="76"/>
        <v>0.12169048519890313</v>
      </c>
      <c r="V31" s="47">
        <f t="shared" si="76"/>
        <v>0.34454682234314427</v>
      </c>
      <c r="W31" s="47">
        <f t="shared" si="76"/>
        <v>4.9272566513945737E-2</v>
      </c>
      <c r="X31" s="47">
        <f t="shared" si="76"/>
        <v>5.0128453113808202E-2</v>
      </c>
      <c r="Y31" s="47">
        <f t="shared" si="76"/>
        <v>-0.10533763410231489</v>
      </c>
      <c r="Z31" s="47">
        <f t="shared" si="67"/>
        <v>0.29998178194022818</v>
      </c>
      <c r="AB31" s="47">
        <f t="shared" ref="AB31:AH31" si="77">B31/B30-1</f>
        <v>9.5350902267300697E-2</v>
      </c>
      <c r="AC31" s="47">
        <f t="shared" si="77"/>
        <v>9.3224859036867613E-2</v>
      </c>
      <c r="AD31" s="47">
        <f t="shared" si="77"/>
        <v>-0.18826495452179282</v>
      </c>
      <c r="AE31" s="47">
        <f t="shared" si="77"/>
        <v>3.5210564710692172E-2</v>
      </c>
      <c r="AF31" s="47">
        <f t="shared" si="77"/>
        <v>-3.6036036036036001E-2</v>
      </c>
      <c r="AG31" s="47">
        <f t="shared" si="77"/>
        <v>0.21007018011211165</v>
      </c>
      <c r="AH31" s="47">
        <f t="shared" si="77"/>
        <v>-0.11666817344485869</v>
      </c>
      <c r="AI31" s="47">
        <f t="shared" si="75"/>
        <v>9.0773061965256252E-2</v>
      </c>
      <c r="AK31" s="34"/>
      <c r="AL31" s="34"/>
      <c r="AM31" s="34"/>
      <c r="AN31" s="34"/>
    </row>
    <row r="32" spans="1:40">
      <c r="A32" s="28" t="s">
        <v>63</v>
      </c>
      <c r="B32" s="34">
        <v>897.13124999999991</v>
      </c>
      <c r="C32" s="34">
        <v>327.81937306250006</v>
      </c>
      <c r="D32" s="34">
        <v>1.4407931078125</v>
      </c>
      <c r="E32" s="35">
        <v>46.790953125000001</v>
      </c>
      <c r="F32" s="34">
        <v>13.568</v>
      </c>
      <c r="G32" s="35">
        <v>3.0370952380952381</v>
      </c>
      <c r="H32" s="35">
        <v>1.7326390203125004</v>
      </c>
      <c r="I32" s="35">
        <v>1291.52010355372</v>
      </c>
      <c r="K32" s="47">
        <f t="shared" ref="K32" si="78">B32/$I32</f>
        <v>0.69463204446564331</v>
      </c>
      <c r="L32" s="47">
        <f t="shared" ref="L32" si="79">C32/$I32</f>
        <v>0.2538244446683246</v>
      </c>
      <c r="M32" s="47">
        <f t="shared" ref="M32" si="80">D32/$I32</f>
        <v>1.1155793114238357E-3</v>
      </c>
      <c r="N32" s="47">
        <f t="shared" ref="N32" si="81">E32/$I32</f>
        <v>3.6229364913678834E-2</v>
      </c>
      <c r="O32" s="47">
        <f t="shared" ref="O32" si="82">F32/$I32</f>
        <v>1.0505450099202151E-2</v>
      </c>
      <c r="P32" s="47">
        <f t="shared" ref="P32" si="83">G32/$I32</f>
        <v>2.3515663672121169E-3</v>
      </c>
      <c r="Q32" s="47">
        <f t="shared" ref="Q32" si="84">H32/$I32</f>
        <v>1.3415501745152915E-3</v>
      </c>
      <c r="R32" s="46"/>
      <c r="S32" s="47">
        <f t="shared" ref="S32" si="85">B32/B28-1</f>
        <v>0.13113644960253601</v>
      </c>
      <c r="T32" s="47">
        <f t="shared" ref="T32" si="86">C32/C28-1</f>
        <v>0.22585799255211025</v>
      </c>
      <c r="U32" s="47">
        <f t="shared" ref="U32" si="87">D32/D28-1</f>
        <v>5.3504069041019786E-2</v>
      </c>
      <c r="V32" s="47">
        <f t="shared" ref="V32" si="88">E32/E28-1</f>
        <v>0.12870334287159801</v>
      </c>
      <c r="W32" s="47">
        <f t="shared" ref="W32" si="89">F32/F28-1</f>
        <v>-9.1529963173752948E-2</v>
      </c>
      <c r="X32" s="47">
        <f t="shared" ref="X32" si="90">G32/G28-1</f>
        <v>-0.15487997840353562</v>
      </c>
      <c r="Y32" s="47">
        <f t="shared" ref="Y32" si="91">H32/H28-1</f>
        <v>-5.8738550577487336E-3</v>
      </c>
      <c r="Z32" s="47">
        <f t="shared" ref="Z32" si="92">I32/I28-1</f>
        <v>0.14940856909854761</v>
      </c>
      <c r="AB32" s="47">
        <f t="shared" ref="AB32" si="93">B32/B31-1</f>
        <v>-6.9432288931676411E-2</v>
      </c>
      <c r="AC32" s="47">
        <f t="shared" ref="AC32" si="94">C32/C31-1</f>
        <v>1.6499158397562219E-2</v>
      </c>
      <c r="AD32" s="47">
        <f t="shared" ref="AD32" si="95">D32/D31-1</f>
        <v>0.20205154029207395</v>
      </c>
      <c r="AE32" s="47">
        <f t="shared" ref="AE32" si="96">E32/E31-1</f>
        <v>-5.2174383955263748E-2</v>
      </c>
      <c r="AF32" s="47">
        <f t="shared" ref="AF32" si="97">F32/F31-1</f>
        <v>3.937490424390977E-2</v>
      </c>
      <c r="AG32" s="47">
        <f t="shared" ref="AG32" si="98">G32/G31-1</f>
        <v>-0.24978094717908084</v>
      </c>
      <c r="AH32" s="47">
        <f t="shared" ref="AH32" si="99">H32/H31-1</f>
        <v>9.193663597962054E-2</v>
      </c>
      <c r="AI32" s="47">
        <f t="shared" ref="AI32" si="100">I32/I31-1</f>
        <v>-4.7426112949243704E-2</v>
      </c>
      <c r="AK32" s="34"/>
      <c r="AL32" s="34"/>
      <c r="AM32" s="34"/>
      <c r="AN32" s="34"/>
    </row>
    <row r="33" spans="1:40">
      <c r="AK33" s="34"/>
      <c r="AL33" s="34"/>
      <c r="AM33" s="34"/>
      <c r="AN33" s="34"/>
    </row>
    <row r="34" spans="1:40">
      <c r="A34" s="17">
        <v>45322</v>
      </c>
      <c r="B34" s="35">
        <v>903.99047619047599</v>
      </c>
      <c r="C34" s="37">
        <v>309.05645592857138</v>
      </c>
      <c r="D34" s="37">
        <v>1.7383509952380958</v>
      </c>
      <c r="E34" s="37">
        <v>53.124142857142857</v>
      </c>
      <c r="F34" s="35">
        <v>12.462</v>
      </c>
      <c r="G34" s="37">
        <v>3.7027619047619047</v>
      </c>
      <c r="H34" s="38">
        <v>2.3879809190476191</v>
      </c>
      <c r="I34" s="35">
        <v>1286.4621687952379</v>
      </c>
      <c r="J34" s="34"/>
      <c r="K34" s="47">
        <f t="shared" ref="K34" si="101">B34/$I34</f>
        <v>0.70269495529515358</v>
      </c>
      <c r="L34" s="47">
        <f t="shared" ref="L34" si="102">C34/$I34</f>
        <v>0.24023750050730247</v>
      </c>
      <c r="M34" s="47">
        <f t="shared" ref="M34" si="103">D34/$I34</f>
        <v>1.3512647611441605E-3</v>
      </c>
      <c r="N34" s="47">
        <f t="shared" ref="N34" si="104">E34/$I34</f>
        <v>4.1294757160945682E-2</v>
      </c>
      <c r="O34" s="47">
        <f t="shared" ref="O34" si="105">F34/$I34</f>
        <v>9.6870318477150167E-3</v>
      </c>
      <c r="P34" s="47">
        <f t="shared" ref="P34" si="106">G34/$I34</f>
        <v>2.8782516847965403E-3</v>
      </c>
      <c r="Q34" s="47">
        <f t="shared" ref="Q34" si="107">H34/$I34</f>
        <v>1.8562387429425502E-3</v>
      </c>
      <c r="R34" s="86"/>
      <c r="S34" s="47" t="s">
        <v>21</v>
      </c>
      <c r="T34" s="47" t="s">
        <v>21</v>
      </c>
      <c r="U34" s="47" t="s">
        <v>21</v>
      </c>
      <c r="V34" s="47" t="s">
        <v>21</v>
      </c>
      <c r="W34" s="47" t="s">
        <v>21</v>
      </c>
      <c r="X34" s="47" t="s">
        <v>21</v>
      </c>
      <c r="Y34" s="47" t="s">
        <v>21</v>
      </c>
      <c r="Z34" s="47" t="s">
        <v>21</v>
      </c>
      <c r="AB34" s="47" t="s">
        <v>21</v>
      </c>
      <c r="AC34" s="47" t="s">
        <v>21</v>
      </c>
      <c r="AD34" s="47" t="s">
        <v>21</v>
      </c>
      <c r="AE34" s="47" t="s">
        <v>21</v>
      </c>
      <c r="AF34" s="47" t="s">
        <v>21</v>
      </c>
      <c r="AG34" s="47" t="s">
        <v>21</v>
      </c>
      <c r="AH34" s="47" t="s">
        <v>21</v>
      </c>
      <c r="AI34" s="47" t="s">
        <v>21</v>
      </c>
    </row>
    <row r="35" spans="1:40">
      <c r="A35" s="17">
        <v>45351</v>
      </c>
      <c r="B35" s="35">
        <v>925.57500000000005</v>
      </c>
      <c r="C35" s="37">
        <v>272.84566082500004</v>
      </c>
      <c r="D35" s="37">
        <v>1.4118791749999995</v>
      </c>
      <c r="E35" s="37">
        <v>54.0214</v>
      </c>
      <c r="F35" s="35">
        <v>12.593999999999999</v>
      </c>
      <c r="G35" s="37">
        <v>3.7225999999999999</v>
      </c>
      <c r="H35" s="38">
        <v>2.0326540449999997</v>
      </c>
      <c r="I35" s="35">
        <v>1272.2031940450004</v>
      </c>
      <c r="J35" s="34"/>
      <c r="K35" s="47">
        <f t="shared" ref="K35:K36" si="108">B35/$I35</f>
        <v>0.72753708238784742</v>
      </c>
      <c r="L35" s="47">
        <f t="shared" ref="L35:L36" si="109">C35/$I35</f>
        <v>0.21446704591070925</v>
      </c>
      <c r="M35" s="47">
        <f>D35/$I35</f>
        <v>1.1097906227627806E-3</v>
      </c>
      <c r="N35" s="47">
        <f t="shared" ref="N35:N36" si="110">E35/$I35</f>
        <v>4.2462870909982291E-2</v>
      </c>
      <c r="O35" s="47">
        <f t="shared" ref="O35:O36" si="111">F35/$I35</f>
        <v>9.899362035051238E-3</v>
      </c>
      <c r="P35" s="47">
        <f t="shared" ref="P35:P36" si="112">G35/$I35</f>
        <v>2.9261049000858931E-3</v>
      </c>
      <c r="Q35" s="47">
        <f t="shared" ref="Q35:Q36" si="113">H35/$I35</f>
        <v>1.597743233560928E-3</v>
      </c>
      <c r="R35" s="86"/>
      <c r="S35" s="47" t="s">
        <v>21</v>
      </c>
      <c r="T35" s="47" t="s">
        <v>21</v>
      </c>
      <c r="U35" s="47" t="s">
        <v>21</v>
      </c>
      <c r="V35" s="47" t="s">
        <v>21</v>
      </c>
      <c r="W35" s="47" t="s">
        <v>21</v>
      </c>
      <c r="X35" s="47" t="s">
        <v>21</v>
      </c>
      <c r="Y35" s="47" t="s">
        <v>21</v>
      </c>
      <c r="Z35" s="47" t="s">
        <v>21</v>
      </c>
      <c r="AB35" s="47">
        <f t="shared" ref="AB35:AB36" si="114">B35/B34-1</f>
        <v>2.3876937178015201E-2</v>
      </c>
      <c r="AC35" s="47">
        <f t="shared" ref="AC35:AC36" si="115">C35/C34-1</f>
        <v>-0.1171656323915794</v>
      </c>
      <c r="AD35" s="47">
        <f t="shared" ref="AD35:AD36" si="116">D35/D34-1</f>
        <v>-0.18780546686624733</v>
      </c>
      <c r="AE35" s="47">
        <f t="shared" ref="AE35:AE36" si="117">E35/E34-1</f>
        <v>1.6889818726486983E-2</v>
      </c>
      <c r="AF35" s="47">
        <f t="shared" ref="AF35:AF36" si="118">F35/F34-1</f>
        <v>1.0592200288878084E-2</v>
      </c>
      <c r="AG35" s="47">
        <f t="shared" ref="AG35:AG36" si="119">G35/G34-1</f>
        <v>5.3576480876564858E-3</v>
      </c>
      <c r="AH35" s="47">
        <f t="shared" ref="AH35:AH36" si="120">H35/H34-1</f>
        <v>-0.14879803737683628</v>
      </c>
      <c r="AI35" s="47">
        <f t="shared" ref="AI35:AI36" si="121">I35/I34-1</f>
        <v>-1.1083866355425687E-2</v>
      </c>
    </row>
    <row r="36" spans="1:40">
      <c r="A36" s="17">
        <v>45382</v>
      </c>
      <c r="B36" s="35">
        <v>836.65</v>
      </c>
      <c r="C36" s="37">
        <v>295.98994679499998</v>
      </c>
      <c r="D36" s="37">
        <v>1.7829040249999999</v>
      </c>
      <c r="E36" s="37">
        <v>51.293900000000001</v>
      </c>
      <c r="F36" s="35">
        <v>12.221</v>
      </c>
      <c r="G36" s="37">
        <v>3.08805</v>
      </c>
      <c r="H36" s="38">
        <v>2.0204008349999998</v>
      </c>
      <c r="I36" s="35">
        <v>1203.046201655</v>
      </c>
      <c r="J36" s="34"/>
      <c r="K36" s="47">
        <f t="shared" si="108"/>
        <v>0.69544295044449822</v>
      </c>
      <c r="L36" s="47">
        <f t="shared" si="109"/>
        <v>0.24603373202775933</v>
      </c>
      <c r="M36" s="47">
        <f t="shared" ref="M36" si="122">D36/$I36</f>
        <v>1.4819913171641324E-3</v>
      </c>
      <c r="N36" s="47">
        <f t="shared" si="110"/>
        <v>4.2636683387085456E-2</v>
      </c>
      <c r="O36" s="47">
        <f t="shared" si="111"/>
        <v>1.015837960602667E-2</v>
      </c>
      <c r="P36" s="47">
        <f t="shared" si="112"/>
        <v>2.5668590248253543E-3</v>
      </c>
      <c r="Q36" s="47">
        <f t="shared" si="113"/>
        <v>1.6794041926408028E-3</v>
      </c>
      <c r="R36" s="86"/>
      <c r="S36" s="47" t="s">
        <v>21</v>
      </c>
      <c r="T36" s="47" t="s">
        <v>21</v>
      </c>
      <c r="U36" s="47" t="s">
        <v>21</v>
      </c>
      <c r="V36" s="47" t="s">
        <v>21</v>
      </c>
      <c r="W36" s="47" t="s">
        <v>21</v>
      </c>
      <c r="X36" s="47" t="s">
        <v>21</v>
      </c>
      <c r="Y36" s="47" t="s">
        <v>21</v>
      </c>
      <c r="Z36" s="47" t="s">
        <v>21</v>
      </c>
      <c r="AB36" s="47">
        <f t="shared" si="114"/>
        <v>-9.6075412581368425E-2</v>
      </c>
      <c r="AC36" s="47">
        <f t="shared" si="115"/>
        <v>8.4825559988818799E-2</v>
      </c>
      <c r="AD36" s="47">
        <f t="shared" si="116"/>
        <v>0.26278796129987581</v>
      </c>
      <c r="AE36" s="47">
        <f t="shared" si="117"/>
        <v>-5.0489250556260967E-2</v>
      </c>
      <c r="AF36" s="47">
        <f t="shared" si="118"/>
        <v>-2.9617278068921671E-2</v>
      </c>
      <c r="AG36" s="47">
        <f t="shared" si="119"/>
        <v>-0.17045881910492666</v>
      </c>
      <c r="AH36" s="47">
        <f t="shared" si="120"/>
        <v>-6.0281827250144859E-3</v>
      </c>
      <c r="AI36" s="47">
        <f t="shared" si="121"/>
        <v>-5.4360021035723127E-2</v>
      </c>
    </row>
    <row r="37" spans="1:40">
      <c r="A37" s="17">
        <v>45412</v>
      </c>
      <c r="B37" s="35">
        <v>903.52272727272725</v>
      </c>
      <c r="C37" s="37">
        <v>299.43443030909094</v>
      </c>
      <c r="D37" s="37">
        <v>1.6706048090909089</v>
      </c>
      <c r="E37" s="37">
        <v>50.049409090909087</v>
      </c>
      <c r="F37" s="35">
        <v>12.614000000000001</v>
      </c>
      <c r="G37" s="37">
        <v>3.7664090909090908</v>
      </c>
      <c r="H37" s="38">
        <v>1.910005359090909</v>
      </c>
      <c r="I37" s="35">
        <v>1272.9675859318183</v>
      </c>
      <c r="J37" s="36"/>
      <c r="K37" s="47">
        <f t="shared" ref="K37" si="123">B37/$I37</f>
        <v>0.70977669601174043</v>
      </c>
      <c r="L37" s="47">
        <f t="shared" ref="L37" si="124">C37/$I37</f>
        <v>0.23522549483450006</v>
      </c>
      <c r="M37" s="47">
        <f t="shared" ref="M37" si="125">D37/$I37</f>
        <v>1.3123702657896182E-3</v>
      </c>
      <c r="N37" s="47">
        <f t="shared" ref="N37" si="126">E37/$I37</f>
        <v>3.931711195479709E-2</v>
      </c>
      <c r="O37" s="47">
        <f t="shared" ref="O37" si="127">F37/$I37</f>
        <v>9.9091289828613285E-3</v>
      </c>
      <c r="P37" s="47">
        <f t="shared" ref="P37" si="128">G37/$I37</f>
        <v>2.9587627623307165E-3</v>
      </c>
      <c r="Q37" s="47">
        <f t="shared" ref="Q37" si="129">H37/$I37</f>
        <v>1.500435187980671E-3</v>
      </c>
      <c r="R37" s="86"/>
      <c r="S37" s="47" t="s">
        <v>21</v>
      </c>
      <c r="T37" s="47" t="s">
        <v>21</v>
      </c>
      <c r="U37" s="47" t="s">
        <v>21</v>
      </c>
      <c r="V37" s="47" t="s">
        <v>21</v>
      </c>
      <c r="W37" s="47" t="s">
        <v>21</v>
      </c>
      <c r="X37" s="47" t="s">
        <v>21</v>
      </c>
      <c r="Y37" s="47" t="s">
        <v>21</v>
      </c>
      <c r="Z37" s="47" t="s">
        <v>21</v>
      </c>
      <c r="AB37" s="47">
        <f t="shared" ref="AB37" si="130">B37/B36-1</f>
        <v>7.9929154691600113E-2</v>
      </c>
      <c r="AC37" s="47">
        <f t="shared" ref="AC37" si="131">C37/C36-1</f>
        <v>1.1637163867854516E-2</v>
      </c>
      <c r="AD37" s="47">
        <f t="shared" ref="AD37" si="132">D37/D36-1</f>
        <v>-6.2986685954164567E-2</v>
      </c>
      <c r="AE37" s="47">
        <f t="shared" ref="AE37" si="133">E37/E36-1</f>
        <v>-2.4261966999797546E-2</v>
      </c>
      <c r="AF37" s="47">
        <f t="shared" ref="AF37" si="134">F37/F36-1</f>
        <v>3.2157761230668491E-2</v>
      </c>
      <c r="AG37" s="47">
        <f t="shared" ref="AG37" si="135">G37/G36-1</f>
        <v>0.2196723145380064</v>
      </c>
      <c r="AH37" s="47">
        <f t="shared" ref="AH37" si="136">H37/H36-1</f>
        <v>-5.4640383233206746E-2</v>
      </c>
      <c r="AI37" s="47">
        <f t="shared" ref="AI37" si="137">I37/I36-1</f>
        <v>5.8120281815136732E-2</v>
      </c>
    </row>
    <row r="38" spans="1:40">
      <c r="A38" s="17">
        <v>45443</v>
      </c>
      <c r="B38" s="35">
        <v>830.54090909090917</v>
      </c>
      <c r="C38" s="37">
        <v>286.57525037272728</v>
      </c>
      <c r="D38" s="52">
        <v>1.4932357000000003</v>
      </c>
      <c r="E38" s="37">
        <v>46.486227272727277</v>
      </c>
      <c r="F38" s="35">
        <v>13.811999999999999</v>
      </c>
      <c r="G38" s="37">
        <v>2.6688181818181822</v>
      </c>
      <c r="H38" s="38">
        <v>1.6875588045454546</v>
      </c>
      <c r="I38" s="35">
        <v>1183.2639994227272</v>
      </c>
      <c r="J38" s="36"/>
      <c r="K38" s="47">
        <f t="shared" ref="K38:K41" si="138">B38/$I38</f>
        <v>0.70190668312067361</v>
      </c>
      <c r="L38" s="47">
        <f t="shared" ref="L38:L41" si="139">C38/$I38</f>
        <v>0.24219045835294342</v>
      </c>
      <c r="M38" s="47">
        <f t="shared" ref="M38:M41" si="140">D38/$I38</f>
        <v>1.2619632649421408E-3</v>
      </c>
      <c r="N38" s="47">
        <f t="shared" ref="N38:N41" si="141">E38/$I38</f>
        <v>3.9286437595841897E-2</v>
      </c>
      <c r="O38" s="47">
        <f t="shared" ref="O38:O41" si="142">F38/$I38</f>
        <v>1.1672796608988685E-2</v>
      </c>
      <c r="P38" s="47">
        <f t="shared" ref="P38:P41" si="143">G38/$I38</f>
        <v>2.255471461246353E-3</v>
      </c>
      <c r="Q38" s="47">
        <f t="shared" ref="Q38:Q41" si="144">H38/$I38</f>
        <v>1.4261895953639721E-3</v>
      </c>
      <c r="R38" s="86"/>
      <c r="S38" s="47" t="s">
        <v>21</v>
      </c>
      <c r="T38" s="47" t="s">
        <v>21</v>
      </c>
      <c r="U38" s="47" t="s">
        <v>21</v>
      </c>
      <c r="V38" s="47" t="s">
        <v>21</v>
      </c>
      <c r="W38" s="47" t="s">
        <v>21</v>
      </c>
      <c r="X38" s="47" t="s">
        <v>21</v>
      </c>
      <c r="Y38" s="47" t="s">
        <v>21</v>
      </c>
      <c r="Z38" s="47" t="s">
        <v>21</v>
      </c>
      <c r="AB38" s="47">
        <f t="shared" ref="AB38:AB41" si="145">B38/B37-1</f>
        <v>-8.0774745315054575E-2</v>
      </c>
      <c r="AC38" s="47">
        <f t="shared" ref="AC38:AC41" si="146">C38/C37-1</f>
        <v>-4.2944894223051699E-2</v>
      </c>
      <c r="AD38" s="47">
        <f t="shared" ref="AD38:AD41" si="147">D38/D37-1</f>
        <v>-0.1061705964963835</v>
      </c>
      <c r="AE38" s="47">
        <f t="shared" ref="AE38:AE41" si="148">E38/E37-1</f>
        <v>-7.1193284454361794E-2</v>
      </c>
      <c r="AF38" s="47">
        <f t="shared" ref="AF38:AF41" si="149">F38/F37-1</f>
        <v>9.4973838592040449E-2</v>
      </c>
      <c r="AG38" s="47">
        <f t="shared" ref="AG38:AG41" si="150">G38/G37-1</f>
        <v>-0.29141574443948282</v>
      </c>
      <c r="AH38" s="47">
        <f t="shared" ref="AH38:AH41" si="151">H38/H37-1</f>
        <v>-0.11646383790846038</v>
      </c>
      <c r="AI38" s="47">
        <f t="shared" ref="AI38:AI41" si="152">I38/I37-1</f>
        <v>-7.0468083791330516E-2</v>
      </c>
    </row>
    <row r="39" spans="1:40">
      <c r="A39" s="17">
        <v>45473</v>
      </c>
      <c r="B39" s="35">
        <v>910.51578947368421</v>
      </c>
      <c r="C39" s="37">
        <v>299.61153487894728</v>
      </c>
      <c r="D39" s="37">
        <v>1.232715936842105</v>
      </c>
      <c r="E39" s="37">
        <v>45.4841052631579</v>
      </c>
      <c r="F39" s="35">
        <v>14.305</v>
      </c>
      <c r="G39" s="37">
        <v>2.6205263157894736</v>
      </c>
      <c r="H39" s="38">
        <v>1.7906604368421053</v>
      </c>
      <c r="I39" s="38">
        <v>1275.5603323052633</v>
      </c>
      <c r="J39" s="36"/>
      <c r="K39" s="47">
        <f t="shared" si="138"/>
        <v>0.71381632558935859</v>
      </c>
      <c r="L39" s="47">
        <f t="shared" si="139"/>
        <v>0.23488621219309377</v>
      </c>
      <c r="M39" s="47">
        <f t="shared" si="140"/>
        <v>9.6641131400995554E-4</v>
      </c>
      <c r="N39" s="47">
        <f t="shared" si="141"/>
        <v>3.5658137142722611E-2</v>
      </c>
      <c r="O39" s="47">
        <f t="shared" si="142"/>
        <v>1.1214679257191395E-2</v>
      </c>
      <c r="P39" s="47">
        <f t="shared" si="143"/>
        <v>2.0544118921082418E-3</v>
      </c>
      <c r="Q39" s="47">
        <f t="shared" si="144"/>
        <v>1.4038226115153053E-3</v>
      </c>
      <c r="R39" s="86"/>
      <c r="S39" s="47" t="s">
        <v>21</v>
      </c>
      <c r="T39" s="47" t="s">
        <v>21</v>
      </c>
      <c r="U39" s="47" t="s">
        <v>21</v>
      </c>
      <c r="V39" s="47" t="s">
        <v>21</v>
      </c>
      <c r="W39" s="47" t="s">
        <v>21</v>
      </c>
      <c r="X39" s="47" t="s">
        <v>21</v>
      </c>
      <c r="Y39" s="47" t="s">
        <v>21</v>
      </c>
      <c r="Z39" s="47" t="s">
        <v>21</v>
      </c>
      <c r="AB39" s="47">
        <f t="shared" si="145"/>
        <v>9.6292523953231512E-2</v>
      </c>
      <c r="AC39" s="47">
        <f t="shared" si="146"/>
        <v>4.5489917532182789E-2</v>
      </c>
      <c r="AD39" s="47">
        <f t="shared" si="147"/>
        <v>-0.1744666050764091</v>
      </c>
      <c r="AE39" s="47">
        <f t="shared" si="148"/>
        <v>-2.1557395993658246E-2</v>
      </c>
      <c r="AF39" s="47">
        <f t="shared" si="149"/>
        <v>3.569359976831743E-2</v>
      </c>
      <c r="AG39" s="47">
        <f t="shared" si="150"/>
        <v>-1.8094850506379934E-2</v>
      </c>
      <c r="AH39" s="47">
        <f t="shared" si="151"/>
        <v>6.1095134592611178E-2</v>
      </c>
      <c r="AI39" s="47">
        <f t="shared" si="152"/>
        <v>7.8001471292597602E-2</v>
      </c>
    </row>
    <row r="40" spans="1:40">
      <c r="A40" s="17">
        <v>45504</v>
      </c>
      <c r="B40" s="60">
        <v>870.28181818181827</v>
      </c>
      <c r="C40" s="60">
        <v>278.86766841818178</v>
      </c>
      <c r="D40" s="60">
        <v>1.0212319999999999</v>
      </c>
      <c r="E40" s="61">
        <v>44.227318181818184</v>
      </c>
      <c r="F40" s="60">
        <v>12.56</v>
      </c>
      <c r="G40" s="60">
        <v>3.0374545454545454</v>
      </c>
      <c r="H40" s="60">
        <v>1.4998505954545456</v>
      </c>
      <c r="I40" s="60">
        <v>1211.4953419227272</v>
      </c>
      <c r="K40" s="47">
        <f t="shared" si="138"/>
        <v>0.71835341669627928</v>
      </c>
      <c r="L40" s="47">
        <f t="shared" si="139"/>
        <v>0.23018468067371967</v>
      </c>
      <c r="M40" s="47">
        <f t="shared" si="140"/>
        <v>8.4295165211220201E-4</v>
      </c>
      <c r="N40" s="47">
        <f t="shared" si="141"/>
        <v>3.6506387314396406E-2</v>
      </c>
      <c r="O40" s="47">
        <f t="shared" si="142"/>
        <v>1.0367353109312338E-2</v>
      </c>
      <c r="P40" s="47">
        <f t="shared" si="143"/>
        <v>2.5071945721507225E-3</v>
      </c>
      <c r="Q40" s="47">
        <f t="shared" si="144"/>
        <v>1.2380159820294303E-3</v>
      </c>
      <c r="R40" s="86"/>
      <c r="S40" s="47" t="s">
        <v>21</v>
      </c>
      <c r="T40" s="47" t="s">
        <v>21</v>
      </c>
      <c r="U40" s="47" t="s">
        <v>21</v>
      </c>
      <c r="V40" s="47" t="s">
        <v>21</v>
      </c>
      <c r="W40" s="47" t="s">
        <v>21</v>
      </c>
      <c r="X40" s="47" t="s">
        <v>21</v>
      </c>
      <c r="Y40" s="47" t="s">
        <v>21</v>
      </c>
      <c r="Z40" s="47" t="s">
        <v>21</v>
      </c>
      <c r="AB40" s="47">
        <f t="shared" si="145"/>
        <v>-4.4188109373833995E-2</v>
      </c>
      <c r="AC40" s="47">
        <f t="shared" si="146"/>
        <v>-6.9235873943059967E-2</v>
      </c>
      <c r="AD40" s="47">
        <f t="shared" si="147"/>
        <v>-0.17155934349633828</v>
      </c>
      <c r="AE40" s="47">
        <f t="shared" si="148"/>
        <v>-2.7631346688437808E-2</v>
      </c>
      <c r="AF40" s="47">
        <f t="shared" si="149"/>
        <v>-0.12198531981824534</v>
      </c>
      <c r="AG40" s="47">
        <f t="shared" si="150"/>
        <v>0.15910095126805301</v>
      </c>
      <c r="AH40" s="47">
        <f t="shared" si="151"/>
        <v>-0.16240367822076496</v>
      </c>
      <c r="AI40" s="47">
        <f t="shared" si="152"/>
        <v>-5.0224978591764669E-2</v>
      </c>
    </row>
    <row r="41" spans="1:40">
      <c r="A41" s="17">
        <v>45535</v>
      </c>
      <c r="B41" s="34">
        <v>1027.7818181818182</v>
      </c>
      <c r="C41" s="34">
        <v>338.24367958636367</v>
      </c>
      <c r="D41" s="34">
        <v>1.0713665727272728</v>
      </c>
      <c r="E41" s="50">
        <v>45.114727272727272</v>
      </c>
      <c r="F41" s="34">
        <v>13.481</v>
      </c>
      <c r="G41" s="37">
        <v>4.1712727272727275</v>
      </c>
      <c r="H41" s="38">
        <v>1.4755356863636364</v>
      </c>
      <c r="I41" s="34">
        <v>1431.3394000272729</v>
      </c>
      <c r="K41" s="47">
        <f t="shared" si="138"/>
        <v>0.71805598180433983</v>
      </c>
      <c r="L41" s="47">
        <f t="shared" si="139"/>
        <v>0.23631270094285028</v>
      </c>
      <c r="M41" s="47">
        <f t="shared" si="140"/>
        <v>7.4850631003859659E-4</v>
      </c>
      <c r="N41" s="47">
        <f t="shared" si="141"/>
        <v>3.1519238045056019E-2</v>
      </c>
      <c r="O41" s="47">
        <f t="shared" si="142"/>
        <v>9.4184509975363852E-3</v>
      </c>
      <c r="P41" s="47">
        <f t="shared" si="143"/>
        <v>2.9142443275111743E-3</v>
      </c>
      <c r="Q41" s="47">
        <f t="shared" si="144"/>
        <v>1.0308775726676157E-3</v>
      </c>
      <c r="R41" s="86"/>
      <c r="S41" s="47" t="s">
        <v>21</v>
      </c>
      <c r="T41" s="47" t="s">
        <v>21</v>
      </c>
      <c r="U41" s="47" t="s">
        <v>21</v>
      </c>
      <c r="V41" s="47" t="s">
        <v>21</v>
      </c>
      <c r="W41" s="47" t="s">
        <v>21</v>
      </c>
      <c r="X41" s="47" t="s">
        <v>21</v>
      </c>
      <c r="Y41" s="47" t="s">
        <v>21</v>
      </c>
      <c r="Z41" s="47" t="s">
        <v>21</v>
      </c>
      <c r="AB41" s="47">
        <f t="shared" si="145"/>
        <v>0.18097585943947081</v>
      </c>
      <c r="AC41" s="47">
        <f t="shared" si="146"/>
        <v>0.21291823288436351</v>
      </c>
      <c r="AD41" s="47">
        <f t="shared" si="147"/>
        <v>4.9092246156870134E-2</v>
      </c>
      <c r="AE41" s="47">
        <f t="shared" si="148"/>
        <v>2.0064727579930386E-2</v>
      </c>
      <c r="AF41" s="47">
        <f t="shared" si="149"/>
        <v>7.3328025477706893E-2</v>
      </c>
      <c r="AG41" s="47">
        <f t="shared" si="150"/>
        <v>0.37327906141506051</v>
      </c>
      <c r="AH41" s="47">
        <f t="shared" si="151"/>
        <v>-1.6211554113855109E-2</v>
      </c>
      <c r="AI41" s="47">
        <f t="shared" si="152"/>
        <v>0.18146504612691117</v>
      </c>
    </row>
    <row r="42" spans="1:40">
      <c r="A42" s="17">
        <v>45565</v>
      </c>
      <c r="B42" s="34">
        <v>997.15</v>
      </c>
      <c r="C42" s="34">
        <v>353.17246291999999</v>
      </c>
      <c r="D42" s="34">
        <v>1.5336991899999999</v>
      </c>
      <c r="E42" s="50">
        <v>57.96459999999999</v>
      </c>
      <c r="F42" s="34">
        <v>13.13</v>
      </c>
      <c r="G42" s="37">
        <v>4.3326000000000002</v>
      </c>
      <c r="H42" s="38">
        <v>1.8047001850000002</v>
      </c>
      <c r="I42" s="34">
        <v>1429.0880622950001</v>
      </c>
      <c r="K42" s="47">
        <f t="shared" ref="K42:K44" si="153">B42/$I42</f>
        <v>0.69775266221079302</v>
      </c>
      <c r="L42" s="47">
        <f t="shared" ref="L42:L44" si="154">C42/$I42</f>
        <v>0.24713135057110022</v>
      </c>
      <c r="M42" s="47">
        <f t="shared" ref="M42:M44" si="155">D42/$I42</f>
        <v>1.0732013166053621E-3</v>
      </c>
      <c r="N42" s="47">
        <f t="shared" ref="N42:N44" si="156">E42/$I42</f>
        <v>4.0560551535860932E-2</v>
      </c>
      <c r="O42" s="47">
        <f t="shared" ref="O42:O44" si="157">F42/$I42</f>
        <v>9.1876773352331277E-3</v>
      </c>
      <c r="P42" s="47">
        <f t="shared" ref="P42:P44" si="158">G42/$I42</f>
        <v>3.0317235965446345E-3</v>
      </c>
      <c r="Q42" s="47">
        <f t="shared" ref="Q42:Q44" si="159">H42/$I42</f>
        <v>1.2628334338625692E-3</v>
      </c>
      <c r="R42" s="86"/>
      <c r="S42" s="47" t="s">
        <v>21</v>
      </c>
      <c r="T42" s="47" t="s">
        <v>21</v>
      </c>
      <c r="U42" s="47" t="s">
        <v>21</v>
      </c>
      <c r="V42" s="47" t="s">
        <v>21</v>
      </c>
      <c r="W42" s="47" t="s">
        <v>21</v>
      </c>
      <c r="X42" s="47" t="s">
        <v>21</v>
      </c>
      <c r="Y42" s="47" t="s">
        <v>21</v>
      </c>
      <c r="Z42" s="47" t="s">
        <v>21</v>
      </c>
      <c r="AB42" s="47">
        <f t="shared" ref="AB42:AB44" si="160">B42/B41-1</f>
        <v>-2.9803814039060295E-2</v>
      </c>
      <c r="AC42" s="47">
        <f t="shared" ref="AC42:AC44" si="161">C42/C41-1</f>
        <v>4.413617824845284E-2</v>
      </c>
      <c r="AD42" s="47">
        <f t="shared" ref="AD42:AD44" si="162">D42/D41-1</f>
        <v>0.43153541378074944</v>
      </c>
      <c r="AE42" s="47">
        <f t="shared" ref="AE42:AE44" si="163">E42/E41-1</f>
        <v>0.2848265633878877</v>
      </c>
      <c r="AF42" s="47">
        <f t="shared" ref="AF42:AF44" si="164">F42/F41-1</f>
        <v>-2.6036644165863043E-2</v>
      </c>
      <c r="AG42" s="47">
        <f t="shared" ref="AG42:AG44" si="165">G42/G41-1</f>
        <v>3.8675791125446723E-2</v>
      </c>
      <c r="AH42" s="47">
        <f t="shared" ref="AH42:AH44" si="166">H42/H41-1</f>
        <v>0.22308135389633899</v>
      </c>
      <c r="AI42" s="47">
        <f t="shared" ref="AI42:AI44" si="167">I42/I41-1</f>
        <v>-1.5728888146514519E-3</v>
      </c>
    </row>
    <row r="43" spans="1:40">
      <c r="A43" s="17">
        <v>45596</v>
      </c>
      <c r="B43" s="34">
        <v>901.92608695652166</v>
      </c>
      <c r="C43" s="34">
        <v>350.56761809999995</v>
      </c>
      <c r="D43" s="34">
        <v>1.4433907347826085</v>
      </c>
      <c r="E43" s="50">
        <v>51.152695652173911</v>
      </c>
      <c r="F43" s="34">
        <v>14.442</v>
      </c>
      <c r="G43" s="37">
        <v>3.8519130434782611</v>
      </c>
      <c r="H43" s="38">
        <v>1.6637690565217387</v>
      </c>
      <c r="I43" s="34">
        <v>1325.047473543478</v>
      </c>
      <c r="K43" s="47">
        <f t="shared" si="153"/>
        <v>0.68067454560293328</v>
      </c>
      <c r="L43" s="47">
        <f t="shared" si="154"/>
        <v>0.26456985511809816</v>
      </c>
      <c r="M43" s="47">
        <f t="shared" si="155"/>
        <v>1.0893124688752878E-3</v>
      </c>
      <c r="N43" s="47">
        <f t="shared" si="156"/>
        <v>3.8604424877985676E-2</v>
      </c>
      <c r="O43" s="47">
        <f t="shared" si="157"/>
        <v>1.0899232131946799E-2</v>
      </c>
      <c r="P43" s="47">
        <f t="shared" si="158"/>
        <v>2.9070000285932175E-3</v>
      </c>
      <c r="Q43" s="47">
        <f t="shared" si="159"/>
        <v>1.2556297715676874E-3</v>
      </c>
      <c r="R43" s="86"/>
      <c r="S43" s="47" t="s">
        <v>21</v>
      </c>
      <c r="T43" s="47" t="s">
        <v>21</v>
      </c>
      <c r="U43" s="47" t="s">
        <v>21</v>
      </c>
      <c r="V43" s="47" t="s">
        <v>21</v>
      </c>
      <c r="W43" s="47" t="s">
        <v>21</v>
      </c>
      <c r="X43" s="47" t="s">
        <v>21</v>
      </c>
      <c r="Y43" s="47" t="s">
        <v>21</v>
      </c>
      <c r="Z43" s="47" t="s">
        <v>21</v>
      </c>
      <c r="AB43" s="47">
        <f t="shared" si="160"/>
        <v>-9.5496076862536583E-2</v>
      </c>
      <c r="AC43" s="47">
        <f t="shared" si="161"/>
        <v>-7.3755603663530067E-3</v>
      </c>
      <c r="AD43" s="47">
        <f t="shared" si="162"/>
        <v>-5.888276906333334E-2</v>
      </c>
      <c r="AE43" s="47">
        <f t="shared" si="163"/>
        <v>-0.11751835340580419</v>
      </c>
      <c r="AF43" s="47">
        <f t="shared" si="164"/>
        <v>9.9923838537699927E-2</v>
      </c>
      <c r="AG43" s="47">
        <f t="shared" si="165"/>
        <v>-0.11094653476474614</v>
      </c>
      <c r="AH43" s="47">
        <f t="shared" si="166"/>
        <v>-7.8091158658722848E-2</v>
      </c>
      <c r="AI43" s="47">
        <f t="shared" si="167"/>
        <v>-7.2802083717949051E-2</v>
      </c>
    </row>
    <row r="44" spans="1:40">
      <c r="A44" s="17">
        <v>45626</v>
      </c>
      <c r="B44" s="35">
        <v>959.79500000000007</v>
      </c>
      <c r="C44" s="37">
        <v>327.76361110000005</v>
      </c>
      <c r="D44" s="37">
        <v>1.3076372900000002</v>
      </c>
      <c r="E44" s="37">
        <v>47.829450000000001</v>
      </c>
      <c r="F44" s="35">
        <v>12.946999999999999</v>
      </c>
      <c r="G44" s="37">
        <v>3.7625000000000002</v>
      </c>
      <c r="H44" s="38">
        <v>1.8338451099999997</v>
      </c>
      <c r="I44" s="35">
        <v>1355.2390435000002</v>
      </c>
      <c r="J44" s="34"/>
      <c r="K44" s="47">
        <f t="shared" si="153"/>
        <v>0.70821085372604231</v>
      </c>
      <c r="L44" s="47">
        <f t="shared" si="154"/>
        <v>0.24184929785783579</v>
      </c>
      <c r="M44" s="47">
        <f t="shared" si="155"/>
        <v>9.6487575108737634E-4</v>
      </c>
      <c r="N44" s="47">
        <f t="shared" si="156"/>
        <v>3.5292260970047826E-2</v>
      </c>
      <c r="O44" s="47">
        <f t="shared" si="157"/>
        <v>9.5532961967827162E-3</v>
      </c>
      <c r="P44" s="47">
        <f t="shared" si="158"/>
        <v>2.7762629906847129E-3</v>
      </c>
      <c r="Q44" s="47">
        <f t="shared" si="159"/>
        <v>1.3531525075192385E-3</v>
      </c>
      <c r="R44" s="86"/>
      <c r="S44" s="47" t="s">
        <v>21</v>
      </c>
      <c r="T44" s="47" t="s">
        <v>21</v>
      </c>
      <c r="U44" s="47" t="s">
        <v>21</v>
      </c>
      <c r="V44" s="47" t="s">
        <v>21</v>
      </c>
      <c r="W44" s="47" t="s">
        <v>21</v>
      </c>
      <c r="X44" s="47" t="s">
        <v>21</v>
      </c>
      <c r="Y44" s="47" t="s">
        <v>21</v>
      </c>
      <c r="Z44" s="47" t="s">
        <v>21</v>
      </c>
      <c r="AB44" s="47">
        <f t="shared" si="160"/>
        <v>6.4161480503078128E-2</v>
      </c>
      <c r="AC44" s="47">
        <f t="shared" si="161"/>
        <v>-6.5048811763027792E-2</v>
      </c>
      <c r="AD44" s="47">
        <f t="shared" si="162"/>
        <v>-9.4051764024281614E-2</v>
      </c>
      <c r="AE44" s="47">
        <f t="shared" si="163"/>
        <v>-6.4967165655768877E-2</v>
      </c>
      <c r="AF44" s="47">
        <f t="shared" si="164"/>
        <v>-0.10351751834925915</v>
      </c>
      <c r="AG44" s="47">
        <f t="shared" si="165"/>
        <v>-2.3212632909677899E-2</v>
      </c>
      <c r="AH44" s="47">
        <f t="shared" si="166"/>
        <v>0.10222335414376604</v>
      </c>
      <c r="AI44" s="47">
        <f t="shared" si="167"/>
        <v>2.2785274157599122E-2</v>
      </c>
    </row>
    <row r="45" spans="1:40">
      <c r="A45" s="17">
        <v>45657</v>
      </c>
      <c r="B45" s="35">
        <v>832.19999999999982</v>
      </c>
      <c r="C45" s="37">
        <v>302.95773512857147</v>
      </c>
      <c r="D45" s="37">
        <v>1.5647631523809529</v>
      </c>
      <c r="E45" s="37">
        <v>41.024761904761903</v>
      </c>
      <c r="F45" s="35">
        <v>13.202</v>
      </c>
      <c r="G45" s="37">
        <v>3.1471428571428572</v>
      </c>
      <c r="H45" s="38">
        <v>1.7116812761904763</v>
      </c>
      <c r="I45" s="35">
        <v>1195.8080843190476</v>
      </c>
      <c r="J45" s="34"/>
      <c r="K45" s="47">
        <f t="shared" ref="K45" si="168">B45/$I45</f>
        <v>0.6959310703053958</v>
      </c>
      <c r="L45" s="47">
        <f t="shared" ref="L45" si="169">C45/$I45</f>
        <v>0.25334979676198682</v>
      </c>
      <c r="M45" s="47">
        <f t="shared" ref="M45" si="170">D45/$I45</f>
        <v>1.3085403693954842E-3</v>
      </c>
      <c r="N45" s="47">
        <f t="shared" ref="N45" si="171">E45/$I45</f>
        <v>3.4307145471527259E-2</v>
      </c>
      <c r="O45" s="47">
        <f t="shared" ref="O45" si="172">F45/$I45</f>
        <v>1.1040233105229317E-2</v>
      </c>
      <c r="P45" s="47">
        <f t="shared" ref="P45" si="173">G45/$I45</f>
        <v>2.6318126615902555E-3</v>
      </c>
      <c r="Q45" s="47">
        <f t="shared" ref="Q45" si="174">H45/$I45</f>
        <v>1.4314013248749632E-3</v>
      </c>
      <c r="R45" s="86"/>
      <c r="S45" s="47" t="s">
        <v>21</v>
      </c>
      <c r="T45" s="47" t="s">
        <v>21</v>
      </c>
      <c r="U45" s="47" t="s">
        <v>21</v>
      </c>
      <c r="V45" s="47" t="s">
        <v>21</v>
      </c>
      <c r="W45" s="47" t="s">
        <v>21</v>
      </c>
      <c r="X45" s="47" t="s">
        <v>21</v>
      </c>
      <c r="Y45" s="47" t="s">
        <v>21</v>
      </c>
      <c r="Z45" s="47" t="s">
        <v>21</v>
      </c>
      <c r="AB45" s="47">
        <f t="shared" ref="AB45" si="175">B45/B44-1</f>
        <v>-0.13293984652972801</v>
      </c>
      <c r="AC45" s="47">
        <f t="shared" ref="AC45" si="176">C45/C44-1</f>
        <v>-7.5682214655184432E-2</v>
      </c>
      <c r="AD45" s="47">
        <f t="shared" ref="AD45" si="177">D45/D44-1</f>
        <v>0.19663393231998816</v>
      </c>
      <c r="AE45" s="47">
        <f t="shared" ref="AE45" si="178">E45/E44-1</f>
        <v>-0.1422698378350179</v>
      </c>
      <c r="AF45" s="47">
        <f t="shared" ref="AF45" si="179">F45/F44-1</f>
        <v>1.9695682397466552E-2</v>
      </c>
      <c r="AG45" s="47">
        <f t="shared" ref="AG45" si="180">G45/G44-1</f>
        <v>-0.16355007119126719</v>
      </c>
      <c r="AH45" s="47">
        <f t="shared" ref="AH45" si="181">H45/H44-1</f>
        <v>-6.6616222462497654E-2</v>
      </c>
      <c r="AI45" s="47">
        <f t="shared" ref="AI45" si="182">I45/I44-1</f>
        <v>-0.11764047084211138</v>
      </c>
    </row>
    <row r="46" spans="1:40">
      <c r="A46" s="17">
        <v>45688</v>
      </c>
      <c r="B46" s="35">
        <v>974.21428571428567</v>
      </c>
      <c r="C46" s="37">
        <v>390.34401866666661</v>
      </c>
      <c r="D46" s="37">
        <v>1.7835096190476196</v>
      </c>
      <c r="E46" s="37">
        <v>53.472999999999999</v>
      </c>
      <c r="F46" s="35">
        <v>13.06</v>
      </c>
      <c r="G46" s="37">
        <v>3.5825714285714283</v>
      </c>
      <c r="H46" s="38">
        <v>2.0140763523809522</v>
      </c>
      <c r="I46" s="35">
        <v>1438.471461780952</v>
      </c>
      <c r="J46" s="34"/>
      <c r="K46" s="47">
        <f t="shared" ref="K46" si="183">B46/$I46</f>
        <v>0.67725659604544686</v>
      </c>
      <c r="L46" s="47">
        <f t="shared" ref="L46" si="184">C46/$I46</f>
        <v>0.27136028001792051</v>
      </c>
      <c r="M46" s="47">
        <f t="shared" ref="M46" si="185">D46/$I46</f>
        <v>1.2398644439142925E-3</v>
      </c>
      <c r="N46" s="47">
        <f t="shared" ref="N46" si="186">E46/$I46</f>
        <v>3.7173486871818644E-2</v>
      </c>
      <c r="O46" s="47">
        <f t="shared" ref="O46" si="187">F46/$I46</f>
        <v>9.0790817523975012E-3</v>
      </c>
      <c r="P46" s="47">
        <f t="shared" ref="P46" si="188">G46/$I46</f>
        <v>2.4905404964627488E-3</v>
      </c>
      <c r="Q46" s="47">
        <f t="shared" ref="Q46" si="189">H46/$I46</f>
        <v>1.4001503720396035E-3</v>
      </c>
      <c r="R46" s="86"/>
      <c r="S46" s="47">
        <f>B46/B34-1</f>
        <v>7.7682023620139429E-2</v>
      </c>
      <c r="T46" s="47">
        <f t="shared" ref="T46:Z46" si="190">C46/C34-1</f>
        <v>0.2630184912134057</v>
      </c>
      <c r="U46" s="47">
        <f t="shared" si="190"/>
        <v>2.5977851385150519E-2</v>
      </c>
      <c r="V46" s="47">
        <f t="shared" si="190"/>
        <v>6.5668286412687848E-3</v>
      </c>
      <c r="W46" s="47">
        <f t="shared" si="190"/>
        <v>4.7985877066281546E-2</v>
      </c>
      <c r="X46" s="47">
        <f t="shared" si="190"/>
        <v>-3.2459682605005313E-2</v>
      </c>
      <c r="Y46" s="47">
        <f t="shared" si="190"/>
        <v>-0.15657770281338279</v>
      </c>
      <c r="Z46" s="47">
        <f t="shared" si="190"/>
        <v>0.11816071756549951</v>
      </c>
      <c r="AB46" s="47">
        <f t="shared" ref="AB46" si="191">B46/B45-1</f>
        <v>0.17064922580423691</v>
      </c>
      <c r="AC46" s="47">
        <f t="shared" ref="AC46" si="192">C46/C45-1</f>
        <v>0.28844381049062662</v>
      </c>
      <c r="AD46" s="47">
        <f t="shared" ref="AD46" si="193">D46/D45-1</f>
        <v>0.13979525676701998</v>
      </c>
      <c r="AE46" s="47">
        <f t="shared" ref="AE46" si="194">E46/E45-1</f>
        <v>0.30343230569226498</v>
      </c>
      <c r="AF46" s="47">
        <f t="shared" ref="AF46" si="195">F46/F45-1</f>
        <v>-1.0755946068777389E-2</v>
      </c>
      <c r="AG46" s="47">
        <f t="shared" ref="AG46" si="196">G46/G45-1</f>
        <v>0.13835678620063541</v>
      </c>
      <c r="AH46" s="47">
        <f t="shared" ref="AH46" si="197">H46/H45-1</f>
        <v>0.17666552786245782</v>
      </c>
      <c r="AI46" s="47">
        <f t="shared" ref="AI46" si="198">I46/I45-1</f>
        <v>0.20292836337537312</v>
      </c>
    </row>
    <row r="47" spans="1:40">
      <c r="I47" s="34"/>
    </row>
    <row r="50" spans="7:16">
      <c r="G50" s="51"/>
      <c r="P50" s="93"/>
    </row>
    <row r="51" spans="7:16">
      <c r="G51" s="51"/>
      <c r="P51" s="93"/>
    </row>
  </sheetData>
  <mergeCells count="3">
    <mergeCell ref="K7:Q7"/>
    <mergeCell ref="S7:Z7"/>
    <mergeCell ref="AB7:AI7"/>
  </mergeCells>
  <phoneticPr fontId="2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Outstanding</vt:lpstr>
      <vt:lpstr>Issuance</vt:lpstr>
      <vt:lpstr>Trading Volume</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Romulus, Justyna</cp:lastModifiedBy>
  <dcterms:created xsi:type="dcterms:W3CDTF">2007-03-06T14:59:53Z</dcterms:created>
  <dcterms:modified xsi:type="dcterms:W3CDTF">2025-02-05T15:37:23Z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