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filterPrivacy="1" hidePivotFieldList="1"/>
  <xr:revisionPtr revIDLastSave="0" documentId="13_ncr:1_{FF92836F-A146-46FB-8197-D3153D1BCCE9}" xr6:coauthVersionLast="47" xr6:coauthVersionMax="47" xr10:uidLastSave="{00000000-0000-0000-0000-000000000000}"/>
  <bookViews>
    <workbookView xWindow="5295" yWindow="-16320" windowWidth="29040" windowHeight="15720" xr2:uid="{00000000-000D-0000-FFFF-FFFF00000000}"/>
  </bookViews>
  <sheets>
    <sheet name="Table of Contents" sheetId="17" r:id="rId1"/>
    <sheet name="MBS Issuance" sheetId="3" r:id="rId2"/>
    <sheet name="Trading Volume - $" sheetId="12" r:id="rId3"/>
    <sheet name="Trading Volume - #" sheetId="14" r:id="rId4"/>
    <sheet name="Fact Book $" sheetId="15" r:id="rId5"/>
    <sheet name="Fact Book #" sheetId="16" r:id="rId6"/>
    <sheet name="MBS Outstanding" sheetId="1" r:id="rId7"/>
    <sheet name="Non-Agency Issuance" sheetId="10" r:id="rId8"/>
    <sheet name="NonAgency Outstanding" sheetId="5"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F71" i="14" l="1"/>
  <c r="AG71" i="14"/>
  <c r="AH71" i="14"/>
  <c r="AI71" i="14"/>
  <c r="AJ71" i="14"/>
  <c r="AK71" i="14"/>
  <c r="AM71" i="14"/>
  <c r="AN71" i="14"/>
  <c r="AO71" i="14"/>
  <c r="AP71" i="14"/>
  <c r="AQ71" i="14"/>
  <c r="AR71" i="14"/>
  <c r="AS71" i="14"/>
  <c r="AF71" i="12"/>
  <c r="AG71" i="12"/>
  <c r="AH71" i="12"/>
  <c r="AI71" i="12"/>
  <c r="AJ71" i="12"/>
  <c r="AK71" i="12"/>
  <c r="AM71" i="12"/>
  <c r="AN71" i="12"/>
  <c r="AO71" i="12"/>
  <c r="AP71" i="12"/>
  <c r="AQ71" i="12"/>
  <c r="AR71" i="12"/>
  <c r="AS71" i="12"/>
  <c r="L39" i="3"/>
  <c r="V46" i="3"/>
  <c r="T57" i="3"/>
  <c r="S57" i="3"/>
  <c r="R57" i="3"/>
  <c r="P57" i="3"/>
  <c r="O57" i="3"/>
  <c r="M57" i="3"/>
  <c r="L57" i="3"/>
  <c r="E8" i="17" l="1"/>
  <c r="AF70" i="12" l="1"/>
  <c r="AG70" i="12"/>
  <c r="AH70" i="12"/>
  <c r="AI70" i="12"/>
  <c r="AJ70" i="12"/>
  <c r="AK70" i="12"/>
  <c r="AM70" i="12"/>
  <c r="AN70" i="12"/>
  <c r="AO70" i="12"/>
  <c r="AP70" i="12"/>
  <c r="AQ70" i="12"/>
  <c r="AR70" i="12"/>
  <c r="AS70" i="12"/>
  <c r="AF70" i="14" l="1"/>
  <c r="AG70" i="14"/>
  <c r="AH70" i="14"/>
  <c r="AI70" i="14"/>
  <c r="AJ70" i="14"/>
  <c r="AK70" i="14"/>
  <c r="AM70" i="14"/>
  <c r="AN70" i="14"/>
  <c r="AO70" i="14"/>
  <c r="AP70" i="14"/>
  <c r="AQ70" i="14"/>
  <c r="AR70" i="14"/>
  <c r="AS70" i="14"/>
  <c r="BB30" i="16" l="1"/>
  <c r="BC30" i="16"/>
  <c r="BD30" i="16"/>
  <c r="BE30" i="16"/>
  <c r="BG30" i="16"/>
  <c r="BI30" i="16"/>
  <c r="BJ30" i="16"/>
  <c r="BK30" i="16"/>
  <c r="BL30" i="16"/>
  <c r="BM30" i="16"/>
  <c r="BN30" i="16"/>
  <c r="BQ30" i="16"/>
  <c r="BR30" i="16"/>
  <c r="BS30" i="16"/>
  <c r="BT30" i="16"/>
  <c r="BV30" i="16"/>
  <c r="BX30" i="16"/>
  <c r="BY30" i="16"/>
  <c r="BZ30" i="16"/>
  <c r="CA30" i="16"/>
  <c r="CB30" i="16"/>
  <c r="CC30" i="16"/>
  <c r="BB30" i="15"/>
  <c r="BC30" i="15"/>
  <c r="BD30" i="15"/>
  <c r="BE30" i="15"/>
  <c r="BG30" i="15"/>
  <c r="BI30" i="15"/>
  <c r="BJ30" i="15"/>
  <c r="BK30" i="15"/>
  <c r="BL30" i="15"/>
  <c r="BM30" i="15"/>
  <c r="BN30" i="15"/>
  <c r="BQ30" i="15"/>
  <c r="BR30" i="15"/>
  <c r="BS30" i="15"/>
  <c r="BT30" i="15"/>
  <c r="BV30" i="15"/>
  <c r="BX30" i="15"/>
  <c r="BY30" i="15"/>
  <c r="BZ30" i="15"/>
  <c r="CA30" i="15"/>
  <c r="CB30" i="15"/>
  <c r="CC30" i="15"/>
  <c r="BO22" i="15"/>
  <c r="CD28" i="15"/>
  <c r="BB29" i="15"/>
  <c r="BC29" i="15"/>
  <c r="BD29" i="15"/>
  <c r="BE29" i="15"/>
  <c r="BG29" i="15"/>
  <c r="BI29" i="15"/>
  <c r="BJ29" i="15"/>
  <c r="BK29" i="15"/>
  <c r="BL29" i="15"/>
  <c r="BM29" i="15"/>
  <c r="BN29" i="15"/>
  <c r="BQ29" i="15"/>
  <c r="BR29" i="15"/>
  <c r="BS29" i="15"/>
  <c r="BT29" i="15"/>
  <c r="BV29" i="15"/>
  <c r="BX29" i="15"/>
  <c r="BY29" i="15"/>
  <c r="BZ29" i="15"/>
  <c r="CA29" i="15"/>
  <c r="CB29" i="15"/>
  <c r="CC29" i="15"/>
  <c r="BB20" i="15"/>
  <c r="BC20" i="15"/>
  <c r="BD20" i="15"/>
  <c r="BE20" i="15"/>
  <c r="BG20" i="15"/>
  <c r="BI20" i="15"/>
  <c r="BJ20" i="15"/>
  <c r="BK20" i="15"/>
  <c r="BL20" i="15"/>
  <c r="BM20" i="15"/>
  <c r="BN20" i="15"/>
  <c r="BU27" i="15"/>
  <c r="BU28" i="15"/>
  <c r="BU24" i="15"/>
  <c r="CD23" i="16"/>
  <c r="BB29" i="16"/>
  <c r="BC29" i="16"/>
  <c r="BD29" i="16"/>
  <c r="BE29" i="16"/>
  <c r="BG29" i="16"/>
  <c r="BI29" i="16"/>
  <c r="BJ29" i="16"/>
  <c r="BK29" i="16"/>
  <c r="BL29" i="16"/>
  <c r="BM29" i="16"/>
  <c r="BN29" i="16"/>
  <c r="BO29" i="16"/>
  <c r="BQ29" i="16"/>
  <c r="BR29" i="16"/>
  <c r="BS29" i="16"/>
  <c r="BT29" i="16"/>
  <c r="BV29" i="16"/>
  <c r="BX29" i="16"/>
  <c r="BY29" i="16"/>
  <c r="BZ29" i="16"/>
  <c r="CA29" i="16"/>
  <c r="CB29" i="16"/>
  <c r="CC29" i="16"/>
  <c r="BB20" i="16"/>
  <c r="BC20" i="16"/>
  <c r="BD20" i="16"/>
  <c r="BE20" i="16"/>
  <c r="BG20" i="16"/>
  <c r="BI20" i="16"/>
  <c r="BJ20" i="16"/>
  <c r="BK20" i="16"/>
  <c r="BL20" i="16"/>
  <c r="BM20" i="16"/>
  <c r="BN20" i="16"/>
  <c r="BF22" i="16"/>
  <c r="BU25" i="16"/>
  <c r="BB22" i="16"/>
  <c r="BC22" i="16"/>
  <c r="BD22" i="16"/>
  <c r="BE22" i="16"/>
  <c r="BG22" i="16"/>
  <c r="BI22" i="16"/>
  <c r="BJ22" i="16"/>
  <c r="BK22" i="16"/>
  <c r="BL22" i="16"/>
  <c r="BM22" i="16"/>
  <c r="BN22" i="16"/>
  <c r="BQ22" i="16"/>
  <c r="BR22" i="16"/>
  <c r="BS22" i="16"/>
  <c r="BT22" i="16"/>
  <c r="BV22" i="16"/>
  <c r="BX22" i="16"/>
  <c r="BY22" i="16"/>
  <c r="BZ22" i="16"/>
  <c r="CA22" i="16"/>
  <c r="CB22" i="16"/>
  <c r="CC22" i="16"/>
  <c r="BB23" i="16"/>
  <c r="BC23" i="16"/>
  <c r="BD23" i="16"/>
  <c r="BE23" i="16"/>
  <c r="BG23" i="16"/>
  <c r="BI23" i="16"/>
  <c r="BJ23" i="16"/>
  <c r="BK23" i="16"/>
  <c r="BL23" i="16"/>
  <c r="BM23" i="16"/>
  <c r="BN23" i="16"/>
  <c r="BO23" i="16"/>
  <c r="BQ23" i="16"/>
  <c r="BR23" i="16"/>
  <c r="BS23" i="16"/>
  <c r="BT23" i="16"/>
  <c r="BV23" i="16"/>
  <c r="BX23" i="16"/>
  <c r="BY23" i="16"/>
  <c r="BZ23" i="16"/>
  <c r="CA23" i="16"/>
  <c r="CB23" i="16"/>
  <c r="CC23" i="16"/>
  <c r="BB24" i="16"/>
  <c r="BC24" i="16"/>
  <c r="BD24" i="16"/>
  <c r="BE24" i="16"/>
  <c r="BG24" i="16"/>
  <c r="BI24" i="16"/>
  <c r="BJ24" i="16"/>
  <c r="BK24" i="16"/>
  <c r="BL24" i="16"/>
  <c r="BM24" i="16"/>
  <c r="BN24" i="16"/>
  <c r="BQ24" i="16"/>
  <c r="BR24" i="16"/>
  <c r="BS24" i="16"/>
  <c r="BT24" i="16"/>
  <c r="BV24" i="16"/>
  <c r="BX24" i="16"/>
  <c r="BY24" i="16"/>
  <c r="BZ24" i="16"/>
  <c r="CA24" i="16"/>
  <c r="CB24" i="16"/>
  <c r="CC24" i="16"/>
  <c r="BB25" i="16"/>
  <c r="BC25" i="16"/>
  <c r="BD25" i="16"/>
  <c r="BE25" i="16"/>
  <c r="BG25" i="16"/>
  <c r="BI25" i="16"/>
  <c r="BJ25" i="16"/>
  <c r="BK25" i="16"/>
  <c r="BL25" i="16"/>
  <c r="BM25" i="16"/>
  <c r="BN25" i="16"/>
  <c r="BQ25" i="16"/>
  <c r="BR25" i="16"/>
  <c r="BS25" i="16"/>
  <c r="BT25" i="16"/>
  <c r="BV25" i="16"/>
  <c r="BX25" i="16"/>
  <c r="BY25" i="16"/>
  <c r="BZ25" i="16"/>
  <c r="CA25" i="16"/>
  <c r="CB25" i="16"/>
  <c r="CC25" i="16"/>
  <c r="BB26" i="16"/>
  <c r="BC26" i="16"/>
  <c r="BD26" i="16"/>
  <c r="BE26" i="16"/>
  <c r="BG26" i="16"/>
  <c r="BI26" i="16"/>
  <c r="BJ26" i="16"/>
  <c r="BK26" i="16"/>
  <c r="BL26" i="16"/>
  <c r="BM26" i="16"/>
  <c r="BN26" i="16"/>
  <c r="BQ26" i="16"/>
  <c r="BR26" i="16"/>
  <c r="BS26" i="16"/>
  <c r="BT26" i="16"/>
  <c r="BV26" i="16"/>
  <c r="BX26" i="16"/>
  <c r="BY26" i="16"/>
  <c r="BZ26" i="16"/>
  <c r="CA26" i="16"/>
  <c r="CB26" i="16"/>
  <c r="CC26" i="16"/>
  <c r="BB27" i="16"/>
  <c r="BC27" i="16"/>
  <c r="BD27" i="16"/>
  <c r="BE27" i="16"/>
  <c r="BG27" i="16"/>
  <c r="BI27" i="16"/>
  <c r="BJ27" i="16"/>
  <c r="BK27" i="16"/>
  <c r="BL27" i="16"/>
  <c r="BM27" i="16"/>
  <c r="BN27" i="16"/>
  <c r="BQ27" i="16"/>
  <c r="BR27" i="16"/>
  <c r="BS27" i="16"/>
  <c r="BT27" i="16"/>
  <c r="BV27" i="16"/>
  <c r="BX27" i="16"/>
  <c r="BY27" i="16"/>
  <c r="BZ27" i="16"/>
  <c r="CA27" i="16"/>
  <c r="CB27" i="16"/>
  <c r="CC27" i="16"/>
  <c r="BB28" i="16"/>
  <c r="BC28" i="16"/>
  <c r="BD28" i="16"/>
  <c r="BE28" i="16"/>
  <c r="BG28" i="16"/>
  <c r="BI28" i="16"/>
  <c r="BJ28" i="16"/>
  <c r="BK28" i="16"/>
  <c r="BL28" i="16"/>
  <c r="BM28" i="16"/>
  <c r="BN28" i="16"/>
  <c r="BQ28" i="16"/>
  <c r="BR28" i="16"/>
  <c r="BS28" i="16"/>
  <c r="BT28" i="16"/>
  <c r="BV28" i="16"/>
  <c r="BX28" i="16"/>
  <c r="BY28" i="16"/>
  <c r="BZ28" i="16"/>
  <c r="CA28" i="16"/>
  <c r="CB28" i="16"/>
  <c r="CC28" i="16"/>
  <c r="CD28" i="16"/>
  <c r="BB22" i="15"/>
  <c r="BC22" i="15"/>
  <c r="BD22" i="15"/>
  <c r="BE22" i="15"/>
  <c r="BG22" i="15"/>
  <c r="BI22" i="15"/>
  <c r="BJ22" i="15"/>
  <c r="BK22" i="15"/>
  <c r="BL22" i="15"/>
  <c r="BM22" i="15"/>
  <c r="BN22" i="15"/>
  <c r="BQ22" i="15"/>
  <c r="BR22" i="15"/>
  <c r="BS22" i="15"/>
  <c r="BT22" i="15"/>
  <c r="BV22" i="15"/>
  <c r="BX22" i="15"/>
  <c r="BY22" i="15"/>
  <c r="BZ22" i="15"/>
  <c r="CA22" i="15"/>
  <c r="CB22" i="15"/>
  <c r="CC22" i="15"/>
  <c r="BB23" i="15"/>
  <c r="BC23" i="15"/>
  <c r="BD23" i="15"/>
  <c r="BE23" i="15"/>
  <c r="BF23" i="15"/>
  <c r="BG23" i="15"/>
  <c r="BI23" i="15"/>
  <c r="BJ23" i="15"/>
  <c r="BK23" i="15"/>
  <c r="BL23" i="15"/>
  <c r="BM23" i="15"/>
  <c r="BN23" i="15"/>
  <c r="BQ23" i="15"/>
  <c r="BR23" i="15"/>
  <c r="BS23" i="15"/>
  <c r="BT23" i="15"/>
  <c r="BV23" i="15"/>
  <c r="BX23" i="15"/>
  <c r="BY23" i="15"/>
  <c r="BZ23" i="15"/>
  <c r="CA23" i="15"/>
  <c r="CB23" i="15"/>
  <c r="CC23" i="15"/>
  <c r="BB24" i="15"/>
  <c r="BC24" i="15"/>
  <c r="BD24" i="15"/>
  <c r="BE24" i="15"/>
  <c r="BG24" i="15"/>
  <c r="BI24" i="15"/>
  <c r="BJ24" i="15"/>
  <c r="BK24" i="15"/>
  <c r="BL24" i="15"/>
  <c r="BM24" i="15"/>
  <c r="BN24" i="15"/>
  <c r="BQ24" i="15"/>
  <c r="BR24" i="15"/>
  <c r="BS24" i="15"/>
  <c r="BT24" i="15"/>
  <c r="BV24" i="15"/>
  <c r="BX24" i="15"/>
  <c r="BY24" i="15"/>
  <c r="BZ24" i="15"/>
  <c r="CA24" i="15"/>
  <c r="CB24" i="15"/>
  <c r="CC24" i="15"/>
  <c r="BB25" i="15"/>
  <c r="BC25" i="15"/>
  <c r="BD25" i="15"/>
  <c r="BE25" i="15"/>
  <c r="BG25" i="15"/>
  <c r="BI25" i="15"/>
  <c r="BJ25" i="15"/>
  <c r="BK25" i="15"/>
  <c r="BL25" i="15"/>
  <c r="BM25" i="15"/>
  <c r="BN25" i="15"/>
  <c r="BQ25" i="15"/>
  <c r="BR25" i="15"/>
  <c r="BS25" i="15"/>
  <c r="BT25" i="15"/>
  <c r="BU25" i="15"/>
  <c r="BV25" i="15"/>
  <c r="BX25" i="15"/>
  <c r="BY25" i="15"/>
  <c r="BZ25" i="15"/>
  <c r="CA25" i="15"/>
  <c r="CB25" i="15"/>
  <c r="CC25" i="15"/>
  <c r="BB26" i="15"/>
  <c r="BC26" i="15"/>
  <c r="BD26" i="15"/>
  <c r="BE26" i="15"/>
  <c r="BG26" i="15"/>
  <c r="BI26" i="15"/>
  <c r="BJ26" i="15"/>
  <c r="BK26" i="15"/>
  <c r="BL26" i="15"/>
  <c r="BM26" i="15"/>
  <c r="BN26" i="15"/>
  <c r="BQ26" i="15"/>
  <c r="BR26" i="15"/>
  <c r="BS26" i="15"/>
  <c r="BT26" i="15"/>
  <c r="BV26" i="15"/>
  <c r="BX26" i="15"/>
  <c r="BY26" i="15"/>
  <c r="BZ26" i="15"/>
  <c r="CA26" i="15"/>
  <c r="CB26" i="15"/>
  <c r="CC26" i="15"/>
  <c r="BB27" i="15"/>
  <c r="BC27" i="15"/>
  <c r="BD27" i="15"/>
  <c r="BE27" i="15"/>
  <c r="BG27" i="15"/>
  <c r="BI27" i="15"/>
  <c r="BJ27" i="15"/>
  <c r="BK27" i="15"/>
  <c r="BL27" i="15"/>
  <c r="BM27" i="15"/>
  <c r="BN27" i="15"/>
  <c r="BQ27" i="15"/>
  <c r="BR27" i="15"/>
  <c r="BS27" i="15"/>
  <c r="BT27" i="15"/>
  <c r="BV27" i="15"/>
  <c r="BX27" i="15"/>
  <c r="BY27" i="15"/>
  <c r="BZ27" i="15"/>
  <c r="CA27" i="15"/>
  <c r="CB27" i="15"/>
  <c r="CC27" i="15"/>
  <c r="BB28" i="15"/>
  <c r="BC28" i="15"/>
  <c r="BD28" i="15"/>
  <c r="BE28" i="15"/>
  <c r="BG28" i="15"/>
  <c r="BI28" i="15"/>
  <c r="BJ28" i="15"/>
  <c r="BK28" i="15"/>
  <c r="BL28" i="15"/>
  <c r="BM28" i="15"/>
  <c r="BN28" i="15"/>
  <c r="BQ28" i="15"/>
  <c r="BR28" i="15"/>
  <c r="BS28" i="15"/>
  <c r="BT28" i="15"/>
  <c r="BV28" i="15"/>
  <c r="BX28" i="15"/>
  <c r="BY28" i="15"/>
  <c r="BZ28" i="15"/>
  <c r="CA28" i="15"/>
  <c r="CB28" i="15"/>
  <c r="CC28" i="15"/>
  <c r="AD57" i="3"/>
  <c r="AC57" i="3"/>
  <c r="AB57" i="3"/>
  <c r="Z57" i="3"/>
  <c r="Y57" i="3"/>
  <c r="W57" i="3"/>
  <c r="V57" i="3"/>
  <c r="BO20" i="16" l="1"/>
  <c r="BO30" i="15"/>
  <c r="BU23" i="16"/>
  <c r="BO30" i="16"/>
  <c r="CD30" i="15"/>
  <c r="CD27" i="15"/>
  <c r="CD23" i="15"/>
  <c r="BU30" i="15"/>
  <c r="BF30" i="15"/>
  <c r="BU30" i="16"/>
  <c r="CD30" i="16"/>
  <c r="BF30" i="16"/>
  <c r="BU24" i="16"/>
  <c r="BF28" i="16"/>
  <c r="BO20" i="15"/>
  <c r="CD26" i="15"/>
  <c r="BU23" i="15"/>
  <c r="BO26" i="15"/>
  <c r="CD24" i="16"/>
  <c r="BO23" i="15"/>
  <c r="BF22" i="15"/>
  <c r="BF23" i="16"/>
  <c r="BF27" i="16"/>
  <c r="BO27" i="15"/>
  <c r="BF29" i="16"/>
  <c r="BO29" i="15"/>
  <c r="BF26" i="16"/>
  <c r="BF20" i="15"/>
  <c r="BU26" i="15"/>
  <c r="BO26" i="16"/>
  <c r="BU29" i="15"/>
  <c r="BO27" i="16"/>
  <c r="BF29" i="15"/>
  <c r="CD29" i="15"/>
  <c r="BU29" i="16"/>
  <c r="BF20" i="16"/>
  <c r="CD29" i="16"/>
  <c r="BO28" i="15"/>
  <c r="CD25" i="15"/>
  <c r="CD24" i="15"/>
  <c r="BF28" i="15"/>
  <c r="BF27" i="15"/>
  <c r="BF26" i="15"/>
  <c r="BU27" i="16"/>
  <c r="BU26" i="16"/>
  <c r="CD27" i="16"/>
  <c r="CD26" i="16"/>
  <c r="BO22" i="16"/>
  <c r="BO28" i="16"/>
  <c r="CD25" i="16"/>
  <c r="BU28" i="16"/>
  <c r="AS49" i="14"/>
  <c r="AR49" i="14"/>
  <c r="AQ49" i="14"/>
  <c r="AP49" i="14"/>
  <c r="AO49" i="14"/>
  <c r="AN49" i="14"/>
  <c r="AM49" i="14"/>
  <c r="AK49" i="14"/>
  <c r="AJ49" i="14"/>
  <c r="AI49" i="14"/>
  <c r="AH49" i="14"/>
  <c r="AG49" i="14"/>
  <c r="AF49" i="14"/>
  <c r="AD49" i="14"/>
  <c r="AC49" i="14"/>
  <c r="AB49" i="14"/>
  <c r="AA49" i="14"/>
  <c r="Z49" i="14"/>
  <c r="Y49" i="14"/>
  <c r="X49" i="14"/>
  <c r="V49" i="14"/>
  <c r="U49" i="14"/>
  <c r="T49" i="14"/>
  <c r="S49" i="14"/>
  <c r="R49" i="14"/>
  <c r="Q49" i="14"/>
  <c r="AO61" i="12"/>
  <c r="AF49" i="12"/>
  <c r="AG49" i="12"/>
  <c r="AH49" i="12"/>
  <c r="AI49" i="12"/>
  <c r="AJ49" i="12"/>
  <c r="AK49" i="12"/>
  <c r="AM49" i="12"/>
  <c r="AN49" i="12"/>
  <c r="AO49" i="12"/>
  <c r="AP49" i="12"/>
  <c r="AQ49" i="12"/>
  <c r="AR49" i="12"/>
  <c r="AS49" i="12"/>
  <c r="R49" i="12"/>
  <c r="S49" i="12"/>
  <c r="T49" i="12"/>
  <c r="U49" i="12"/>
  <c r="V49" i="12"/>
  <c r="X49" i="12"/>
  <c r="Y49" i="12"/>
  <c r="Z49" i="12"/>
  <c r="AA49" i="12"/>
  <c r="AB49" i="12"/>
  <c r="AC49" i="12"/>
  <c r="AD49" i="12"/>
  <c r="Q49" i="12"/>
  <c r="Q48" i="14"/>
  <c r="R48" i="14"/>
  <c r="S48" i="14"/>
  <c r="T48" i="14"/>
  <c r="U48" i="14"/>
  <c r="V48" i="14"/>
  <c r="X48" i="14"/>
  <c r="Y48" i="14"/>
  <c r="Z48" i="14"/>
  <c r="AA48" i="14"/>
  <c r="AB48" i="14"/>
  <c r="AC48" i="14"/>
  <c r="AD48" i="14"/>
  <c r="AF48" i="14"/>
  <c r="AG48" i="14"/>
  <c r="AH48" i="14"/>
  <c r="AI48" i="14"/>
  <c r="AJ48" i="14"/>
  <c r="AK48" i="14"/>
  <c r="AM48" i="14"/>
  <c r="AN48" i="14"/>
  <c r="AO48" i="14"/>
  <c r="AP48" i="14"/>
  <c r="AQ48" i="14"/>
  <c r="AR48" i="14"/>
  <c r="AS48" i="14"/>
  <c r="Q35" i="14"/>
  <c r="R35" i="14"/>
  <c r="S35" i="14"/>
  <c r="T35" i="14"/>
  <c r="U35" i="14"/>
  <c r="V35" i="14"/>
  <c r="X35" i="14"/>
  <c r="Y35" i="14"/>
  <c r="Z35" i="14"/>
  <c r="AA35" i="14"/>
  <c r="AB35" i="14"/>
  <c r="AC35" i="14"/>
  <c r="AD35" i="14"/>
  <c r="AF35" i="14"/>
  <c r="AG35" i="14"/>
  <c r="AH35" i="14"/>
  <c r="AI35" i="14"/>
  <c r="AJ35" i="14"/>
  <c r="AK35" i="14"/>
  <c r="AM35" i="14"/>
  <c r="AN35" i="14"/>
  <c r="AO35" i="14"/>
  <c r="AP35" i="14"/>
  <c r="AQ35" i="14"/>
  <c r="AR35" i="14"/>
  <c r="AS35" i="14"/>
  <c r="Q35" i="12"/>
  <c r="R35" i="12"/>
  <c r="S35" i="12"/>
  <c r="T35" i="12"/>
  <c r="U35" i="12"/>
  <c r="V35" i="12"/>
  <c r="X35" i="12"/>
  <c r="Y35" i="12"/>
  <c r="Z35" i="12"/>
  <c r="AA35" i="12"/>
  <c r="AB35" i="12"/>
  <c r="AC35" i="12"/>
  <c r="AD35" i="12"/>
  <c r="AF35" i="12"/>
  <c r="AG35" i="12"/>
  <c r="AH35" i="12"/>
  <c r="AI35" i="12"/>
  <c r="AJ35" i="12"/>
  <c r="AK35" i="12"/>
  <c r="AM35" i="12"/>
  <c r="AN35" i="12"/>
  <c r="AO35" i="12"/>
  <c r="AP35" i="12"/>
  <c r="AQ35" i="12"/>
  <c r="AR35" i="12"/>
  <c r="AS35" i="12"/>
  <c r="Q48" i="12"/>
  <c r="R48" i="12"/>
  <c r="S48" i="12"/>
  <c r="T48" i="12"/>
  <c r="U48" i="12"/>
  <c r="V48" i="12"/>
  <c r="X48" i="12"/>
  <c r="Y48" i="12"/>
  <c r="Z48" i="12"/>
  <c r="AA48" i="12"/>
  <c r="AB48" i="12"/>
  <c r="AC48" i="12"/>
  <c r="AD48" i="12"/>
  <c r="AF48" i="12"/>
  <c r="AG48" i="12"/>
  <c r="AH48" i="12"/>
  <c r="AI48" i="12"/>
  <c r="AJ48" i="12"/>
  <c r="AK48" i="12"/>
  <c r="AM48" i="12"/>
  <c r="AN48" i="12"/>
  <c r="AO48" i="12"/>
  <c r="AP48" i="12"/>
  <c r="AQ48" i="12"/>
  <c r="AR48" i="12"/>
  <c r="AS48" i="12"/>
  <c r="V56" i="3"/>
  <c r="W56" i="3"/>
  <c r="Y56" i="3"/>
  <c r="Z56" i="3"/>
  <c r="AB56" i="3"/>
  <c r="AC56" i="3"/>
  <c r="AD56" i="3"/>
  <c r="L43" i="3"/>
  <c r="M43" i="3"/>
  <c r="O43" i="3"/>
  <c r="P43" i="3"/>
  <c r="R43" i="3"/>
  <c r="S43" i="3"/>
  <c r="T43" i="3"/>
  <c r="V43" i="3"/>
  <c r="W43" i="3"/>
  <c r="Y43" i="3"/>
  <c r="Z43" i="3"/>
  <c r="AB43" i="3"/>
  <c r="AC43" i="3"/>
  <c r="AD43" i="3"/>
  <c r="Q47" i="14" l="1"/>
  <c r="R47" i="14"/>
  <c r="S47" i="14"/>
  <c r="T47" i="14"/>
  <c r="U47" i="14"/>
  <c r="V47" i="14"/>
  <c r="X47" i="14"/>
  <c r="Y47" i="14"/>
  <c r="Z47" i="14"/>
  <c r="AA47" i="14"/>
  <c r="AB47" i="14"/>
  <c r="AC47" i="14"/>
  <c r="AD47" i="14"/>
  <c r="AF47" i="14"/>
  <c r="AG47" i="14"/>
  <c r="AH47" i="14"/>
  <c r="AI47" i="14"/>
  <c r="AJ47" i="14"/>
  <c r="AK47" i="14"/>
  <c r="AM47" i="14"/>
  <c r="AN47" i="14"/>
  <c r="AO47" i="14"/>
  <c r="AP47" i="14"/>
  <c r="AQ47" i="14"/>
  <c r="AR47" i="14"/>
  <c r="AS47" i="14"/>
  <c r="Q47" i="12"/>
  <c r="R47" i="12"/>
  <c r="S47" i="12"/>
  <c r="T47" i="12"/>
  <c r="U47" i="12"/>
  <c r="V47" i="12"/>
  <c r="X47" i="12"/>
  <c r="Y47" i="12"/>
  <c r="Z47" i="12"/>
  <c r="AA47" i="12"/>
  <c r="AB47" i="12"/>
  <c r="AC47" i="12"/>
  <c r="AD47" i="12"/>
  <c r="AF47" i="12"/>
  <c r="AG47" i="12"/>
  <c r="AH47" i="12"/>
  <c r="AI47" i="12"/>
  <c r="AJ47" i="12"/>
  <c r="AK47" i="12"/>
  <c r="AM47" i="12"/>
  <c r="AN47" i="12"/>
  <c r="AO47" i="12"/>
  <c r="AP47" i="12"/>
  <c r="AQ47" i="12"/>
  <c r="AR47" i="12"/>
  <c r="AS47" i="12"/>
  <c r="V55" i="3"/>
  <c r="W55" i="3"/>
  <c r="Y55" i="3"/>
  <c r="Z55" i="3"/>
  <c r="AB55" i="3"/>
  <c r="AC55" i="3"/>
  <c r="AD55" i="3"/>
  <c r="Q46" i="14"/>
  <c r="R46" i="14"/>
  <c r="S46" i="14"/>
  <c r="T46" i="14"/>
  <c r="U46" i="14"/>
  <c r="V46" i="14"/>
  <c r="X46" i="14"/>
  <c r="Y46" i="14"/>
  <c r="Z46" i="14"/>
  <c r="AA46" i="14"/>
  <c r="AB46" i="14"/>
  <c r="AC46" i="14"/>
  <c r="AD46" i="14"/>
  <c r="AF46" i="14"/>
  <c r="AG46" i="14"/>
  <c r="AH46" i="14"/>
  <c r="AI46" i="14"/>
  <c r="AJ46" i="14"/>
  <c r="AK46" i="14"/>
  <c r="AM46" i="14"/>
  <c r="AN46" i="14"/>
  <c r="AO46" i="14"/>
  <c r="AP46" i="14"/>
  <c r="AQ46" i="14"/>
  <c r="AR46" i="14"/>
  <c r="AS46" i="14"/>
  <c r="V46" i="12"/>
  <c r="X46" i="12"/>
  <c r="Y46" i="12"/>
  <c r="Z46" i="12"/>
  <c r="AA46" i="12"/>
  <c r="AB46" i="12"/>
  <c r="AC46" i="12"/>
  <c r="AD46" i="12"/>
  <c r="AF46" i="12"/>
  <c r="AG46" i="12"/>
  <c r="AH46" i="12"/>
  <c r="AI46" i="12"/>
  <c r="AJ46" i="12"/>
  <c r="AK46" i="12"/>
  <c r="AM46" i="12"/>
  <c r="AN46" i="12"/>
  <c r="AO46" i="12"/>
  <c r="AP46" i="12"/>
  <c r="AQ46" i="12"/>
  <c r="AR46" i="12"/>
  <c r="AS46" i="12"/>
  <c r="V54" i="3"/>
  <c r="W54" i="3"/>
  <c r="Y54" i="3"/>
  <c r="Z54" i="3"/>
  <c r="AB54" i="3"/>
  <c r="AC54" i="3"/>
  <c r="AD54" i="3"/>
  <c r="V53" i="3" l="1"/>
  <c r="W53" i="3"/>
  <c r="Y53" i="3"/>
  <c r="Z53" i="3"/>
  <c r="AB53" i="3"/>
  <c r="AC53" i="3"/>
  <c r="AD53" i="3"/>
  <c r="L42" i="3"/>
  <c r="M42" i="3"/>
  <c r="O42" i="3"/>
  <c r="P42" i="3"/>
  <c r="R42" i="3"/>
  <c r="S42" i="3"/>
  <c r="T42" i="3"/>
  <c r="V42" i="3"/>
  <c r="W42" i="3"/>
  <c r="Y42" i="3"/>
  <c r="Z42" i="3"/>
  <c r="AB42" i="3"/>
  <c r="AC42" i="3"/>
  <c r="AD42" i="3"/>
  <c r="Q45" i="14"/>
  <c r="R45" i="14"/>
  <c r="S45" i="14"/>
  <c r="T45" i="14"/>
  <c r="U45" i="14"/>
  <c r="V45" i="14"/>
  <c r="X45" i="14"/>
  <c r="Y45" i="14"/>
  <c r="Z45" i="14"/>
  <c r="AA45" i="14"/>
  <c r="AB45" i="14"/>
  <c r="AC45" i="14"/>
  <c r="AD45" i="14"/>
  <c r="AF45" i="14"/>
  <c r="AG45" i="14"/>
  <c r="AH45" i="14"/>
  <c r="AI45" i="14"/>
  <c r="AJ45" i="14"/>
  <c r="AK45" i="14"/>
  <c r="AM45" i="14"/>
  <c r="AN45" i="14"/>
  <c r="AO45" i="14"/>
  <c r="AP45" i="14"/>
  <c r="AQ45" i="14"/>
  <c r="AR45" i="14"/>
  <c r="AS45" i="14"/>
  <c r="Q33" i="14"/>
  <c r="R33" i="14"/>
  <c r="S33" i="14"/>
  <c r="T33" i="14"/>
  <c r="U33" i="14"/>
  <c r="V33" i="14"/>
  <c r="X33" i="14"/>
  <c r="Y33" i="14"/>
  <c r="Z33" i="14"/>
  <c r="AA33" i="14"/>
  <c r="AB33" i="14"/>
  <c r="AC33" i="14"/>
  <c r="AD33" i="14"/>
  <c r="AF33" i="14"/>
  <c r="AG33" i="14"/>
  <c r="AH33" i="14"/>
  <c r="AI33" i="14"/>
  <c r="AJ33" i="14"/>
  <c r="AK33" i="14"/>
  <c r="AM33" i="14"/>
  <c r="AN33" i="14"/>
  <c r="AO33" i="14"/>
  <c r="AP33" i="14"/>
  <c r="AQ33" i="14"/>
  <c r="AR33" i="14"/>
  <c r="AS33" i="14"/>
  <c r="Q34" i="14"/>
  <c r="R34" i="14"/>
  <c r="S34" i="14"/>
  <c r="T34" i="14"/>
  <c r="U34" i="14"/>
  <c r="V34" i="14"/>
  <c r="X34" i="14"/>
  <c r="Y34" i="14"/>
  <c r="Z34" i="14"/>
  <c r="AA34" i="14"/>
  <c r="AB34" i="14"/>
  <c r="AC34" i="14"/>
  <c r="AD34" i="14"/>
  <c r="AF34" i="14"/>
  <c r="AG34" i="14"/>
  <c r="AH34" i="14"/>
  <c r="AI34" i="14"/>
  <c r="AJ34" i="14"/>
  <c r="AK34" i="14"/>
  <c r="AM34" i="14"/>
  <c r="AN34" i="14"/>
  <c r="AO34" i="14"/>
  <c r="AP34" i="14"/>
  <c r="AQ34" i="14"/>
  <c r="AR34" i="14"/>
  <c r="AS34" i="14"/>
  <c r="Q34" i="12"/>
  <c r="R34" i="12"/>
  <c r="S34" i="12"/>
  <c r="T34" i="12"/>
  <c r="U34" i="12"/>
  <c r="V34" i="12"/>
  <c r="X34" i="12"/>
  <c r="Y34" i="12"/>
  <c r="Z34" i="12"/>
  <c r="AA34" i="12"/>
  <c r="AB34" i="12"/>
  <c r="AC34" i="12"/>
  <c r="AD34" i="12"/>
  <c r="AF34" i="12"/>
  <c r="AG34" i="12"/>
  <c r="AH34" i="12"/>
  <c r="AI34" i="12"/>
  <c r="AJ34" i="12"/>
  <c r="AK34" i="12"/>
  <c r="AM34" i="12"/>
  <c r="AN34" i="12"/>
  <c r="AO34" i="12"/>
  <c r="AP34" i="12"/>
  <c r="AQ34" i="12"/>
  <c r="AR34" i="12"/>
  <c r="AS34" i="12"/>
  <c r="V45" i="12"/>
  <c r="X45" i="12"/>
  <c r="Y45" i="12"/>
  <c r="Z45" i="12"/>
  <c r="AA45" i="12"/>
  <c r="AB45" i="12"/>
  <c r="AC45" i="12"/>
  <c r="AD45" i="12"/>
  <c r="AF45" i="12"/>
  <c r="AG45" i="12"/>
  <c r="AH45" i="12"/>
  <c r="AI45" i="12"/>
  <c r="AJ45" i="12"/>
  <c r="AK45" i="12"/>
  <c r="AM45" i="12"/>
  <c r="AN45" i="12"/>
  <c r="AO45" i="12"/>
  <c r="AP45" i="12"/>
  <c r="AQ45" i="12"/>
  <c r="AR45" i="12"/>
  <c r="AS45" i="12"/>
  <c r="Q44" i="14"/>
  <c r="R44" i="14"/>
  <c r="S44" i="14"/>
  <c r="T44" i="14"/>
  <c r="U44" i="14"/>
  <c r="V44" i="14"/>
  <c r="X44" i="14"/>
  <c r="Y44" i="14"/>
  <c r="Z44" i="14"/>
  <c r="AA44" i="14"/>
  <c r="AB44" i="14"/>
  <c r="AC44" i="14"/>
  <c r="AD44" i="14"/>
  <c r="AF44" i="14"/>
  <c r="AG44" i="14"/>
  <c r="AH44" i="14"/>
  <c r="AI44" i="14"/>
  <c r="AJ44" i="14"/>
  <c r="AK44" i="14"/>
  <c r="AM44" i="14"/>
  <c r="AN44" i="14"/>
  <c r="AO44" i="14"/>
  <c r="AP44" i="14"/>
  <c r="AQ44" i="14"/>
  <c r="AR44" i="14"/>
  <c r="AS44" i="14"/>
  <c r="V44" i="12"/>
  <c r="X44" i="12"/>
  <c r="Y44" i="12"/>
  <c r="Z44" i="12"/>
  <c r="AA44" i="12"/>
  <c r="AB44" i="12"/>
  <c r="AC44" i="12"/>
  <c r="AD44" i="12"/>
  <c r="AF44" i="12"/>
  <c r="AG44" i="12"/>
  <c r="AH44" i="12"/>
  <c r="AI44" i="12"/>
  <c r="AJ44" i="12"/>
  <c r="AK44" i="12"/>
  <c r="AM44" i="12"/>
  <c r="AN44" i="12"/>
  <c r="AO44" i="12"/>
  <c r="AP44" i="12"/>
  <c r="AQ44" i="12"/>
  <c r="AR44" i="12"/>
  <c r="AS44" i="12"/>
  <c r="V52" i="3"/>
  <c r="W52" i="3"/>
  <c r="Y52" i="3"/>
  <c r="Z52" i="3"/>
  <c r="AB52" i="3"/>
  <c r="AC52" i="3"/>
  <c r="AD52" i="3"/>
  <c r="Q43" i="14" l="1"/>
  <c r="R43" i="14"/>
  <c r="S43" i="14"/>
  <c r="T43" i="14"/>
  <c r="U43" i="14"/>
  <c r="V43" i="14"/>
  <c r="X43" i="14"/>
  <c r="Y43" i="14"/>
  <c r="Z43" i="14"/>
  <c r="AA43" i="14"/>
  <c r="AB43" i="14"/>
  <c r="AC43" i="14"/>
  <c r="AD43" i="14"/>
  <c r="AF43" i="14"/>
  <c r="AG43" i="14"/>
  <c r="AH43" i="14"/>
  <c r="AI43" i="14"/>
  <c r="AJ43" i="14"/>
  <c r="AK43" i="14"/>
  <c r="AM43" i="14"/>
  <c r="AN43" i="14"/>
  <c r="AO43" i="14"/>
  <c r="AP43" i="14"/>
  <c r="AQ43" i="14"/>
  <c r="AR43" i="14"/>
  <c r="AS43" i="14"/>
  <c r="AM41" i="14"/>
  <c r="AN41" i="14"/>
  <c r="AO41" i="14"/>
  <c r="AP41" i="14"/>
  <c r="AQ41" i="14"/>
  <c r="AR41" i="14"/>
  <c r="AS41" i="14"/>
  <c r="AM42" i="14"/>
  <c r="AN42" i="14"/>
  <c r="AO42" i="14"/>
  <c r="AP42" i="14"/>
  <c r="AQ42" i="14"/>
  <c r="AR42" i="14"/>
  <c r="AS42" i="14"/>
  <c r="V43" i="12"/>
  <c r="X43" i="12"/>
  <c r="Y43" i="12"/>
  <c r="Z43" i="12"/>
  <c r="AA43" i="12"/>
  <c r="AB43" i="12"/>
  <c r="AC43" i="12"/>
  <c r="AD43" i="12"/>
  <c r="AF43" i="12"/>
  <c r="AG43" i="12"/>
  <c r="AH43" i="12"/>
  <c r="AI43" i="12"/>
  <c r="AJ43" i="12"/>
  <c r="AK43" i="12"/>
  <c r="AM43" i="12"/>
  <c r="AN43" i="12"/>
  <c r="AO43" i="12"/>
  <c r="AP43" i="12"/>
  <c r="AQ43" i="12"/>
  <c r="AR43" i="12"/>
  <c r="AS43" i="12"/>
  <c r="V51" i="3"/>
  <c r="W51" i="3"/>
  <c r="Y51" i="3"/>
  <c r="Z51" i="3"/>
  <c r="AB51" i="3"/>
  <c r="AC51" i="3"/>
  <c r="AD51" i="3"/>
  <c r="Q22" i="14"/>
  <c r="R22" i="14"/>
  <c r="S22" i="14"/>
  <c r="T22" i="14"/>
  <c r="U22" i="14"/>
  <c r="V22" i="14"/>
  <c r="X22" i="14"/>
  <c r="Y22" i="14"/>
  <c r="Z22" i="14"/>
  <c r="AA22" i="14"/>
  <c r="AB22" i="14"/>
  <c r="AC22" i="14"/>
  <c r="AD22" i="14"/>
  <c r="Q42" i="14"/>
  <c r="R42" i="14"/>
  <c r="S42" i="14"/>
  <c r="T42" i="14"/>
  <c r="U42" i="14"/>
  <c r="V42" i="14"/>
  <c r="X42" i="14"/>
  <c r="Y42" i="14"/>
  <c r="Z42" i="14"/>
  <c r="AA42" i="14"/>
  <c r="AB42" i="14"/>
  <c r="AC42" i="14"/>
  <c r="AD42" i="14"/>
  <c r="AF42" i="14"/>
  <c r="AG42" i="14"/>
  <c r="AH42" i="14"/>
  <c r="AI42" i="14"/>
  <c r="AJ42" i="14"/>
  <c r="AK42" i="14"/>
  <c r="Q41" i="14"/>
  <c r="R41" i="14"/>
  <c r="S41" i="14"/>
  <c r="T41" i="14"/>
  <c r="U41" i="14"/>
  <c r="V41" i="14"/>
  <c r="X41" i="14"/>
  <c r="Y41" i="14"/>
  <c r="Z41" i="14"/>
  <c r="AA41" i="14"/>
  <c r="AB41" i="14"/>
  <c r="AC41" i="14"/>
  <c r="AD41" i="14"/>
  <c r="AF41" i="14"/>
  <c r="AG41" i="14"/>
  <c r="AH41" i="14"/>
  <c r="AI41" i="14"/>
  <c r="AJ41" i="14"/>
  <c r="AK41" i="14"/>
  <c r="V41" i="12"/>
  <c r="X41" i="12"/>
  <c r="Y41" i="12"/>
  <c r="Z41" i="12"/>
  <c r="AA41" i="12"/>
  <c r="AB41" i="12"/>
  <c r="AC41" i="12"/>
  <c r="AD41" i="12"/>
  <c r="AF41" i="12"/>
  <c r="AG41" i="12"/>
  <c r="AH41" i="12"/>
  <c r="AI41" i="12"/>
  <c r="AJ41" i="12"/>
  <c r="AK41" i="12"/>
  <c r="AM41" i="12"/>
  <c r="AN41" i="12"/>
  <c r="AO41" i="12"/>
  <c r="AP41" i="12"/>
  <c r="AQ41" i="12"/>
  <c r="AR41" i="12"/>
  <c r="AS41" i="12"/>
  <c r="V42" i="12"/>
  <c r="X42" i="12"/>
  <c r="Y42" i="12"/>
  <c r="Z42" i="12"/>
  <c r="AA42" i="12"/>
  <c r="AB42" i="12"/>
  <c r="AC42" i="12"/>
  <c r="AD42" i="12"/>
  <c r="AF42" i="12"/>
  <c r="AG42" i="12"/>
  <c r="AH42" i="12"/>
  <c r="AI42" i="12"/>
  <c r="AJ42" i="12"/>
  <c r="AK42" i="12"/>
  <c r="AM42" i="12"/>
  <c r="AN42" i="12"/>
  <c r="AO42" i="12"/>
  <c r="AP42" i="12"/>
  <c r="AQ42" i="12"/>
  <c r="AR42" i="12"/>
  <c r="AS42" i="12"/>
  <c r="Q22" i="12"/>
  <c r="R22" i="12"/>
  <c r="S22" i="12"/>
  <c r="T22" i="12"/>
  <c r="U22" i="12"/>
  <c r="V22" i="12"/>
  <c r="X22" i="12"/>
  <c r="Y22" i="12"/>
  <c r="Z22" i="12"/>
  <c r="AA22" i="12"/>
  <c r="AB22" i="12"/>
  <c r="AC22" i="12"/>
  <c r="AD22" i="12"/>
  <c r="Q33" i="12"/>
  <c r="R33" i="12"/>
  <c r="S33" i="12"/>
  <c r="T33" i="12"/>
  <c r="U33" i="12"/>
  <c r="V33" i="12"/>
  <c r="X33" i="12"/>
  <c r="Y33" i="12"/>
  <c r="Z33" i="12"/>
  <c r="AA33" i="12"/>
  <c r="AB33" i="12"/>
  <c r="AC33" i="12"/>
  <c r="AD33" i="12"/>
  <c r="AF33" i="12"/>
  <c r="AG33" i="12"/>
  <c r="AH33" i="12"/>
  <c r="AI33" i="12"/>
  <c r="AJ33" i="12"/>
  <c r="AK33" i="12"/>
  <c r="AM33" i="12"/>
  <c r="AN33" i="12"/>
  <c r="AO33" i="12"/>
  <c r="AP33" i="12"/>
  <c r="AQ33" i="12"/>
  <c r="AR33" i="12"/>
  <c r="AS33" i="12"/>
  <c r="L30" i="3"/>
  <c r="M30" i="3"/>
  <c r="O30" i="3"/>
  <c r="P30" i="3"/>
  <c r="R30" i="3"/>
  <c r="S30" i="3"/>
  <c r="T30" i="3"/>
  <c r="L41" i="3"/>
  <c r="M41" i="3"/>
  <c r="O41" i="3"/>
  <c r="P41" i="3"/>
  <c r="R41" i="3"/>
  <c r="S41" i="3"/>
  <c r="T41" i="3"/>
  <c r="V41" i="3"/>
  <c r="W41" i="3"/>
  <c r="Y41" i="3"/>
  <c r="Z41" i="3"/>
  <c r="AB41" i="3"/>
  <c r="AC41" i="3"/>
  <c r="AD41" i="3"/>
  <c r="V50" i="3"/>
  <c r="W50" i="3"/>
  <c r="Y50" i="3"/>
  <c r="Z50" i="3"/>
  <c r="AB50" i="3"/>
  <c r="AC50" i="3"/>
  <c r="AD50" i="3"/>
  <c r="V49" i="3"/>
  <c r="W49" i="3"/>
  <c r="Y49" i="3"/>
  <c r="Z49" i="3"/>
  <c r="AB49" i="3"/>
  <c r="AC49" i="3"/>
  <c r="AD49" i="3"/>
  <c r="V47" i="3"/>
  <c r="W47" i="3"/>
  <c r="Y47" i="3"/>
  <c r="Z47" i="3"/>
  <c r="AB47" i="3"/>
  <c r="AC47" i="3"/>
  <c r="AD47" i="3"/>
  <c r="V48" i="3"/>
  <c r="W48" i="3"/>
  <c r="Y48" i="3"/>
  <c r="Z48" i="3"/>
  <c r="AB48" i="3"/>
  <c r="AC48" i="3"/>
  <c r="AD48" i="3"/>
  <c r="Q40" i="14"/>
  <c r="R40" i="14"/>
  <c r="S40" i="14"/>
  <c r="T40" i="14"/>
  <c r="U40" i="14"/>
  <c r="V40" i="14"/>
  <c r="X40" i="14"/>
  <c r="Y40" i="14"/>
  <c r="Z40" i="14"/>
  <c r="AA40" i="14"/>
  <c r="AB40" i="14"/>
  <c r="AC40" i="14"/>
  <c r="AD40" i="14"/>
  <c r="AF40" i="14"/>
  <c r="AG40" i="14"/>
  <c r="AH40" i="14"/>
  <c r="AI40" i="14"/>
  <c r="AJ40" i="14"/>
  <c r="AK40" i="14"/>
  <c r="AM40" i="14"/>
  <c r="AN40" i="14"/>
  <c r="AO40" i="14"/>
  <c r="AP40" i="14"/>
  <c r="AQ40" i="14"/>
  <c r="AR40" i="14"/>
  <c r="AS40" i="14"/>
  <c r="V40" i="12"/>
  <c r="X40" i="12"/>
  <c r="Y40" i="12"/>
  <c r="Z40" i="12"/>
  <c r="AA40" i="12"/>
  <c r="AB40" i="12"/>
  <c r="AC40" i="12"/>
  <c r="AD40" i="12"/>
  <c r="AF40" i="12"/>
  <c r="AG40" i="12"/>
  <c r="AH40" i="12"/>
  <c r="AI40" i="12"/>
  <c r="AJ40" i="12"/>
  <c r="AK40" i="12"/>
  <c r="AM40" i="12"/>
  <c r="AN40" i="12"/>
  <c r="AO40" i="12"/>
  <c r="AP40" i="12"/>
  <c r="AQ40" i="12"/>
  <c r="AR40" i="12"/>
  <c r="AS40" i="12"/>
  <c r="L40" i="3"/>
  <c r="M40" i="3"/>
  <c r="O40" i="3"/>
  <c r="P40" i="3"/>
  <c r="R40" i="3"/>
  <c r="S40" i="3"/>
  <c r="T40" i="3"/>
  <c r="V40" i="3"/>
  <c r="W40" i="3"/>
  <c r="Y40" i="3"/>
  <c r="Z40" i="3"/>
  <c r="AB40" i="3"/>
  <c r="AC40" i="3"/>
  <c r="AD40" i="3"/>
  <c r="Q39" i="14"/>
  <c r="R39" i="14"/>
  <c r="S39" i="14"/>
  <c r="T39" i="14"/>
  <c r="U39" i="14"/>
  <c r="V39" i="14"/>
  <c r="X39" i="14"/>
  <c r="Y39" i="14"/>
  <c r="Z39" i="14"/>
  <c r="AA39" i="14"/>
  <c r="AB39" i="14"/>
  <c r="AC39" i="14"/>
  <c r="AD39" i="14"/>
  <c r="AF39" i="14"/>
  <c r="AG39" i="14"/>
  <c r="AH39" i="14"/>
  <c r="AI39" i="14"/>
  <c r="AJ39" i="14"/>
  <c r="AK39" i="14"/>
  <c r="AM39" i="14"/>
  <c r="AN39" i="14"/>
  <c r="AO39" i="14"/>
  <c r="AP39" i="14"/>
  <c r="AQ39" i="14"/>
  <c r="AR39" i="14"/>
  <c r="AS39" i="14"/>
  <c r="Q32" i="14"/>
  <c r="R32" i="14"/>
  <c r="S32" i="14"/>
  <c r="T32" i="14"/>
  <c r="U32" i="14"/>
  <c r="V32" i="14"/>
  <c r="X32" i="14"/>
  <c r="Y32" i="14"/>
  <c r="Z32" i="14"/>
  <c r="AA32" i="14"/>
  <c r="AB32" i="14"/>
  <c r="AC32" i="14"/>
  <c r="AD32" i="14"/>
  <c r="AF32" i="14"/>
  <c r="AG32" i="14"/>
  <c r="AH32" i="14"/>
  <c r="AI32" i="14"/>
  <c r="AJ32" i="14"/>
  <c r="AK32" i="14"/>
  <c r="AM32" i="14"/>
  <c r="AN32" i="14"/>
  <c r="AO32" i="14"/>
  <c r="AP32" i="14"/>
  <c r="AQ32" i="14"/>
  <c r="AR32" i="14"/>
  <c r="AS32" i="14"/>
  <c r="Q32" i="12"/>
  <c r="R32" i="12"/>
  <c r="S32" i="12"/>
  <c r="T32" i="12"/>
  <c r="U32" i="12"/>
  <c r="V32" i="12"/>
  <c r="X32" i="12"/>
  <c r="Y32" i="12"/>
  <c r="Z32" i="12"/>
  <c r="AA32" i="12"/>
  <c r="AB32" i="12"/>
  <c r="AC32" i="12"/>
  <c r="AD32" i="12"/>
  <c r="AF32" i="12"/>
  <c r="AG32" i="12"/>
  <c r="AH32" i="12"/>
  <c r="AI32" i="12"/>
  <c r="AJ32" i="12"/>
  <c r="AK32" i="12"/>
  <c r="AM32" i="12"/>
  <c r="AN32" i="12"/>
  <c r="AO32" i="12"/>
  <c r="AP32" i="12"/>
  <c r="AQ32" i="12"/>
  <c r="AR32" i="12"/>
  <c r="AS32" i="12"/>
  <c r="V39" i="12"/>
  <c r="X39" i="12"/>
  <c r="Y39" i="12"/>
  <c r="Z39" i="12"/>
  <c r="AA39" i="12"/>
  <c r="AB39" i="12"/>
  <c r="AC39" i="12"/>
  <c r="AD39" i="12"/>
  <c r="AF39" i="12"/>
  <c r="AG39" i="12"/>
  <c r="AH39" i="12"/>
  <c r="AI39" i="12"/>
  <c r="AJ39" i="12"/>
  <c r="AK39" i="12"/>
  <c r="AM39" i="12"/>
  <c r="AN39" i="12"/>
  <c r="AO39" i="12"/>
  <c r="AP39" i="12"/>
  <c r="AQ39" i="12"/>
  <c r="AR39" i="12"/>
  <c r="AS39" i="12"/>
  <c r="W46" i="3"/>
  <c r="Y46" i="3"/>
  <c r="Z46" i="3"/>
  <c r="AB46" i="3"/>
  <c r="AC46" i="3"/>
  <c r="AD46" i="3"/>
  <c r="Q38" i="14"/>
  <c r="R38" i="14"/>
  <c r="S38" i="14"/>
  <c r="T38" i="14"/>
  <c r="U38" i="14"/>
  <c r="V38" i="14"/>
  <c r="X38" i="14"/>
  <c r="Y38" i="14"/>
  <c r="Z38" i="14"/>
  <c r="AA38" i="14"/>
  <c r="AB38" i="14"/>
  <c r="AC38" i="14"/>
  <c r="AD38" i="14"/>
  <c r="AF38" i="14"/>
  <c r="AG38" i="14"/>
  <c r="AH38" i="14"/>
  <c r="AI38" i="14"/>
  <c r="AJ38" i="14"/>
  <c r="AK38" i="14"/>
  <c r="AM38" i="14"/>
  <c r="AN38" i="14"/>
  <c r="AO38" i="14"/>
  <c r="AP38" i="14"/>
  <c r="AQ38" i="14"/>
  <c r="AR38" i="14"/>
  <c r="AS38" i="14"/>
  <c r="AR38" i="12"/>
  <c r="AS38" i="12"/>
  <c r="V38" i="12"/>
  <c r="X38" i="12"/>
  <c r="Y38" i="12"/>
  <c r="Z38" i="12"/>
  <c r="AA38" i="12"/>
  <c r="AB38" i="12"/>
  <c r="AC38" i="12"/>
  <c r="AD38" i="12"/>
  <c r="AF38" i="12"/>
  <c r="AG38" i="12"/>
  <c r="AH38" i="12"/>
  <c r="AI38" i="12"/>
  <c r="AJ38" i="12"/>
  <c r="AK38" i="12"/>
  <c r="AM38" i="12"/>
  <c r="AN38" i="12"/>
  <c r="AO38" i="12"/>
  <c r="AP38" i="12"/>
  <c r="AQ38" i="12"/>
  <c r="Q37" i="14"/>
  <c r="R37" i="14"/>
  <c r="S37" i="14"/>
  <c r="T37" i="14"/>
  <c r="U37" i="14"/>
  <c r="V37" i="14"/>
  <c r="X37" i="14"/>
  <c r="Y37" i="14"/>
  <c r="Z37" i="14"/>
  <c r="AA37" i="14"/>
  <c r="AB37" i="14"/>
  <c r="AC37" i="14"/>
  <c r="AD37" i="14"/>
  <c r="AF37" i="14"/>
  <c r="AG37" i="14"/>
  <c r="AH37" i="14"/>
  <c r="AI37" i="14"/>
  <c r="AJ37" i="14"/>
  <c r="AK37" i="14"/>
  <c r="AM37" i="14"/>
  <c r="AN37" i="14"/>
  <c r="AO37" i="14"/>
  <c r="AP37" i="14"/>
  <c r="AQ37" i="14"/>
  <c r="AR37" i="14"/>
  <c r="AS37" i="14"/>
  <c r="Q37" i="12"/>
  <c r="R37" i="12"/>
  <c r="S37" i="12"/>
  <c r="T37" i="12"/>
  <c r="U37" i="12"/>
  <c r="V37" i="12"/>
  <c r="X37" i="12"/>
  <c r="Y37" i="12"/>
  <c r="Z37" i="12"/>
  <c r="AA37" i="12"/>
  <c r="AB37" i="12"/>
  <c r="AC37" i="12"/>
  <c r="AD37" i="12"/>
  <c r="AF37" i="12"/>
  <c r="AG37" i="12"/>
  <c r="AH37" i="12"/>
  <c r="AI37" i="12"/>
  <c r="AJ37" i="12"/>
  <c r="AK37" i="12"/>
  <c r="AM37" i="12"/>
  <c r="AN37" i="12"/>
  <c r="AO37" i="12"/>
  <c r="AP37" i="12"/>
  <c r="AQ37" i="12"/>
  <c r="AR37" i="12"/>
  <c r="AS37" i="12"/>
  <c r="V45" i="3"/>
  <c r="W45" i="3"/>
  <c r="Y45" i="3"/>
  <c r="Z45" i="3"/>
  <c r="AB45" i="3"/>
  <c r="AC45" i="3"/>
  <c r="AD45" i="3"/>
  <c r="M39" i="3"/>
  <c r="O39" i="3"/>
  <c r="P39" i="3"/>
  <c r="R39" i="3"/>
  <c r="S39" i="3"/>
  <c r="T39" i="3"/>
  <c r="V39" i="3"/>
  <c r="W39" i="3"/>
  <c r="Y39" i="3"/>
  <c r="Z39" i="3"/>
  <c r="AB39" i="3"/>
  <c r="AC39" i="3"/>
  <c r="AD39" i="3"/>
  <c r="Q31" i="14"/>
  <c r="R31" i="14"/>
  <c r="S31" i="14"/>
  <c r="T31" i="14"/>
  <c r="U31" i="14"/>
  <c r="V31" i="14"/>
  <c r="X31" i="14"/>
  <c r="Y31" i="14"/>
  <c r="Z31" i="14"/>
  <c r="AA31" i="14"/>
  <c r="AB31" i="14"/>
  <c r="AC31" i="14"/>
  <c r="AD31" i="14"/>
  <c r="AF31" i="14"/>
  <c r="AG31" i="14"/>
  <c r="AH31" i="14"/>
  <c r="AI31" i="14"/>
  <c r="AJ31" i="14"/>
  <c r="AK31" i="14"/>
  <c r="AM31" i="14"/>
  <c r="AN31" i="14"/>
  <c r="AO31" i="14"/>
  <c r="AP31" i="14"/>
  <c r="AQ31" i="14"/>
  <c r="AR31" i="14"/>
  <c r="AS31" i="14"/>
  <c r="Q31" i="12"/>
  <c r="R31" i="12"/>
  <c r="S31" i="12"/>
  <c r="T31" i="12"/>
  <c r="U31" i="12"/>
  <c r="V31" i="12"/>
  <c r="X31" i="12"/>
  <c r="Y31" i="12"/>
  <c r="Z31" i="12"/>
  <c r="AA31" i="12"/>
  <c r="AB31" i="12"/>
  <c r="AC31" i="12"/>
  <c r="AD31" i="12"/>
  <c r="AF31" i="12"/>
  <c r="AG31" i="12"/>
  <c r="AH31" i="12"/>
  <c r="AI31" i="12"/>
  <c r="AJ31" i="12"/>
  <c r="AK31" i="12"/>
  <c r="AM31" i="12"/>
  <c r="AN31" i="12"/>
  <c r="AO31" i="12"/>
  <c r="AP31" i="12"/>
  <c r="AQ31" i="12"/>
  <c r="AR31" i="12"/>
  <c r="AS31" i="12"/>
  <c r="E10" i="17" l="1"/>
  <c r="Q30" i="14" l="1"/>
  <c r="R30" i="14"/>
  <c r="S30" i="14"/>
  <c r="T30" i="14"/>
  <c r="U30" i="14"/>
  <c r="V30" i="14"/>
  <c r="X30" i="14"/>
  <c r="Y30" i="14"/>
  <c r="Z30" i="14"/>
  <c r="AA30" i="14"/>
  <c r="AB30" i="14"/>
  <c r="AC30" i="14"/>
  <c r="AD30" i="14"/>
  <c r="AF30" i="14"/>
  <c r="AG30" i="14"/>
  <c r="AH30" i="14"/>
  <c r="AI30" i="14"/>
  <c r="AJ30" i="14"/>
  <c r="AK30" i="14"/>
  <c r="AM30" i="14"/>
  <c r="AN30" i="14"/>
  <c r="AO30" i="14"/>
  <c r="AP30" i="14"/>
  <c r="AQ30" i="14"/>
  <c r="AR30" i="14"/>
  <c r="AS30" i="14"/>
  <c r="Q30" i="12"/>
  <c r="R30" i="12"/>
  <c r="S30" i="12"/>
  <c r="T30" i="12"/>
  <c r="U30" i="12"/>
  <c r="V30" i="12"/>
  <c r="X30" i="12"/>
  <c r="Y30" i="12"/>
  <c r="Z30" i="12"/>
  <c r="AA30" i="12"/>
  <c r="AB30" i="12"/>
  <c r="AC30" i="12"/>
  <c r="AD30" i="12"/>
  <c r="AF30" i="12"/>
  <c r="AG30" i="12"/>
  <c r="AH30" i="12"/>
  <c r="AI30" i="12"/>
  <c r="AJ30" i="12"/>
  <c r="AK30" i="12"/>
  <c r="AM30" i="12"/>
  <c r="AN30" i="12"/>
  <c r="AO30" i="12"/>
  <c r="AP30" i="12"/>
  <c r="AQ30" i="12"/>
  <c r="AR30" i="12"/>
  <c r="AS30" i="12"/>
  <c r="BO24" i="16" l="1"/>
  <c r="BU22" i="16"/>
  <c r="BF25" i="16"/>
  <c r="BF24" i="16"/>
  <c r="CD22" i="16"/>
  <c r="BO25" i="16"/>
  <c r="BF24" i="15"/>
  <c r="BO24" i="15"/>
  <c r="BF25" i="15"/>
  <c r="BU22" i="15"/>
  <c r="CD22" i="15"/>
  <c r="BO25" i="15"/>
  <c r="R60" i="5" l="1"/>
  <c r="S60" i="5"/>
  <c r="V60" i="5"/>
  <c r="W60" i="5"/>
  <c r="X60" i="5"/>
  <c r="Y60" i="5"/>
  <c r="Z60" i="5"/>
  <c r="AA60" i="5"/>
  <c r="R73" i="5"/>
  <c r="S73" i="5"/>
  <c r="V73" i="5"/>
  <c r="W73" i="5"/>
  <c r="X73" i="5"/>
  <c r="Y73" i="5"/>
  <c r="Z73" i="5"/>
  <c r="AA73" i="5"/>
  <c r="AD73" i="5"/>
  <c r="AE73" i="5"/>
  <c r="AH73" i="5"/>
  <c r="AI73" i="5"/>
  <c r="AJ73" i="5"/>
  <c r="AK73" i="5"/>
  <c r="AL73" i="5"/>
  <c r="AM73" i="5"/>
  <c r="P73" i="5"/>
  <c r="H73" i="5"/>
  <c r="D73" i="5"/>
  <c r="B57" i="10"/>
  <c r="B56" i="10"/>
  <c r="B55" i="10"/>
  <c r="C58" i="10"/>
  <c r="F58" i="10"/>
  <c r="G58" i="10"/>
  <c r="J58" i="10"/>
  <c r="K58" i="10"/>
  <c r="L58" i="10"/>
  <c r="M58" i="10"/>
  <c r="N58" i="10"/>
  <c r="O58" i="10"/>
  <c r="B58" i="10"/>
  <c r="R95" i="10"/>
  <c r="S95" i="10"/>
  <c r="V95" i="10"/>
  <c r="W95" i="10"/>
  <c r="X95" i="10"/>
  <c r="Y95" i="10"/>
  <c r="Z95" i="10"/>
  <c r="AA95" i="10"/>
  <c r="AD95" i="10"/>
  <c r="AE95" i="10"/>
  <c r="AH95" i="10"/>
  <c r="AI95" i="10"/>
  <c r="AJ95" i="10"/>
  <c r="AK95" i="10"/>
  <c r="AL95" i="10"/>
  <c r="AM95" i="10"/>
  <c r="P95" i="10"/>
  <c r="D95" i="10"/>
  <c r="H95" i="10"/>
  <c r="R93" i="10"/>
  <c r="S93" i="10"/>
  <c r="V93" i="10"/>
  <c r="W93" i="10"/>
  <c r="X93" i="10"/>
  <c r="Y93" i="10"/>
  <c r="Z93" i="10"/>
  <c r="AA93" i="10"/>
  <c r="AD93" i="10"/>
  <c r="AE93" i="10"/>
  <c r="AH93" i="10"/>
  <c r="AI93" i="10"/>
  <c r="AJ93" i="10"/>
  <c r="AK93" i="10"/>
  <c r="AL93" i="10"/>
  <c r="AM93" i="10"/>
  <c r="R94" i="10"/>
  <c r="S94" i="10"/>
  <c r="V94" i="10"/>
  <c r="W94" i="10"/>
  <c r="X94" i="10"/>
  <c r="Y94" i="10"/>
  <c r="Z94" i="10"/>
  <c r="AA94" i="10"/>
  <c r="AD94" i="10"/>
  <c r="AE94" i="10"/>
  <c r="AH94" i="10"/>
  <c r="AI94" i="10"/>
  <c r="AJ94" i="10"/>
  <c r="AK94" i="10"/>
  <c r="AL94" i="10"/>
  <c r="AM94" i="10"/>
  <c r="P94" i="10"/>
  <c r="D94" i="10"/>
  <c r="H94" i="10"/>
  <c r="P93" i="10"/>
  <c r="D93" i="10"/>
  <c r="H93" i="10"/>
  <c r="L39" i="1"/>
  <c r="M39" i="1"/>
  <c r="O39" i="1"/>
  <c r="P39" i="1"/>
  <c r="L52" i="1"/>
  <c r="M52" i="1"/>
  <c r="O52" i="1"/>
  <c r="P52" i="1"/>
  <c r="V52" i="1"/>
  <c r="W52" i="1"/>
  <c r="Y52" i="1"/>
  <c r="Z52" i="1"/>
  <c r="H52" i="1"/>
  <c r="I52" i="1"/>
  <c r="C57" i="10"/>
  <c r="F57" i="10"/>
  <c r="G57" i="10"/>
  <c r="J57" i="10"/>
  <c r="K57" i="10"/>
  <c r="L57" i="10"/>
  <c r="M57" i="10"/>
  <c r="N57" i="10"/>
  <c r="O57" i="10"/>
  <c r="R90" i="10"/>
  <c r="S90" i="10"/>
  <c r="V90" i="10"/>
  <c r="W90" i="10"/>
  <c r="X90" i="10"/>
  <c r="Y90" i="10"/>
  <c r="Z90" i="10"/>
  <c r="AA90" i="10"/>
  <c r="AD90" i="10"/>
  <c r="AE90" i="10"/>
  <c r="AH90" i="10"/>
  <c r="AI90" i="10"/>
  <c r="AJ90" i="10"/>
  <c r="AK90" i="10"/>
  <c r="AL90" i="10"/>
  <c r="AM90" i="10"/>
  <c r="R91" i="10"/>
  <c r="S91" i="10"/>
  <c r="V91" i="10"/>
  <c r="W91" i="10"/>
  <c r="X91" i="10"/>
  <c r="Y91" i="10"/>
  <c r="Z91" i="10"/>
  <c r="AA91" i="10"/>
  <c r="AD91" i="10"/>
  <c r="AE91" i="10"/>
  <c r="AH91" i="10"/>
  <c r="AI91" i="10"/>
  <c r="AJ91" i="10"/>
  <c r="AK91" i="10"/>
  <c r="AL91" i="10"/>
  <c r="AM91" i="10"/>
  <c r="R92" i="10"/>
  <c r="S92" i="10"/>
  <c r="V92" i="10"/>
  <c r="W92" i="10"/>
  <c r="X92" i="10"/>
  <c r="Y92" i="10"/>
  <c r="Z92" i="10"/>
  <c r="AA92" i="10"/>
  <c r="AD92" i="10"/>
  <c r="AE92" i="10"/>
  <c r="AH92" i="10"/>
  <c r="AI92" i="10"/>
  <c r="AJ92" i="10"/>
  <c r="AK92" i="10"/>
  <c r="AL92" i="10"/>
  <c r="AM92" i="10"/>
  <c r="P92" i="10"/>
  <c r="H92" i="10"/>
  <c r="P91" i="10"/>
  <c r="H91" i="10"/>
  <c r="P90" i="10"/>
  <c r="H90" i="10"/>
  <c r="D90" i="10"/>
  <c r="D91" i="10"/>
  <c r="D92" i="10"/>
  <c r="R72" i="5"/>
  <c r="S72" i="5"/>
  <c r="V72" i="5"/>
  <c r="W72" i="5"/>
  <c r="X72" i="5"/>
  <c r="Y72" i="5"/>
  <c r="Z72" i="5"/>
  <c r="AA72" i="5"/>
  <c r="AD72" i="5"/>
  <c r="AE72" i="5"/>
  <c r="AH72" i="5"/>
  <c r="AI72" i="5"/>
  <c r="AJ72" i="5"/>
  <c r="AK72" i="5"/>
  <c r="AL72" i="5"/>
  <c r="AM72" i="5"/>
  <c r="P72" i="5"/>
  <c r="H72" i="5"/>
  <c r="D72" i="5"/>
  <c r="W38" i="3"/>
  <c r="Y38" i="3"/>
  <c r="Z38" i="3"/>
  <c r="V38" i="3"/>
  <c r="Q21" i="14"/>
  <c r="R21" i="14"/>
  <c r="S21" i="14"/>
  <c r="T21" i="14"/>
  <c r="U21" i="14"/>
  <c r="V21" i="14"/>
  <c r="X21" i="14"/>
  <c r="Y21" i="14"/>
  <c r="Z21" i="14"/>
  <c r="AA21" i="14"/>
  <c r="AC21" i="14"/>
  <c r="AD21" i="14"/>
  <c r="Q28" i="14"/>
  <c r="R28" i="14"/>
  <c r="S28" i="14"/>
  <c r="T28" i="14"/>
  <c r="U28" i="14"/>
  <c r="V28" i="14"/>
  <c r="X28" i="14"/>
  <c r="Y28" i="14"/>
  <c r="Z28" i="14"/>
  <c r="AA28" i="14"/>
  <c r="AC28" i="14"/>
  <c r="AD28" i="14"/>
  <c r="AF28" i="14"/>
  <c r="AG28" i="14"/>
  <c r="AH28" i="14"/>
  <c r="AI28" i="14"/>
  <c r="AJ28" i="14"/>
  <c r="AK28" i="14"/>
  <c r="AM28" i="14"/>
  <c r="AN28" i="14"/>
  <c r="AO28" i="14"/>
  <c r="AP28" i="14"/>
  <c r="AR28" i="14"/>
  <c r="AS28" i="14"/>
  <c r="Q29" i="14"/>
  <c r="R29" i="14"/>
  <c r="S29" i="14"/>
  <c r="T29" i="14"/>
  <c r="U29" i="14"/>
  <c r="V29" i="14"/>
  <c r="X29" i="14"/>
  <c r="Y29" i="14"/>
  <c r="Z29" i="14"/>
  <c r="AA29" i="14"/>
  <c r="AC29" i="14"/>
  <c r="AD29" i="14"/>
  <c r="AF29" i="14"/>
  <c r="AG29" i="14"/>
  <c r="AH29" i="14"/>
  <c r="AI29" i="14"/>
  <c r="AJ29" i="14"/>
  <c r="AK29" i="14"/>
  <c r="AM29" i="14"/>
  <c r="AN29" i="14"/>
  <c r="AO29" i="14"/>
  <c r="AP29" i="14"/>
  <c r="AR29" i="14"/>
  <c r="AS29" i="14"/>
  <c r="Q21" i="12"/>
  <c r="R21" i="12"/>
  <c r="S21" i="12"/>
  <c r="T21" i="12"/>
  <c r="U21" i="12"/>
  <c r="V21" i="12"/>
  <c r="X21" i="12"/>
  <c r="Y21" i="12"/>
  <c r="Z21" i="12"/>
  <c r="AA21" i="12"/>
  <c r="AC21" i="12"/>
  <c r="AD21" i="12"/>
  <c r="Q29" i="12"/>
  <c r="R29" i="12"/>
  <c r="S29" i="12"/>
  <c r="T29" i="12"/>
  <c r="U29" i="12"/>
  <c r="V29" i="12"/>
  <c r="X29" i="12"/>
  <c r="Y29" i="12"/>
  <c r="Z29" i="12"/>
  <c r="AA29" i="12"/>
  <c r="AC29" i="12"/>
  <c r="AD29" i="12"/>
  <c r="AF29" i="12"/>
  <c r="AG29" i="12"/>
  <c r="AH29" i="12"/>
  <c r="AI29" i="12"/>
  <c r="AJ29" i="12"/>
  <c r="AK29" i="12"/>
  <c r="AM29" i="12"/>
  <c r="AN29" i="12"/>
  <c r="AO29" i="12"/>
  <c r="AP29" i="12"/>
  <c r="AR29" i="12"/>
  <c r="AS29" i="12"/>
  <c r="AM58" i="10" l="1"/>
  <c r="AF95" i="10"/>
  <c r="P58" i="10"/>
  <c r="H58" i="10"/>
  <c r="AF94" i="10"/>
  <c r="AL58" i="10"/>
  <c r="AN93" i="10"/>
  <c r="AD58" i="10"/>
  <c r="D58" i="10"/>
  <c r="AE58" i="10"/>
  <c r="AF73" i="5"/>
  <c r="J52" i="1"/>
  <c r="B45" i="10"/>
  <c r="AK58" i="10"/>
  <c r="AJ58" i="10"/>
  <c r="AI58" i="10"/>
  <c r="AH58" i="10"/>
  <c r="AF93" i="10"/>
  <c r="AN95" i="10"/>
  <c r="AN73" i="5"/>
  <c r="AN94" i="10"/>
  <c r="AF91" i="10"/>
  <c r="AN91" i="10"/>
  <c r="D57" i="10"/>
  <c r="AF92" i="10"/>
  <c r="P57" i="10"/>
  <c r="AN92" i="10"/>
  <c r="H57" i="10"/>
  <c r="L51" i="1"/>
  <c r="M51" i="1"/>
  <c r="O51" i="1"/>
  <c r="P51" i="1"/>
  <c r="V51" i="1"/>
  <c r="W51" i="1"/>
  <c r="Y51" i="1"/>
  <c r="Z51" i="1"/>
  <c r="H51" i="1"/>
  <c r="AB52" i="1" s="1"/>
  <c r="I51" i="1"/>
  <c r="AC52" i="1" s="1"/>
  <c r="AF60" i="12"/>
  <c r="AF58" i="10" l="1"/>
  <c r="AN58" i="10"/>
  <c r="J51" i="1"/>
  <c r="AD52" i="1" s="1"/>
  <c r="AB21" i="14" l="1"/>
  <c r="AB21" i="12"/>
  <c r="AQ29" i="12"/>
  <c r="AB29" i="14" l="1"/>
  <c r="AB29" i="12"/>
  <c r="AB28" i="14"/>
  <c r="AQ28" i="14"/>
  <c r="AQ29" i="14"/>
  <c r="AD63" i="10"/>
  <c r="AE63" i="10"/>
  <c r="AH63" i="10"/>
  <c r="AI63" i="10"/>
  <c r="AJ63" i="10"/>
  <c r="AK63" i="10"/>
  <c r="AL63" i="10"/>
  <c r="AM63" i="10"/>
  <c r="AD64" i="10"/>
  <c r="AE64" i="10"/>
  <c r="AH64" i="10"/>
  <c r="AI64" i="10"/>
  <c r="AJ64" i="10"/>
  <c r="AK64" i="10"/>
  <c r="AL64" i="10"/>
  <c r="AM64" i="10"/>
  <c r="AD65" i="10"/>
  <c r="AE65" i="10"/>
  <c r="AH65" i="10"/>
  <c r="AI65" i="10"/>
  <c r="AJ65" i="10"/>
  <c r="AK65" i="10"/>
  <c r="AL65" i="10"/>
  <c r="AM65" i="10"/>
  <c r="AD66" i="10"/>
  <c r="AE66" i="10"/>
  <c r="AH66" i="10"/>
  <c r="AI66" i="10"/>
  <c r="AJ66" i="10"/>
  <c r="AK66" i="10"/>
  <c r="AL66" i="10"/>
  <c r="AM66" i="10"/>
  <c r="AD67" i="10"/>
  <c r="AE67" i="10"/>
  <c r="AH67" i="10"/>
  <c r="AI67" i="10"/>
  <c r="AJ67" i="10"/>
  <c r="AK67" i="10"/>
  <c r="AL67" i="10"/>
  <c r="AM67" i="10"/>
  <c r="AD68" i="10"/>
  <c r="AE68" i="10"/>
  <c r="AH68" i="10"/>
  <c r="AI68" i="10"/>
  <c r="AJ68" i="10"/>
  <c r="AK68" i="10"/>
  <c r="AL68" i="10"/>
  <c r="AM68" i="10"/>
  <c r="AD69" i="10"/>
  <c r="AE69" i="10"/>
  <c r="AH69" i="10"/>
  <c r="AI69" i="10"/>
  <c r="AJ69" i="10"/>
  <c r="AK69" i="10"/>
  <c r="AL69" i="10"/>
  <c r="AM69" i="10"/>
  <c r="AD70" i="10"/>
  <c r="AE70" i="10"/>
  <c r="AH70" i="10"/>
  <c r="AI70" i="10"/>
  <c r="AJ70" i="10"/>
  <c r="AK70" i="10"/>
  <c r="AL70" i="10"/>
  <c r="AM70" i="10"/>
  <c r="AD71" i="10"/>
  <c r="AE71" i="10"/>
  <c r="AH71" i="10"/>
  <c r="AI71" i="10"/>
  <c r="AJ71" i="10"/>
  <c r="AK71" i="10"/>
  <c r="AL71" i="10"/>
  <c r="AM71" i="10"/>
  <c r="AD72" i="10"/>
  <c r="AE72" i="10"/>
  <c r="AH72" i="10"/>
  <c r="AI72" i="10"/>
  <c r="AJ72" i="10"/>
  <c r="AK72" i="10"/>
  <c r="AL72" i="10"/>
  <c r="AM72" i="10"/>
  <c r="AD73" i="10"/>
  <c r="AE73" i="10"/>
  <c r="AH73" i="10"/>
  <c r="AI73" i="10"/>
  <c r="AJ73" i="10"/>
  <c r="AK73" i="10"/>
  <c r="AL73" i="10"/>
  <c r="AM73" i="10"/>
  <c r="AD74" i="10"/>
  <c r="AE74" i="10"/>
  <c r="AH74" i="10"/>
  <c r="AI74" i="10"/>
  <c r="AJ74" i="10"/>
  <c r="AK74" i="10"/>
  <c r="AL74" i="10"/>
  <c r="AM74" i="10"/>
  <c r="AD75" i="10"/>
  <c r="AE75" i="10"/>
  <c r="AH75" i="10"/>
  <c r="AI75" i="10"/>
  <c r="AJ75" i="10"/>
  <c r="AK75" i="10"/>
  <c r="AL75" i="10"/>
  <c r="AM75" i="10"/>
  <c r="AD76" i="10"/>
  <c r="AE76" i="10"/>
  <c r="AH76" i="10"/>
  <c r="AI76" i="10"/>
  <c r="AJ76" i="10"/>
  <c r="AK76" i="10"/>
  <c r="AL76" i="10"/>
  <c r="AM76" i="10"/>
  <c r="AD77" i="10"/>
  <c r="AE77" i="10"/>
  <c r="AH77" i="10"/>
  <c r="AI77" i="10"/>
  <c r="AJ77" i="10"/>
  <c r="AK77" i="10"/>
  <c r="AL77" i="10"/>
  <c r="AM77" i="10"/>
  <c r="AD78" i="10"/>
  <c r="AE78" i="10"/>
  <c r="AH78" i="10"/>
  <c r="AI78" i="10"/>
  <c r="AJ78" i="10"/>
  <c r="AK78" i="10"/>
  <c r="AL78" i="10"/>
  <c r="AM78" i="10"/>
  <c r="AD79" i="10"/>
  <c r="AE79" i="10"/>
  <c r="AH79" i="10"/>
  <c r="AI79" i="10"/>
  <c r="AJ79" i="10"/>
  <c r="AK79" i="10"/>
  <c r="AL79" i="10"/>
  <c r="AM79" i="10"/>
  <c r="AD80" i="10"/>
  <c r="AE80" i="10"/>
  <c r="AH80" i="10"/>
  <c r="AI80" i="10"/>
  <c r="AJ80" i="10"/>
  <c r="AK80" i="10"/>
  <c r="AL80" i="10"/>
  <c r="AM80" i="10"/>
  <c r="AD81" i="10"/>
  <c r="AE81" i="10"/>
  <c r="AH81" i="10"/>
  <c r="AI81" i="10"/>
  <c r="AJ81" i="10"/>
  <c r="AK81" i="10"/>
  <c r="AL81" i="10"/>
  <c r="AM81" i="10"/>
  <c r="AD82" i="10"/>
  <c r="AE82" i="10"/>
  <c r="AH82" i="10"/>
  <c r="AI82" i="10"/>
  <c r="AJ82" i="10"/>
  <c r="AK82" i="10"/>
  <c r="AL82" i="10"/>
  <c r="AM82" i="10"/>
  <c r="AD83" i="10"/>
  <c r="AE83" i="10"/>
  <c r="AH83" i="10"/>
  <c r="AI83" i="10"/>
  <c r="AJ83" i="10"/>
  <c r="AK83" i="10"/>
  <c r="AL83" i="10"/>
  <c r="AM83" i="10"/>
  <c r="AD84" i="10"/>
  <c r="AE84" i="10"/>
  <c r="AH84" i="10"/>
  <c r="AI84" i="10"/>
  <c r="AJ84" i="10"/>
  <c r="AK84" i="10"/>
  <c r="AL84" i="10"/>
  <c r="AM84" i="10"/>
  <c r="AD85" i="10"/>
  <c r="AE85" i="10"/>
  <c r="AH85" i="10"/>
  <c r="AI85" i="10"/>
  <c r="AJ85" i="10"/>
  <c r="AK85" i="10"/>
  <c r="AL85" i="10"/>
  <c r="AM85" i="10"/>
  <c r="AD86" i="10"/>
  <c r="AE86" i="10"/>
  <c r="AH86" i="10"/>
  <c r="AI86" i="10"/>
  <c r="AJ86" i="10"/>
  <c r="AK86" i="10"/>
  <c r="AL86" i="10"/>
  <c r="AM86" i="10"/>
  <c r="AD87" i="10"/>
  <c r="AE87" i="10"/>
  <c r="AH87" i="10"/>
  <c r="AI87" i="10"/>
  <c r="AJ87" i="10"/>
  <c r="AK87" i="10"/>
  <c r="AL87" i="10"/>
  <c r="AM87" i="10"/>
  <c r="AD88" i="10"/>
  <c r="AE88" i="10"/>
  <c r="AH88" i="10"/>
  <c r="AI88" i="10"/>
  <c r="AJ88" i="10"/>
  <c r="AK88" i="10"/>
  <c r="AL88" i="10"/>
  <c r="AM88" i="10"/>
  <c r="AD89" i="10"/>
  <c r="AE89" i="10"/>
  <c r="AH89" i="10"/>
  <c r="AI89" i="10"/>
  <c r="AJ89" i="10"/>
  <c r="AK89" i="10"/>
  <c r="AL89" i="10"/>
  <c r="AM89" i="10"/>
  <c r="C55" i="10"/>
  <c r="F55" i="10"/>
  <c r="G55" i="10"/>
  <c r="J55" i="10"/>
  <c r="K55" i="10"/>
  <c r="L55" i="10"/>
  <c r="M55" i="10"/>
  <c r="N55" i="10"/>
  <c r="O55" i="10"/>
  <c r="C56" i="10"/>
  <c r="F56" i="10"/>
  <c r="AD57" i="10" s="1"/>
  <c r="G56" i="10"/>
  <c r="AE57" i="10" s="1"/>
  <c r="J56" i="10"/>
  <c r="AH57" i="10" s="1"/>
  <c r="K56" i="10"/>
  <c r="AI57" i="10" s="1"/>
  <c r="L56" i="10"/>
  <c r="AJ57" i="10" s="1"/>
  <c r="M56" i="10"/>
  <c r="AK57" i="10" s="1"/>
  <c r="N56" i="10"/>
  <c r="AL57" i="10" s="1"/>
  <c r="O56" i="10"/>
  <c r="AM57" i="10" s="1"/>
  <c r="R71" i="5"/>
  <c r="S71" i="5"/>
  <c r="V71" i="5"/>
  <c r="W71" i="5"/>
  <c r="X71" i="5"/>
  <c r="Y71" i="5"/>
  <c r="Z71" i="5"/>
  <c r="AA71" i="5"/>
  <c r="AD71" i="5"/>
  <c r="AE71" i="5"/>
  <c r="AH71" i="5"/>
  <c r="AI71" i="5"/>
  <c r="AJ71" i="5"/>
  <c r="AK71" i="5"/>
  <c r="AL71" i="5"/>
  <c r="AM71" i="5"/>
  <c r="P71" i="5"/>
  <c r="AN72" i="5" s="1"/>
  <c r="H71" i="5"/>
  <c r="AF72" i="5" s="1"/>
  <c r="D71" i="5"/>
  <c r="R87" i="10"/>
  <c r="S87" i="10"/>
  <c r="V87" i="10"/>
  <c r="W87" i="10"/>
  <c r="X87" i="10"/>
  <c r="Y87" i="10"/>
  <c r="Z87" i="10"/>
  <c r="AA87" i="10"/>
  <c r="R88" i="10"/>
  <c r="S88" i="10"/>
  <c r="V88" i="10"/>
  <c r="W88" i="10"/>
  <c r="X88" i="10"/>
  <c r="Y88" i="10"/>
  <c r="Z88" i="10"/>
  <c r="AA88" i="10"/>
  <c r="R89" i="10"/>
  <c r="S89" i="10"/>
  <c r="V89" i="10"/>
  <c r="W89" i="10"/>
  <c r="X89" i="10"/>
  <c r="Y89" i="10"/>
  <c r="Z89" i="10"/>
  <c r="AA89" i="10"/>
  <c r="P87" i="10"/>
  <c r="P88" i="10"/>
  <c r="P89" i="10"/>
  <c r="AN90" i="10" s="1"/>
  <c r="H87" i="10"/>
  <c r="H88" i="10"/>
  <c r="H89" i="10"/>
  <c r="AF90" i="10" s="1"/>
  <c r="D87" i="10"/>
  <c r="D88" i="10"/>
  <c r="D89" i="10"/>
  <c r="AJ27" i="12"/>
  <c r="AJ28" i="12"/>
  <c r="AJ52" i="12"/>
  <c r="AJ53" i="12"/>
  <c r="AJ54" i="12"/>
  <c r="AJ55" i="12"/>
  <c r="AJ56" i="12"/>
  <c r="AJ57" i="12"/>
  <c r="AJ58" i="12"/>
  <c r="AJ59" i="12"/>
  <c r="AJ60" i="12"/>
  <c r="AJ61" i="12"/>
  <c r="AJ62" i="12"/>
  <c r="AJ63" i="12"/>
  <c r="AJ64" i="12"/>
  <c r="AJ65" i="12"/>
  <c r="AJ66" i="12"/>
  <c r="AJ67" i="12"/>
  <c r="AJ68" i="12"/>
  <c r="AJ69" i="12"/>
  <c r="U12" i="12"/>
  <c r="U13" i="12"/>
  <c r="U14" i="12"/>
  <c r="U15" i="12"/>
  <c r="U16" i="12"/>
  <c r="U17" i="12"/>
  <c r="U18" i="12"/>
  <c r="U19" i="12"/>
  <c r="U20" i="12"/>
  <c r="U25" i="12"/>
  <c r="U27" i="12"/>
  <c r="U28" i="12"/>
  <c r="AJ27" i="14"/>
  <c r="AJ52" i="14"/>
  <c r="AJ53" i="14"/>
  <c r="AJ54" i="14"/>
  <c r="AJ55" i="14"/>
  <c r="AJ56" i="14"/>
  <c r="AJ57" i="14"/>
  <c r="AJ58" i="14"/>
  <c r="AJ59" i="14"/>
  <c r="AJ60" i="14"/>
  <c r="AJ61" i="14"/>
  <c r="AJ62" i="14"/>
  <c r="AJ63" i="14"/>
  <c r="AJ64" i="14"/>
  <c r="AJ65" i="14"/>
  <c r="AJ66" i="14"/>
  <c r="AJ67" i="14"/>
  <c r="AJ68" i="14"/>
  <c r="AJ69" i="14"/>
  <c r="U27" i="14"/>
  <c r="U25" i="14"/>
  <c r="U12" i="14"/>
  <c r="U13" i="14"/>
  <c r="U14" i="14"/>
  <c r="U15" i="14"/>
  <c r="U16" i="14"/>
  <c r="U17" i="14"/>
  <c r="U18" i="14"/>
  <c r="U19" i="14"/>
  <c r="U20" i="14"/>
  <c r="W37" i="3"/>
  <c r="Y37" i="3"/>
  <c r="Z37" i="3"/>
  <c r="V37" i="3"/>
  <c r="Q28" i="12"/>
  <c r="R28" i="12"/>
  <c r="S28" i="12"/>
  <c r="T28" i="12"/>
  <c r="V28" i="12"/>
  <c r="X28" i="12"/>
  <c r="Y28" i="12"/>
  <c r="Z28" i="12"/>
  <c r="AA28" i="12"/>
  <c r="AB28" i="12"/>
  <c r="AC28" i="12"/>
  <c r="AD28" i="12"/>
  <c r="AF28" i="12"/>
  <c r="AG28" i="12"/>
  <c r="AH28" i="12"/>
  <c r="AI28" i="12"/>
  <c r="AK28" i="12"/>
  <c r="AM28" i="12"/>
  <c r="AN28" i="12"/>
  <c r="AO28" i="12"/>
  <c r="AP28" i="12"/>
  <c r="AQ28" i="12"/>
  <c r="AR28" i="12"/>
  <c r="AS28" i="12"/>
  <c r="L50" i="1"/>
  <c r="M50" i="1"/>
  <c r="O50" i="1"/>
  <c r="P50" i="1"/>
  <c r="V50" i="1"/>
  <c r="W50" i="1"/>
  <c r="Y50" i="1"/>
  <c r="Z50" i="1"/>
  <c r="H50" i="1"/>
  <c r="AB51" i="1" s="1"/>
  <c r="I50" i="1"/>
  <c r="AC51" i="1" s="1"/>
  <c r="AN52" i="14"/>
  <c r="AO52" i="14"/>
  <c r="AP52" i="14"/>
  <c r="AQ52" i="14"/>
  <c r="AR52" i="14"/>
  <c r="AS52" i="14"/>
  <c r="AN53" i="14"/>
  <c r="AO53" i="14"/>
  <c r="AP53" i="14"/>
  <c r="AQ53" i="14"/>
  <c r="AR53" i="14"/>
  <c r="AS53" i="14"/>
  <c r="AN54" i="14"/>
  <c r="AO54" i="14"/>
  <c r="AP54" i="14"/>
  <c r="AQ54" i="14"/>
  <c r="AR54" i="14"/>
  <c r="AS54" i="14"/>
  <c r="AN55" i="14"/>
  <c r="AO55" i="14"/>
  <c r="AP55" i="14"/>
  <c r="AQ55" i="14"/>
  <c r="AR55" i="14"/>
  <c r="AS55" i="14"/>
  <c r="AN56" i="14"/>
  <c r="AO56" i="14"/>
  <c r="AP56" i="14"/>
  <c r="AQ56" i="14"/>
  <c r="AR56" i="14"/>
  <c r="AS56" i="14"/>
  <c r="AN57" i="14"/>
  <c r="AO57" i="14"/>
  <c r="AP57" i="14"/>
  <c r="AQ57" i="14"/>
  <c r="AR57" i="14"/>
  <c r="AS57" i="14"/>
  <c r="AN58" i="14"/>
  <c r="AO58" i="14"/>
  <c r="AP58" i="14"/>
  <c r="AQ58" i="14"/>
  <c r="AR58" i="14"/>
  <c r="AS58" i="14"/>
  <c r="AN59" i="14"/>
  <c r="AO59" i="14"/>
  <c r="AP59" i="14"/>
  <c r="AQ59" i="14"/>
  <c r="AR59" i="14"/>
  <c r="AS59" i="14"/>
  <c r="AN60" i="14"/>
  <c r="AO60" i="14"/>
  <c r="AP60" i="14"/>
  <c r="AQ60" i="14"/>
  <c r="AR60" i="14"/>
  <c r="AS60" i="14"/>
  <c r="AN61" i="14"/>
  <c r="AO61" i="14"/>
  <c r="AP61" i="14"/>
  <c r="AQ61" i="14"/>
  <c r="AR61" i="14"/>
  <c r="AS61" i="14"/>
  <c r="AN62" i="14"/>
  <c r="AO62" i="14"/>
  <c r="AP62" i="14"/>
  <c r="AQ62" i="14"/>
  <c r="AR62" i="14"/>
  <c r="AS62" i="14"/>
  <c r="AN63" i="14"/>
  <c r="AO63" i="14"/>
  <c r="AP63" i="14"/>
  <c r="AQ63" i="14"/>
  <c r="AR63" i="14"/>
  <c r="AS63" i="14"/>
  <c r="AN64" i="14"/>
  <c r="AO64" i="14"/>
  <c r="AP64" i="14"/>
  <c r="AQ64" i="14"/>
  <c r="AR64" i="14"/>
  <c r="AS64" i="14"/>
  <c r="AN65" i="14"/>
  <c r="AO65" i="14"/>
  <c r="AP65" i="14"/>
  <c r="AQ65" i="14"/>
  <c r="AR65" i="14"/>
  <c r="AS65" i="14"/>
  <c r="AN66" i="14"/>
  <c r="AO66" i="14"/>
  <c r="AP66" i="14"/>
  <c r="AQ66" i="14"/>
  <c r="AR66" i="14"/>
  <c r="AS66" i="14"/>
  <c r="AN67" i="14"/>
  <c r="AO67" i="14"/>
  <c r="AP67" i="14"/>
  <c r="AQ67" i="14"/>
  <c r="AR67" i="14"/>
  <c r="AS67" i="14"/>
  <c r="AN68" i="14"/>
  <c r="AO68" i="14"/>
  <c r="AP68" i="14"/>
  <c r="AQ68" i="14"/>
  <c r="AR68" i="14"/>
  <c r="AS68" i="14"/>
  <c r="AN69" i="14"/>
  <c r="AO69" i="14"/>
  <c r="AP69" i="14"/>
  <c r="AQ69" i="14"/>
  <c r="AR69" i="14"/>
  <c r="AS69" i="14"/>
  <c r="AM53" i="14"/>
  <c r="AM54" i="14"/>
  <c r="AM55" i="14"/>
  <c r="AM56" i="14"/>
  <c r="AM57" i="14"/>
  <c r="AM58" i="14"/>
  <c r="AM59" i="14"/>
  <c r="AM60" i="14"/>
  <c r="AM61" i="14"/>
  <c r="AM62" i="14"/>
  <c r="AM63" i="14"/>
  <c r="AM64" i="14"/>
  <c r="AM65" i="14"/>
  <c r="AM66" i="14"/>
  <c r="AM67" i="14"/>
  <c r="AM68" i="14"/>
  <c r="AM69" i="14"/>
  <c r="AM52" i="14"/>
  <c r="AG52" i="14"/>
  <c r="AH52" i="14"/>
  <c r="AI52" i="14"/>
  <c r="AK52" i="14"/>
  <c r="AG53" i="14"/>
  <c r="AH53" i="14"/>
  <c r="AI53" i="14"/>
  <c r="AK53" i="14"/>
  <c r="AG54" i="14"/>
  <c r="AH54" i="14"/>
  <c r="AI54" i="14"/>
  <c r="AK54" i="14"/>
  <c r="AG55" i="14"/>
  <c r="AH55" i="14"/>
  <c r="AI55" i="14"/>
  <c r="AK55" i="14"/>
  <c r="AG56" i="14"/>
  <c r="AH56" i="14"/>
  <c r="AI56" i="14"/>
  <c r="AK56" i="14"/>
  <c r="AG57" i="14"/>
  <c r="AH57" i="14"/>
  <c r="AI57" i="14"/>
  <c r="AK57" i="14"/>
  <c r="AG58" i="14"/>
  <c r="AH58" i="14"/>
  <c r="AI58" i="14"/>
  <c r="AK58" i="14"/>
  <c r="AG59" i="14"/>
  <c r="AH59" i="14"/>
  <c r="AI59" i="14"/>
  <c r="AK59" i="14"/>
  <c r="AG60" i="14"/>
  <c r="AH60" i="14"/>
  <c r="AI60" i="14"/>
  <c r="AK60" i="14"/>
  <c r="AG61" i="14"/>
  <c r="AH61" i="14"/>
  <c r="AI61" i="14"/>
  <c r="AK61" i="14"/>
  <c r="AG62" i="14"/>
  <c r="AH62" i="14"/>
  <c r="AI62" i="14"/>
  <c r="AK62" i="14"/>
  <c r="AG63" i="14"/>
  <c r="AH63" i="14"/>
  <c r="AI63" i="14"/>
  <c r="AK63" i="14"/>
  <c r="AG64" i="14"/>
  <c r="AH64" i="14"/>
  <c r="AI64" i="14"/>
  <c r="AK64" i="14"/>
  <c r="AG65" i="14"/>
  <c r="AH65" i="14"/>
  <c r="AI65" i="14"/>
  <c r="AK65" i="14"/>
  <c r="AG66" i="14"/>
  <c r="AH66" i="14"/>
  <c r="AI66" i="14"/>
  <c r="AK66" i="14"/>
  <c r="AG67" i="14"/>
  <c r="AH67" i="14"/>
  <c r="AI67" i="14"/>
  <c r="AK67" i="14"/>
  <c r="AG68" i="14"/>
  <c r="AH68" i="14"/>
  <c r="AI68" i="14"/>
  <c r="AK68" i="14"/>
  <c r="AG69" i="14"/>
  <c r="AH69" i="14"/>
  <c r="AI69" i="14"/>
  <c r="AK69" i="14"/>
  <c r="AG27" i="14"/>
  <c r="AH27" i="14"/>
  <c r="AI27" i="14"/>
  <c r="AK27" i="14"/>
  <c r="R25" i="14"/>
  <c r="S25" i="14"/>
  <c r="T25" i="14"/>
  <c r="V25" i="14"/>
  <c r="R27" i="14"/>
  <c r="S27" i="14"/>
  <c r="T27" i="14"/>
  <c r="V27" i="14"/>
  <c r="R12" i="14"/>
  <c r="S12" i="14"/>
  <c r="T12" i="14"/>
  <c r="V12" i="14"/>
  <c r="R13" i="14"/>
  <c r="S13" i="14"/>
  <c r="T13" i="14"/>
  <c r="V13" i="14"/>
  <c r="R14" i="14"/>
  <c r="S14" i="14"/>
  <c r="T14" i="14"/>
  <c r="V14" i="14"/>
  <c r="R15" i="14"/>
  <c r="S15" i="14"/>
  <c r="T15" i="14"/>
  <c r="V15" i="14"/>
  <c r="R16" i="14"/>
  <c r="S16" i="14"/>
  <c r="T16" i="14"/>
  <c r="V16" i="14"/>
  <c r="R17" i="14"/>
  <c r="S17" i="14"/>
  <c r="T17" i="14"/>
  <c r="V17" i="14"/>
  <c r="R18" i="14"/>
  <c r="S18" i="14"/>
  <c r="T18" i="14"/>
  <c r="V18" i="14"/>
  <c r="R19" i="14"/>
  <c r="S19" i="14"/>
  <c r="T19" i="14"/>
  <c r="V19" i="14"/>
  <c r="R20" i="14"/>
  <c r="S20" i="14"/>
  <c r="T20" i="14"/>
  <c r="V20" i="14"/>
  <c r="AM53" i="12"/>
  <c r="AN53" i="12"/>
  <c r="AO53" i="12"/>
  <c r="AP53" i="12"/>
  <c r="AQ53" i="12"/>
  <c r="AR53" i="12"/>
  <c r="AS53" i="12"/>
  <c r="AM54" i="12"/>
  <c r="AN54" i="12"/>
  <c r="AO54" i="12"/>
  <c r="AP54" i="12"/>
  <c r="AQ54" i="12"/>
  <c r="AR54" i="12"/>
  <c r="AS54" i="12"/>
  <c r="AM55" i="12"/>
  <c r="AN55" i="12"/>
  <c r="AO55" i="12"/>
  <c r="AP55" i="12"/>
  <c r="AQ55" i="12"/>
  <c r="AR55" i="12"/>
  <c r="AS55" i="12"/>
  <c r="AM56" i="12"/>
  <c r="AN56" i="12"/>
  <c r="AO56" i="12"/>
  <c r="AP56" i="12"/>
  <c r="AQ56" i="12"/>
  <c r="AR56" i="12"/>
  <c r="AS56" i="12"/>
  <c r="AM57" i="12"/>
  <c r="AN57" i="12"/>
  <c r="AO57" i="12"/>
  <c r="AP57" i="12"/>
  <c r="AQ57" i="12"/>
  <c r="AR57" i="12"/>
  <c r="AS57" i="12"/>
  <c r="AM58" i="12"/>
  <c r="AN58" i="12"/>
  <c r="AO58" i="12"/>
  <c r="AP58" i="12"/>
  <c r="AQ58" i="12"/>
  <c r="AR58" i="12"/>
  <c r="AS58" i="12"/>
  <c r="AM59" i="12"/>
  <c r="AN59" i="12"/>
  <c r="AO59" i="12"/>
  <c r="AP59" i="12"/>
  <c r="AQ59" i="12"/>
  <c r="AR59" i="12"/>
  <c r="AS59" i="12"/>
  <c r="AM60" i="12"/>
  <c r="AN60" i="12"/>
  <c r="AO60" i="12"/>
  <c r="AP60" i="12"/>
  <c r="AQ60" i="12"/>
  <c r="AR60" i="12"/>
  <c r="AS60" i="12"/>
  <c r="AM61" i="12"/>
  <c r="AN61" i="12"/>
  <c r="AP61" i="12"/>
  <c r="AQ61" i="12"/>
  <c r="AR61" i="12"/>
  <c r="AS61" i="12"/>
  <c r="AM62" i="12"/>
  <c r="AN62" i="12"/>
  <c r="AO62" i="12"/>
  <c r="AP62" i="12"/>
  <c r="AQ62" i="12"/>
  <c r="AR62" i="12"/>
  <c r="AS62" i="12"/>
  <c r="AM63" i="12"/>
  <c r="AN63" i="12"/>
  <c r="AO63" i="12"/>
  <c r="AP63" i="12"/>
  <c r="AQ63" i="12"/>
  <c r="AR63" i="12"/>
  <c r="AS63" i="12"/>
  <c r="AM64" i="12"/>
  <c r="AN64" i="12"/>
  <c r="AO64" i="12"/>
  <c r="AP64" i="12"/>
  <c r="AQ64" i="12"/>
  <c r="AR64" i="12"/>
  <c r="AS64" i="12"/>
  <c r="AM65" i="12"/>
  <c r="AN65" i="12"/>
  <c r="AO65" i="12"/>
  <c r="AP65" i="12"/>
  <c r="AQ65" i="12"/>
  <c r="AR65" i="12"/>
  <c r="AS65" i="12"/>
  <c r="AM66" i="12"/>
  <c r="AN66" i="12"/>
  <c r="AO66" i="12"/>
  <c r="AP66" i="12"/>
  <c r="AQ66" i="12"/>
  <c r="AR66" i="12"/>
  <c r="AS66" i="12"/>
  <c r="AM67" i="12"/>
  <c r="AN67" i="12"/>
  <c r="AO67" i="12"/>
  <c r="AP67" i="12"/>
  <c r="AQ67" i="12"/>
  <c r="AR67" i="12"/>
  <c r="AS67" i="12"/>
  <c r="AM68" i="12"/>
  <c r="AN68" i="12"/>
  <c r="AO68" i="12"/>
  <c r="AP68" i="12"/>
  <c r="AQ68" i="12"/>
  <c r="AR68" i="12"/>
  <c r="AS68" i="12"/>
  <c r="AM69" i="12"/>
  <c r="AN69" i="12"/>
  <c r="AO69" i="12"/>
  <c r="AP69" i="12"/>
  <c r="AQ69" i="12"/>
  <c r="AR69" i="12"/>
  <c r="AS69" i="12"/>
  <c r="AN52" i="12"/>
  <c r="AO52" i="12"/>
  <c r="AP52" i="12"/>
  <c r="AQ52" i="12"/>
  <c r="AR52" i="12"/>
  <c r="AS52" i="12"/>
  <c r="AM52" i="12"/>
  <c r="AF53" i="12"/>
  <c r="AG53" i="12"/>
  <c r="AH53" i="12"/>
  <c r="AI53" i="12"/>
  <c r="AK53" i="12"/>
  <c r="AF54" i="12"/>
  <c r="AG54" i="12"/>
  <c r="AH54" i="12"/>
  <c r="AI54" i="12"/>
  <c r="AK54" i="12"/>
  <c r="AF55" i="12"/>
  <c r="AG55" i="12"/>
  <c r="AH55" i="12"/>
  <c r="AI55" i="12"/>
  <c r="AK55" i="12"/>
  <c r="AF56" i="12"/>
  <c r="AG56" i="12"/>
  <c r="AH56" i="12"/>
  <c r="AI56" i="12"/>
  <c r="AK56" i="12"/>
  <c r="AF57" i="12"/>
  <c r="AG57" i="12"/>
  <c r="AH57" i="12"/>
  <c r="AI57" i="12"/>
  <c r="AK57" i="12"/>
  <c r="AF58" i="12"/>
  <c r="AG58" i="12"/>
  <c r="AH58" i="12"/>
  <c r="AI58" i="12"/>
  <c r="AK58" i="12"/>
  <c r="AF59" i="12"/>
  <c r="AG59" i="12"/>
  <c r="AH59" i="12"/>
  <c r="AI59" i="12"/>
  <c r="AK59" i="12"/>
  <c r="AG60" i="12"/>
  <c r="AH60" i="12"/>
  <c r="AI60" i="12"/>
  <c r="AK60" i="12"/>
  <c r="AF61" i="12"/>
  <c r="AG61" i="12"/>
  <c r="AH61" i="12"/>
  <c r="AI61" i="12"/>
  <c r="AK61" i="12"/>
  <c r="AF62" i="12"/>
  <c r="AG62" i="12"/>
  <c r="AH62" i="12"/>
  <c r="AI62" i="12"/>
  <c r="AK62" i="12"/>
  <c r="AF63" i="12"/>
  <c r="AG63" i="12"/>
  <c r="AH63" i="12"/>
  <c r="AI63" i="12"/>
  <c r="AK63" i="12"/>
  <c r="AF64" i="12"/>
  <c r="AG64" i="12"/>
  <c r="AH64" i="12"/>
  <c r="AI64" i="12"/>
  <c r="AK64" i="12"/>
  <c r="AF65" i="12"/>
  <c r="AG65" i="12"/>
  <c r="AH65" i="12"/>
  <c r="AI65" i="12"/>
  <c r="AK65" i="12"/>
  <c r="AF66" i="12"/>
  <c r="AG66" i="12"/>
  <c r="AH66" i="12"/>
  <c r="AI66" i="12"/>
  <c r="AK66" i="12"/>
  <c r="AF67" i="12"/>
  <c r="AG67" i="12"/>
  <c r="AH67" i="12"/>
  <c r="AI67" i="12"/>
  <c r="AK67" i="12"/>
  <c r="AF68" i="12"/>
  <c r="AG68" i="12"/>
  <c r="AH68" i="12"/>
  <c r="AI68" i="12"/>
  <c r="AK68" i="12"/>
  <c r="AF69" i="12"/>
  <c r="AG69" i="12"/>
  <c r="AH69" i="12"/>
  <c r="AI69" i="12"/>
  <c r="AK69" i="12"/>
  <c r="AI52" i="12"/>
  <c r="AF27" i="12"/>
  <c r="AG27" i="12"/>
  <c r="AH27" i="12"/>
  <c r="AI27" i="12"/>
  <c r="AK27" i="12"/>
  <c r="Q27" i="12"/>
  <c r="R27" i="12"/>
  <c r="S27" i="12"/>
  <c r="T27" i="12"/>
  <c r="V27" i="12"/>
  <c r="T25" i="12"/>
  <c r="Q13" i="12"/>
  <c r="R13" i="12"/>
  <c r="S13" i="12"/>
  <c r="T13" i="12"/>
  <c r="V13" i="12"/>
  <c r="Q14" i="12"/>
  <c r="R14" i="12"/>
  <c r="S14" i="12"/>
  <c r="T14" i="12"/>
  <c r="V14" i="12"/>
  <c r="Q15" i="12"/>
  <c r="R15" i="12"/>
  <c r="S15" i="12"/>
  <c r="T15" i="12"/>
  <c r="V15" i="12"/>
  <c r="Q16" i="12"/>
  <c r="R16" i="12"/>
  <c r="S16" i="12"/>
  <c r="T16" i="12"/>
  <c r="V16" i="12"/>
  <c r="Q17" i="12"/>
  <c r="R17" i="12"/>
  <c r="S17" i="12"/>
  <c r="T17" i="12"/>
  <c r="V17" i="12"/>
  <c r="Q18" i="12"/>
  <c r="R18" i="12"/>
  <c r="S18" i="12"/>
  <c r="T18" i="12"/>
  <c r="V18" i="12"/>
  <c r="Q19" i="12"/>
  <c r="R19" i="12"/>
  <c r="S19" i="12"/>
  <c r="T19" i="12"/>
  <c r="V19" i="12"/>
  <c r="Q20" i="12"/>
  <c r="R20" i="12"/>
  <c r="S20" i="12"/>
  <c r="T20" i="12"/>
  <c r="V20" i="12"/>
  <c r="T12" i="12"/>
  <c r="N45" i="10" l="1"/>
  <c r="L45" i="10"/>
  <c r="G45" i="10"/>
  <c r="K45" i="10"/>
  <c r="J45" i="10"/>
  <c r="O45" i="10"/>
  <c r="C45" i="10"/>
  <c r="F45" i="10"/>
  <c r="M45" i="10"/>
  <c r="AN88" i="10"/>
  <c r="AC38" i="3"/>
  <c r="AB38" i="3"/>
  <c r="AK56" i="10"/>
  <c r="AH56" i="10"/>
  <c r="D56" i="10"/>
  <c r="AD56" i="10"/>
  <c r="AF89" i="10"/>
  <c r="AI56" i="10"/>
  <c r="AF88" i="10"/>
  <c r="AN89" i="10"/>
  <c r="AM56" i="10"/>
  <c r="AJ56" i="10"/>
  <c r="AL56" i="10"/>
  <c r="P56" i="10"/>
  <c r="AN57" i="10" s="1"/>
  <c r="AE56" i="10"/>
  <c r="H56" i="10"/>
  <c r="AF57" i="10" s="1"/>
  <c r="J50" i="1"/>
  <c r="AD51" i="1" s="1"/>
  <c r="R75" i="10"/>
  <c r="S75" i="10"/>
  <c r="V75" i="10"/>
  <c r="W75" i="10"/>
  <c r="X75" i="10"/>
  <c r="Y75" i="10"/>
  <c r="Z75" i="10"/>
  <c r="AA75" i="10"/>
  <c r="R76" i="10"/>
  <c r="S76" i="10"/>
  <c r="V76" i="10"/>
  <c r="W76" i="10"/>
  <c r="X76" i="10"/>
  <c r="Y76" i="10"/>
  <c r="Z76" i="10"/>
  <c r="AA76" i="10"/>
  <c r="R77" i="10"/>
  <c r="S77" i="10"/>
  <c r="V77" i="10"/>
  <c r="W77" i="10"/>
  <c r="X77" i="10"/>
  <c r="Y77" i="10"/>
  <c r="Z77" i="10"/>
  <c r="AA77" i="10"/>
  <c r="R78" i="10"/>
  <c r="S78" i="10"/>
  <c r="V78" i="10"/>
  <c r="W78" i="10"/>
  <c r="X78" i="10"/>
  <c r="Y78" i="10"/>
  <c r="Z78" i="10"/>
  <c r="AA78" i="10"/>
  <c r="R79" i="10"/>
  <c r="S79" i="10"/>
  <c r="V79" i="10"/>
  <c r="W79" i="10"/>
  <c r="X79" i="10"/>
  <c r="Y79" i="10"/>
  <c r="Z79" i="10"/>
  <c r="AA79" i="10"/>
  <c r="R80" i="10"/>
  <c r="S80" i="10"/>
  <c r="V80" i="10"/>
  <c r="W80" i="10"/>
  <c r="X80" i="10"/>
  <c r="Y80" i="10"/>
  <c r="Z80" i="10"/>
  <c r="AA80" i="10"/>
  <c r="R81" i="10"/>
  <c r="S81" i="10"/>
  <c r="V81" i="10"/>
  <c r="W81" i="10"/>
  <c r="X81" i="10"/>
  <c r="Y81" i="10"/>
  <c r="Z81" i="10"/>
  <c r="AA81" i="10"/>
  <c r="R82" i="10"/>
  <c r="S82" i="10"/>
  <c r="V82" i="10"/>
  <c r="W82" i="10"/>
  <c r="X82" i="10"/>
  <c r="Y82" i="10"/>
  <c r="Z82" i="10"/>
  <c r="AA82" i="10"/>
  <c r="R83" i="10"/>
  <c r="S83" i="10"/>
  <c r="V83" i="10"/>
  <c r="W83" i="10"/>
  <c r="X83" i="10"/>
  <c r="Y83" i="10"/>
  <c r="Z83" i="10"/>
  <c r="AA83" i="10"/>
  <c r="R84" i="10"/>
  <c r="S84" i="10"/>
  <c r="V84" i="10"/>
  <c r="W84" i="10"/>
  <c r="X84" i="10"/>
  <c r="Y84" i="10"/>
  <c r="Z84" i="10"/>
  <c r="AA84" i="10"/>
  <c r="R85" i="10"/>
  <c r="S85" i="10"/>
  <c r="V85" i="10"/>
  <c r="W85" i="10"/>
  <c r="X85" i="10"/>
  <c r="Y85" i="10"/>
  <c r="Z85" i="10"/>
  <c r="AA85" i="10"/>
  <c r="R86" i="10"/>
  <c r="S86" i="10"/>
  <c r="V86" i="10"/>
  <c r="W86" i="10"/>
  <c r="X86" i="10"/>
  <c r="Y86" i="10"/>
  <c r="Z86" i="10"/>
  <c r="AA86" i="10"/>
  <c r="P85" i="10"/>
  <c r="P86" i="10"/>
  <c r="H86" i="10"/>
  <c r="H85" i="10"/>
  <c r="P84" i="10"/>
  <c r="H84" i="10"/>
  <c r="D84" i="10"/>
  <c r="D85" i="10"/>
  <c r="D86" i="10"/>
  <c r="R70" i="5"/>
  <c r="S70" i="5"/>
  <c r="V70" i="5"/>
  <c r="W70" i="5"/>
  <c r="X70" i="5"/>
  <c r="Y70" i="5"/>
  <c r="Z70" i="5"/>
  <c r="AA70" i="5"/>
  <c r="AD70" i="5"/>
  <c r="AE70" i="5"/>
  <c r="AH70" i="5"/>
  <c r="AI70" i="5"/>
  <c r="AJ70" i="5"/>
  <c r="AK70" i="5"/>
  <c r="AL70" i="5"/>
  <c r="AM70" i="5"/>
  <c r="P70" i="5"/>
  <c r="AN71" i="5" s="1"/>
  <c r="H70" i="5"/>
  <c r="AF71" i="5" s="1"/>
  <c r="D70" i="5"/>
  <c r="L49" i="1"/>
  <c r="M49" i="1"/>
  <c r="O49" i="1"/>
  <c r="P49" i="1"/>
  <c r="V49" i="1"/>
  <c r="W49" i="1"/>
  <c r="Y49" i="1"/>
  <c r="Z49" i="1"/>
  <c r="H49" i="1"/>
  <c r="AB50" i="1" s="1"/>
  <c r="I49" i="1"/>
  <c r="AC50" i="1" s="1"/>
  <c r="AD38" i="3" l="1"/>
  <c r="AN86" i="10"/>
  <c r="AF85" i="10"/>
  <c r="AN85" i="10"/>
  <c r="AF86" i="10"/>
  <c r="D55" i="10"/>
  <c r="D45" i="10" s="1"/>
  <c r="H55" i="10"/>
  <c r="P55" i="10"/>
  <c r="AN87" i="10"/>
  <c r="AF87" i="10"/>
  <c r="AC37" i="3"/>
  <c r="AB37" i="3"/>
  <c r="J49" i="1"/>
  <c r="AD50" i="1" s="1"/>
  <c r="Q27" i="14"/>
  <c r="X27" i="14"/>
  <c r="Y27" i="14"/>
  <c r="Z27" i="14"/>
  <c r="AA27" i="14"/>
  <c r="AB27" i="14"/>
  <c r="AC27" i="14"/>
  <c r="AD27" i="14"/>
  <c r="AF27" i="14"/>
  <c r="AM27" i="14"/>
  <c r="AN27" i="14"/>
  <c r="AO27" i="14"/>
  <c r="AP27" i="14"/>
  <c r="AQ27" i="14"/>
  <c r="AR27" i="14"/>
  <c r="AS27" i="14"/>
  <c r="X27" i="12"/>
  <c r="Y27" i="12"/>
  <c r="Z27" i="12"/>
  <c r="AA27" i="12"/>
  <c r="AB27" i="12"/>
  <c r="AC27" i="12"/>
  <c r="AD27" i="12"/>
  <c r="AM27" i="12"/>
  <c r="AN27" i="12"/>
  <c r="AO27" i="12"/>
  <c r="AP27" i="12"/>
  <c r="AQ27" i="12"/>
  <c r="AR27" i="12"/>
  <c r="AS27" i="12"/>
  <c r="W36" i="3"/>
  <c r="Y36" i="3"/>
  <c r="Z36" i="3"/>
  <c r="V36" i="3"/>
  <c r="S25" i="12"/>
  <c r="AC25" i="12"/>
  <c r="Q25" i="12"/>
  <c r="AN56" i="10" l="1"/>
  <c r="P45" i="10"/>
  <c r="AF56" i="10"/>
  <c r="H45" i="10"/>
  <c r="AD37" i="3"/>
  <c r="AB25" i="14"/>
  <c r="AA25" i="14"/>
  <c r="Z25" i="14"/>
  <c r="Z25" i="12"/>
  <c r="P33" i="3"/>
  <c r="L33" i="3"/>
  <c r="AB25" i="12"/>
  <c r="AA25" i="12"/>
  <c r="Y25" i="14"/>
  <c r="Q25" i="14"/>
  <c r="X25" i="14"/>
  <c r="AD25" i="14"/>
  <c r="AC25" i="14"/>
  <c r="X25" i="12"/>
  <c r="O33" i="3"/>
  <c r="R25" i="12"/>
  <c r="AD25" i="12"/>
  <c r="Y25" i="12"/>
  <c r="M33" i="3"/>
  <c r="M38" i="3"/>
  <c r="O38" i="3"/>
  <c r="P38" i="3"/>
  <c r="L38" i="3"/>
  <c r="F54" i="10"/>
  <c r="G54" i="10"/>
  <c r="J54" i="10"/>
  <c r="K54" i="10"/>
  <c r="L54" i="10"/>
  <c r="M54" i="10"/>
  <c r="N54" i="10"/>
  <c r="O54" i="10"/>
  <c r="C54" i="10"/>
  <c r="B54" i="10"/>
  <c r="D83" i="10"/>
  <c r="P83" i="10"/>
  <c r="AB95" i="10" s="1"/>
  <c r="H83" i="10"/>
  <c r="T95" i="10" s="1"/>
  <c r="P82" i="10"/>
  <c r="AB94" i="10" s="1"/>
  <c r="D82" i="10"/>
  <c r="H82" i="10"/>
  <c r="T94" i="10" s="1"/>
  <c r="P81" i="10"/>
  <c r="AB93" i="10" s="1"/>
  <c r="D81" i="10"/>
  <c r="H81" i="10"/>
  <c r="T93" i="10" s="1"/>
  <c r="B53" i="10"/>
  <c r="H80" i="10"/>
  <c r="T92" i="10" s="1"/>
  <c r="R69" i="5"/>
  <c r="S69" i="5"/>
  <c r="V69" i="5"/>
  <c r="W69" i="5"/>
  <c r="X69" i="5"/>
  <c r="Y69" i="5"/>
  <c r="Z69" i="5"/>
  <c r="AA69" i="5"/>
  <c r="AD69" i="5"/>
  <c r="AE69" i="5"/>
  <c r="AH69" i="5"/>
  <c r="AI69" i="5"/>
  <c r="AJ69" i="5"/>
  <c r="AK69" i="5"/>
  <c r="AL69" i="5"/>
  <c r="AM69" i="5"/>
  <c r="R59" i="5"/>
  <c r="S59" i="5"/>
  <c r="V59" i="5"/>
  <c r="W59" i="5"/>
  <c r="X59" i="5"/>
  <c r="Y59" i="5"/>
  <c r="Z59" i="5"/>
  <c r="AA59" i="5"/>
  <c r="P59" i="5"/>
  <c r="AB60" i="5" s="1"/>
  <c r="P69" i="5"/>
  <c r="H69" i="5"/>
  <c r="D69" i="5"/>
  <c r="H59" i="5"/>
  <c r="T60" i="5" s="1"/>
  <c r="D59" i="5"/>
  <c r="L38" i="1"/>
  <c r="M38" i="1"/>
  <c r="O38" i="1"/>
  <c r="P38" i="1"/>
  <c r="M35" i="3"/>
  <c r="O35" i="3"/>
  <c r="P35" i="3"/>
  <c r="M36" i="3"/>
  <c r="O36" i="3"/>
  <c r="P36" i="3"/>
  <c r="M37" i="3"/>
  <c r="O37" i="3"/>
  <c r="P37" i="3"/>
  <c r="L37" i="3"/>
  <c r="L36" i="3"/>
  <c r="L35" i="3"/>
  <c r="H38" i="1"/>
  <c r="R39" i="1" s="1"/>
  <c r="I38" i="1"/>
  <c r="S39" i="1" s="1"/>
  <c r="H21" i="1"/>
  <c r="I21" i="1"/>
  <c r="H22" i="1"/>
  <c r="I22" i="1"/>
  <c r="H23" i="1"/>
  <c r="I23" i="1"/>
  <c r="H24" i="1"/>
  <c r="I24" i="1"/>
  <c r="H25" i="1"/>
  <c r="I25" i="1"/>
  <c r="H26" i="1"/>
  <c r="I26" i="1"/>
  <c r="H27" i="1"/>
  <c r="I27" i="1"/>
  <c r="H28" i="1"/>
  <c r="I28" i="1"/>
  <c r="H29" i="1"/>
  <c r="I29" i="1"/>
  <c r="H30" i="1"/>
  <c r="I30" i="1"/>
  <c r="H31" i="1"/>
  <c r="I31" i="1"/>
  <c r="H32" i="1"/>
  <c r="I32" i="1"/>
  <c r="H33" i="1"/>
  <c r="I33" i="1"/>
  <c r="H34" i="1"/>
  <c r="I34" i="1"/>
  <c r="H35" i="1"/>
  <c r="I35" i="1"/>
  <c r="H36" i="1"/>
  <c r="I36" i="1"/>
  <c r="H37" i="1"/>
  <c r="I37" i="1"/>
  <c r="I20" i="1"/>
  <c r="H20" i="1"/>
  <c r="I42" i="1"/>
  <c r="I43" i="1"/>
  <c r="I44" i="1"/>
  <c r="I45" i="1"/>
  <c r="S49" i="1" s="1"/>
  <c r="I46" i="1"/>
  <c r="S50" i="1" s="1"/>
  <c r="I47" i="1"/>
  <c r="S51" i="1" s="1"/>
  <c r="I48" i="1"/>
  <c r="I41" i="1"/>
  <c r="H42" i="1"/>
  <c r="H43" i="1"/>
  <c r="H44" i="1"/>
  <c r="H45" i="1"/>
  <c r="R49" i="1" s="1"/>
  <c r="H46" i="1"/>
  <c r="R50" i="1" s="1"/>
  <c r="H47" i="1"/>
  <c r="R51" i="1" s="1"/>
  <c r="H48" i="1"/>
  <c r="H41" i="1"/>
  <c r="L48" i="1"/>
  <c r="M48" i="1"/>
  <c r="O48" i="1"/>
  <c r="P48" i="1"/>
  <c r="V48" i="1"/>
  <c r="W48" i="1"/>
  <c r="Y48" i="1"/>
  <c r="Z48" i="1"/>
  <c r="D61" i="10"/>
  <c r="D21" i="10"/>
  <c r="D22" i="10"/>
  <c r="D23" i="10"/>
  <c r="D24" i="10"/>
  <c r="D25" i="10"/>
  <c r="D26" i="10"/>
  <c r="D27" i="10"/>
  <c r="D28" i="10"/>
  <c r="D29" i="10"/>
  <c r="D30" i="10"/>
  <c r="D31" i="10"/>
  <c r="D32" i="10"/>
  <c r="D33" i="10"/>
  <c r="D34" i="10"/>
  <c r="D35" i="10"/>
  <c r="D36" i="10"/>
  <c r="D37" i="10"/>
  <c r="D38" i="10"/>
  <c r="D39" i="10"/>
  <c r="D40" i="10"/>
  <c r="D41" i="10"/>
  <c r="D42" i="10"/>
  <c r="D20" i="10"/>
  <c r="C47" i="10"/>
  <c r="F47" i="10"/>
  <c r="G47" i="10"/>
  <c r="J47" i="10"/>
  <c r="K47" i="10"/>
  <c r="L47" i="10"/>
  <c r="M47" i="10"/>
  <c r="N47" i="10"/>
  <c r="O47" i="10"/>
  <c r="C48" i="10"/>
  <c r="F48" i="10"/>
  <c r="G48" i="10"/>
  <c r="J48" i="10"/>
  <c r="K48" i="10"/>
  <c r="L48" i="10"/>
  <c r="M48" i="10"/>
  <c r="N48" i="10"/>
  <c r="O48" i="10"/>
  <c r="C49" i="10"/>
  <c r="F49" i="10"/>
  <c r="G49" i="10"/>
  <c r="J49" i="10"/>
  <c r="K49" i="10"/>
  <c r="L49" i="10"/>
  <c r="M49" i="10"/>
  <c r="N49" i="10"/>
  <c r="O49" i="10"/>
  <c r="C50" i="10"/>
  <c r="F50" i="10"/>
  <c r="G50" i="10"/>
  <c r="J50" i="10"/>
  <c r="K50" i="10"/>
  <c r="L50" i="10"/>
  <c r="M50" i="10"/>
  <c r="N50" i="10"/>
  <c r="O50" i="10"/>
  <c r="C51" i="10"/>
  <c r="F51" i="10"/>
  <c r="R55" i="10" s="1"/>
  <c r="G51" i="10"/>
  <c r="S55" i="10" s="1"/>
  <c r="J51" i="10"/>
  <c r="V55" i="10" s="1"/>
  <c r="K51" i="10"/>
  <c r="W55" i="10" s="1"/>
  <c r="L51" i="10"/>
  <c r="X55" i="10" s="1"/>
  <c r="M51" i="10"/>
  <c r="Y55" i="10" s="1"/>
  <c r="N51" i="10"/>
  <c r="Z55" i="10" s="1"/>
  <c r="O51" i="10"/>
  <c r="AA55" i="10" s="1"/>
  <c r="C52" i="10"/>
  <c r="F52" i="10"/>
  <c r="R56" i="10" s="1"/>
  <c r="G52" i="10"/>
  <c r="S56" i="10" s="1"/>
  <c r="J52" i="10"/>
  <c r="V56" i="10" s="1"/>
  <c r="K52" i="10"/>
  <c r="W56" i="10" s="1"/>
  <c r="L52" i="10"/>
  <c r="X56" i="10" s="1"/>
  <c r="M52" i="10"/>
  <c r="Y56" i="10" s="1"/>
  <c r="N52" i="10"/>
  <c r="Z56" i="10" s="1"/>
  <c r="O52" i="10"/>
  <c r="AA56" i="10" s="1"/>
  <c r="C53" i="10"/>
  <c r="F53" i="10"/>
  <c r="R57" i="10" s="1"/>
  <c r="G53" i="10"/>
  <c r="S57" i="10" s="1"/>
  <c r="J53" i="10"/>
  <c r="V57" i="10" s="1"/>
  <c r="K53" i="10"/>
  <c r="W57" i="10" s="1"/>
  <c r="L53" i="10"/>
  <c r="X57" i="10" s="1"/>
  <c r="M53" i="10"/>
  <c r="Y57" i="10" s="1"/>
  <c r="N53" i="10"/>
  <c r="Z57" i="10" s="1"/>
  <c r="O53" i="10"/>
  <c r="AA57" i="10" s="1"/>
  <c r="B52" i="10"/>
  <c r="B51" i="10"/>
  <c r="B50" i="10"/>
  <c r="B49" i="10"/>
  <c r="B48" i="10"/>
  <c r="B47" i="10"/>
  <c r="P68" i="10"/>
  <c r="P69" i="10"/>
  <c r="P70" i="10"/>
  <c r="P71" i="10"/>
  <c r="P72" i="10"/>
  <c r="P73" i="10"/>
  <c r="P74" i="10"/>
  <c r="P75" i="10"/>
  <c r="P76" i="10"/>
  <c r="P77" i="10"/>
  <c r="P78" i="10"/>
  <c r="AB90" i="10" s="1"/>
  <c r="P79" i="10"/>
  <c r="AB91" i="10" s="1"/>
  <c r="P80" i="10"/>
  <c r="AB92" i="10" s="1"/>
  <c r="P67" i="10"/>
  <c r="H68" i="10"/>
  <c r="H69" i="10"/>
  <c r="H70" i="10"/>
  <c r="H71" i="10"/>
  <c r="H72" i="10"/>
  <c r="H73" i="10"/>
  <c r="H74" i="10"/>
  <c r="H75" i="10"/>
  <c r="H76" i="10"/>
  <c r="H77" i="10"/>
  <c r="H78" i="10"/>
  <c r="T90" i="10" s="1"/>
  <c r="H79" i="10"/>
  <c r="T91" i="10" s="1"/>
  <c r="H67" i="10"/>
  <c r="P66" i="10"/>
  <c r="H66" i="10"/>
  <c r="P65" i="10"/>
  <c r="H65" i="10"/>
  <c r="P64" i="10"/>
  <c r="H64" i="10"/>
  <c r="P63" i="10"/>
  <c r="H63" i="10"/>
  <c r="P62" i="10"/>
  <c r="H62" i="10"/>
  <c r="P61" i="10"/>
  <c r="H61" i="10"/>
  <c r="P60" i="10"/>
  <c r="H60" i="10"/>
  <c r="R68" i="5"/>
  <c r="S68" i="5"/>
  <c r="V68" i="5"/>
  <c r="W68" i="5"/>
  <c r="X68" i="5"/>
  <c r="Y68" i="5"/>
  <c r="Z68" i="5"/>
  <c r="AA68" i="5"/>
  <c r="AD68" i="5"/>
  <c r="AE68" i="5"/>
  <c r="AH68" i="5"/>
  <c r="AI68" i="5"/>
  <c r="AJ68" i="5"/>
  <c r="AK68" i="5"/>
  <c r="AL68" i="5"/>
  <c r="AM68" i="5"/>
  <c r="P58" i="5"/>
  <c r="H58" i="5"/>
  <c r="D58" i="5"/>
  <c r="P68" i="5"/>
  <c r="AB72" i="5" s="1"/>
  <c r="H68" i="5"/>
  <c r="T72" i="5" s="1"/>
  <c r="W35" i="3" l="1"/>
  <c r="V35" i="3"/>
  <c r="Z35" i="3"/>
  <c r="Y35" i="3"/>
  <c r="AK55" i="10"/>
  <c r="Y58" i="10"/>
  <c r="AM55" i="10"/>
  <c r="AA58" i="10"/>
  <c r="AJ55" i="10"/>
  <c r="X58" i="10"/>
  <c r="AI55" i="10"/>
  <c r="W58" i="10"/>
  <c r="AH55" i="10"/>
  <c r="V58" i="10"/>
  <c r="AD55" i="10"/>
  <c r="R58" i="10"/>
  <c r="AL55" i="10"/>
  <c r="Z58" i="10"/>
  <c r="AE55" i="10"/>
  <c r="S58" i="10"/>
  <c r="AF70" i="5"/>
  <c r="T73" i="5"/>
  <c r="AN70" i="5"/>
  <c r="AB73" i="5"/>
  <c r="AC49" i="1"/>
  <c r="S52" i="1"/>
  <c r="AB49" i="1"/>
  <c r="R52" i="1"/>
  <c r="AN63" i="10"/>
  <c r="AF70" i="10"/>
  <c r="AF69" i="10"/>
  <c r="AF78" i="10"/>
  <c r="AN81" i="10"/>
  <c r="AF71" i="10"/>
  <c r="AN69" i="10"/>
  <c r="AN67" i="10"/>
  <c r="AN80" i="10"/>
  <c r="AF66" i="10"/>
  <c r="AF67" i="10"/>
  <c r="AN78" i="10"/>
  <c r="AF81" i="10"/>
  <c r="AF63" i="10"/>
  <c r="AN70" i="10"/>
  <c r="AN65" i="10"/>
  <c r="AB88" i="10"/>
  <c r="AN76" i="10"/>
  <c r="T89" i="10"/>
  <c r="AF77" i="10"/>
  <c r="AB87" i="10"/>
  <c r="AN75" i="10"/>
  <c r="AF82" i="10"/>
  <c r="T88" i="10"/>
  <c r="AF76" i="10"/>
  <c r="AB86" i="10"/>
  <c r="AN74" i="10"/>
  <c r="AB85" i="10"/>
  <c r="AN73" i="10"/>
  <c r="AN82" i="10"/>
  <c r="T86" i="10"/>
  <c r="AF74" i="10"/>
  <c r="AB84" i="10"/>
  <c r="AN72" i="10"/>
  <c r="AF83" i="10"/>
  <c r="AF84" i="10"/>
  <c r="T87" i="10"/>
  <c r="AF75" i="10"/>
  <c r="T85" i="10"/>
  <c r="AF73" i="10"/>
  <c r="AN71" i="10"/>
  <c r="AN83" i="10"/>
  <c r="AN84" i="10"/>
  <c r="AN64" i="10"/>
  <c r="AF64" i="10"/>
  <c r="AN68" i="10"/>
  <c r="AF65" i="10"/>
  <c r="AF68" i="10"/>
  <c r="T84" i="10"/>
  <c r="AF72" i="10"/>
  <c r="AF80" i="10"/>
  <c r="AN66" i="10"/>
  <c r="AN79" i="10"/>
  <c r="AF79" i="10"/>
  <c r="AB89" i="10"/>
  <c r="AN77" i="10"/>
  <c r="T77" i="10"/>
  <c r="AB75" i="10"/>
  <c r="T80" i="10"/>
  <c r="T78" i="10"/>
  <c r="T76" i="10"/>
  <c r="T75" i="10"/>
  <c r="T81" i="10"/>
  <c r="AB77" i="10"/>
  <c r="AB81" i="10"/>
  <c r="T82" i="10"/>
  <c r="T79" i="10"/>
  <c r="AB76" i="10"/>
  <c r="AB82" i="10"/>
  <c r="AB78" i="10"/>
  <c r="T83" i="10"/>
  <c r="AB83" i="10"/>
  <c r="AB80" i="10"/>
  <c r="AB79" i="10"/>
  <c r="AB36" i="3"/>
  <c r="AC36" i="3"/>
  <c r="AI54" i="10"/>
  <c r="S38" i="3"/>
  <c r="R38" i="3"/>
  <c r="J45" i="1"/>
  <c r="T49" i="1" s="1"/>
  <c r="AD54" i="10"/>
  <c r="O44" i="10"/>
  <c r="AA45" i="10" s="1"/>
  <c r="R38" i="1"/>
  <c r="AB59" i="5"/>
  <c r="S38" i="1"/>
  <c r="T59" i="5"/>
  <c r="J44" i="10"/>
  <c r="V45" i="10" s="1"/>
  <c r="B44" i="10"/>
  <c r="G44" i="10"/>
  <c r="S45" i="10" s="1"/>
  <c r="J29" i="1"/>
  <c r="N44" i="10"/>
  <c r="Z45" i="10" s="1"/>
  <c r="J44" i="1"/>
  <c r="M44" i="10"/>
  <c r="Y45" i="10" s="1"/>
  <c r="L44" i="10"/>
  <c r="X45" i="10" s="1"/>
  <c r="K44" i="10"/>
  <c r="W45" i="10" s="1"/>
  <c r="C44" i="10"/>
  <c r="AE54" i="10"/>
  <c r="AN69" i="5"/>
  <c r="AA54" i="10"/>
  <c r="AK54" i="10"/>
  <c r="Z54" i="10"/>
  <c r="X54" i="10"/>
  <c r="F44" i="10"/>
  <c r="R45" i="10" s="1"/>
  <c r="J47" i="1"/>
  <c r="T51" i="1" s="1"/>
  <c r="AF69" i="5"/>
  <c r="D54" i="10"/>
  <c r="W54" i="10"/>
  <c r="AM54" i="10"/>
  <c r="J46" i="1"/>
  <c r="T50" i="1" s="1"/>
  <c r="AH54" i="10"/>
  <c r="J28" i="1"/>
  <c r="R54" i="10"/>
  <c r="AJ54" i="10"/>
  <c r="J43" i="1"/>
  <c r="J42" i="1"/>
  <c r="S54" i="10"/>
  <c r="V54" i="10"/>
  <c r="P54" i="10"/>
  <c r="AL54" i="10"/>
  <c r="H54" i="10"/>
  <c r="Y54" i="10"/>
  <c r="J25" i="1"/>
  <c r="J21" i="1"/>
  <c r="J27" i="1"/>
  <c r="S48" i="1"/>
  <c r="D52" i="10"/>
  <c r="H47" i="10"/>
  <c r="J41" i="1"/>
  <c r="R48" i="1"/>
  <c r="Y53" i="10"/>
  <c r="J37" i="1"/>
  <c r="J38" i="1"/>
  <c r="T39" i="1" s="1"/>
  <c r="J36" i="1"/>
  <c r="J32" i="1"/>
  <c r="J30" i="1"/>
  <c r="D49" i="10"/>
  <c r="D53" i="10"/>
  <c r="D50" i="10"/>
  <c r="J35" i="1"/>
  <c r="J33" i="1"/>
  <c r="J24" i="1"/>
  <c r="J22" i="1"/>
  <c r="K43" i="10"/>
  <c r="W43" i="10" s="1"/>
  <c r="AC48" i="1"/>
  <c r="AB48" i="1"/>
  <c r="J34" i="1"/>
  <c r="J31" i="1"/>
  <c r="J26" i="1"/>
  <c r="J23" i="1"/>
  <c r="J48" i="1"/>
  <c r="J20" i="1"/>
  <c r="AK53" i="10"/>
  <c r="R53" i="10"/>
  <c r="V53" i="10"/>
  <c r="P47" i="10"/>
  <c r="AI53" i="10"/>
  <c r="AH53" i="10"/>
  <c r="P48" i="10"/>
  <c r="H50" i="10"/>
  <c r="AD53" i="10"/>
  <c r="J43" i="10"/>
  <c r="V43" i="10" s="1"/>
  <c r="P53" i="10"/>
  <c r="AB57" i="10" s="1"/>
  <c r="P52" i="10"/>
  <c r="AB56" i="10" s="1"/>
  <c r="H52" i="10"/>
  <c r="T56" i="10" s="1"/>
  <c r="AL53" i="10"/>
  <c r="H51" i="10"/>
  <c r="T55" i="10" s="1"/>
  <c r="P51" i="10"/>
  <c r="AB55" i="10" s="1"/>
  <c r="D51" i="10"/>
  <c r="Z53" i="10"/>
  <c r="H48" i="10"/>
  <c r="X53" i="10"/>
  <c r="W53" i="10"/>
  <c r="S53" i="10"/>
  <c r="O43" i="10"/>
  <c r="AA43" i="10" s="1"/>
  <c r="N43" i="10"/>
  <c r="Z43" i="10" s="1"/>
  <c r="D47" i="10"/>
  <c r="M43" i="10"/>
  <c r="Y43" i="10" s="1"/>
  <c r="P50" i="10"/>
  <c r="H49" i="10"/>
  <c r="P49" i="10"/>
  <c r="D48" i="10"/>
  <c r="L43" i="10"/>
  <c r="X43" i="10" s="1"/>
  <c r="G43" i="10"/>
  <c r="F43" i="10"/>
  <c r="R43" i="10" s="1"/>
  <c r="C43" i="10"/>
  <c r="AM53" i="10"/>
  <c r="AA53" i="10"/>
  <c r="AJ53" i="10"/>
  <c r="AE53" i="10"/>
  <c r="B43" i="10"/>
  <c r="H53" i="10"/>
  <c r="T57" i="10" s="1"/>
  <c r="AH52" i="12"/>
  <c r="AK52" i="12"/>
  <c r="AD64" i="5"/>
  <c r="AE64" i="5"/>
  <c r="AH64" i="5"/>
  <c r="AI64" i="5"/>
  <c r="AJ64" i="5"/>
  <c r="AK64" i="5"/>
  <c r="AL64" i="5"/>
  <c r="AM64" i="5"/>
  <c r="AD65" i="5"/>
  <c r="AE65" i="5"/>
  <c r="AH65" i="5"/>
  <c r="AI65" i="5"/>
  <c r="AJ65" i="5"/>
  <c r="AK65" i="5"/>
  <c r="AL65" i="5"/>
  <c r="AM65" i="5"/>
  <c r="AD66" i="5"/>
  <c r="AE66" i="5"/>
  <c r="AH66" i="5"/>
  <c r="AI66" i="5"/>
  <c r="AJ66" i="5"/>
  <c r="AK66" i="5"/>
  <c r="AL66" i="5"/>
  <c r="AM66" i="5"/>
  <c r="AD67" i="5"/>
  <c r="AE67" i="5"/>
  <c r="AH67" i="5"/>
  <c r="AI67" i="5"/>
  <c r="AJ67" i="5"/>
  <c r="AK67" i="5"/>
  <c r="AL67" i="5"/>
  <c r="AM67" i="5"/>
  <c r="AE63" i="5"/>
  <c r="AH63" i="5"/>
  <c r="AI63" i="5"/>
  <c r="AJ63" i="5"/>
  <c r="AK63" i="5"/>
  <c r="AL63" i="5"/>
  <c r="AM63" i="5"/>
  <c r="AD63" i="5"/>
  <c r="AD62" i="10"/>
  <c r="AE62" i="10"/>
  <c r="AH62" i="10"/>
  <c r="AI62" i="10"/>
  <c r="AJ62" i="10"/>
  <c r="AK62" i="10"/>
  <c r="AL62" i="10"/>
  <c r="AM62" i="10"/>
  <c r="AE61" i="10"/>
  <c r="AH61" i="10"/>
  <c r="AI61" i="10"/>
  <c r="AJ61" i="10"/>
  <c r="AK61" i="10"/>
  <c r="AL61" i="10"/>
  <c r="AM61" i="10"/>
  <c r="AD61" i="10"/>
  <c r="AD49" i="10"/>
  <c r="AE49" i="10"/>
  <c r="AH49" i="10"/>
  <c r="AI49" i="10"/>
  <c r="AJ49" i="10"/>
  <c r="AK49" i="10"/>
  <c r="AL49" i="10"/>
  <c r="AM49" i="10"/>
  <c r="AD50" i="10"/>
  <c r="AE50" i="10"/>
  <c r="AH50" i="10"/>
  <c r="AI50" i="10"/>
  <c r="AJ50" i="10"/>
  <c r="AK50" i="10"/>
  <c r="AL50" i="10"/>
  <c r="AM50" i="10"/>
  <c r="AD51" i="10"/>
  <c r="AE51" i="10"/>
  <c r="AH51" i="10"/>
  <c r="AI51" i="10"/>
  <c r="AJ51" i="10"/>
  <c r="AK51" i="10"/>
  <c r="AL51" i="10"/>
  <c r="AM51" i="10"/>
  <c r="AD52" i="10"/>
  <c r="AE52" i="10"/>
  <c r="AH52" i="10"/>
  <c r="AI52" i="10"/>
  <c r="AJ52" i="10"/>
  <c r="AK52" i="10"/>
  <c r="AL52" i="10"/>
  <c r="AM52" i="10"/>
  <c r="AE48" i="10"/>
  <c r="AH48" i="10"/>
  <c r="AI48" i="10"/>
  <c r="AJ48" i="10"/>
  <c r="AK48" i="10"/>
  <c r="AL48" i="10"/>
  <c r="AM48" i="10"/>
  <c r="AD48" i="10"/>
  <c r="V43" i="1"/>
  <c r="W43" i="1"/>
  <c r="Y43" i="1"/>
  <c r="Z43" i="1"/>
  <c r="AB43" i="1"/>
  <c r="AC43" i="1"/>
  <c r="V44" i="1"/>
  <c r="W44" i="1"/>
  <c r="Y44" i="1"/>
  <c r="Z44" i="1"/>
  <c r="AB44" i="1"/>
  <c r="AC44" i="1"/>
  <c r="V45" i="1"/>
  <c r="W45" i="1"/>
  <c r="Y45" i="1"/>
  <c r="Z45" i="1"/>
  <c r="AB45" i="1"/>
  <c r="AC45" i="1"/>
  <c r="V46" i="1"/>
  <c r="W46" i="1"/>
  <c r="Y46" i="1"/>
  <c r="Z46" i="1"/>
  <c r="AB46" i="1"/>
  <c r="AC46" i="1"/>
  <c r="V47" i="1"/>
  <c r="W47" i="1"/>
  <c r="Y47" i="1"/>
  <c r="Z47" i="1"/>
  <c r="AB47" i="1"/>
  <c r="AC47" i="1"/>
  <c r="W42" i="1"/>
  <c r="Y42" i="1"/>
  <c r="Z42" i="1"/>
  <c r="AB42" i="1"/>
  <c r="AC42" i="1"/>
  <c r="V42" i="1"/>
  <c r="AF53" i="14"/>
  <c r="AF54" i="14"/>
  <c r="AF55" i="14"/>
  <c r="AF56" i="14"/>
  <c r="AF57" i="14"/>
  <c r="AF58" i="14"/>
  <c r="AF59" i="14"/>
  <c r="AF60" i="14"/>
  <c r="AF61" i="14"/>
  <c r="AF62" i="14"/>
  <c r="AF63" i="14"/>
  <c r="AF64" i="14"/>
  <c r="AF65" i="14"/>
  <c r="AF66" i="14"/>
  <c r="AF67" i="14"/>
  <c r="AF68" i="14"/>
  <c r="AF69" i="14"/>
  <c r="AF52" i="14"/>
  <c r="AG52" i="12"/>
  <c r="Q12" i="14"/>
  <c r="AD20" i="14"/>
  <c r="AC20" i="14"/>
  <c r="AA20" i="14"/>
  <c r="Z20" i="14"/>
  <c r="Y20" i="14"/>
  <c r="X20" i="14"/>
  <c r="Q20" i="14"/>
  <c r="AD19" i="14"/>
  <c r="AC19" i="14"/>
  <c r="AA19" i="14"/>
  <c r="Z19" i="14"/>
  <c r="Y19" i="14"/>
  <c r="X19" i="14"/>
  <c r="Q19" i="14"/>
  <c r="AD18" i="14"/>
  <c r="AC18" i="14"/>
  <c r="AA18" i="14"/>
  <c r="Z18" i="14"/>
  <c r="Y18" i="14"/>
  <c r="X18" i="14"/>
  <c r="Q18" i="14"/>
  <c r="AD17" i="14"/>
  <c r="AC17" i="14"/>
  <c r="AA17" i="14"/>
  <c r="Z17" i="14"/>
  <c r="Y17" i="14"/>
  <c r="X17" i="14"/>
  <c r="Q17" i="14"/>
  <c r="AD16" i="14"/>
  <c r="AC16" i="14"/>
  <c r="AA16" i="14"/>
  <c r="Z16" i="14"/>
  <c r="Y16" i="14"/>
  <c r="X16" i="14"/>
  <c r="Q16" i="14"/>
  <c r="AD15" i="14"/>
  <c r="AC15" i="14"/>
  <c r="AA15" i="14"/>
  <c r="Z15" i="14"/>
  <c r="Y15" i="14"/>
  <c r="X15" i="14"/>
  <c r="Q15" i="14"/>
  <c r="AD14" i="14"/>
  <c r="AC14" i="14"/>
  <c r="AA14" i="14"/>
  <c r="Z14" i="14"/>
  <c r="Y14" i="14"/>
  <c r="X14" i="14"/>
  <c r="Q14" i="14"/>
  <c r="AD13" i="14"/>
  <c r="AC13" i="14"/>
  <c r="AA13" i="14"/>
  <c r="Z13" i="14"/>
  <c r="Y13" i="14"/>
  <c r="X13" i="14"/>
  <c r="Q13" i="14"/>
  <c r="AD12" i="14"/>
  <c r="AC12" i="14"/>
  <c r="AA12" i="14"/>
  <c r="Z12" i="14"/>
  <c r="Y12" i="14"/>
  <c r="X12" i="14"/>
  <c r="X12" i="12"/>
  <c r="Y12" i="12"/>
  <c r="Z12" i="12"/>
  <c r="AA12" i="12"/>
  <c r="AC12" i="12"/>
  <c r="AD12" i="12"/>
  <c r="X13" i="12"/>
  <c r="Y13" i="12"/>
  <c r="Z13" i="12"/>
  <c r="AA13" i="12"/>
  <c r="AC13" i="12"/>
  <c r="AD13" i="12"/>
  <c r="X14" i="12"/>
  <c r="Y14" i="12"/>
  <c r="Z14" i="12"/>
  <c r="AA14" i="12"/>
  <c r="AC14" i="12"/>
  <c r="AD14" i="12"/>
  <c r="X15" i="12"/>
  <c r="Y15" i="12"/>
  <c r="Z15" i="12"/>
  <c r="AA15" i="12"/>
  <c r="AC15" i="12"/>
  <c r="AD15" i="12"/>
  <c r="X16" i="12"/>
  <c r="Y16" i="12"/>
  <c r="Z16" i="12"/>
  <c r="AA16" i="12"/>
  <c r="AC16" i="12"/>
  <c r="AD16" i="12"/>
  <c r="X17" i="12"/>
  <c r="Y17" i="12"/>
  <c r="Z17" i="12"/>
  <c r="AA17" i="12"/>
  <c r="AC17" i="12"/>
  <c r="AD17" i="12"/>
  <c r="X18" i="12"/>
  <c r="Y18" i="12"/>
  <c r="Z18" i="12"/>
  <c r="AA18" i="12"/>
  <c r="AC18" i="12"/>
  <c r="AD18" i="12"/>
  <c r="X19" i="12"/>
  <c r="Y19" i="12"/>
  <c r="Z19" i="12"/>
  <c r="AA19" i="12"/>
  <c r="AC19" i="12"/>
  <c r="AD19" i="12"/>
  <c r="X20" i="12"/>
  <c r="Y20" i="12"/>
  <c r="Z20" i="12"/>
  <c r="AA20" i="12"/>
  <c r="AC20" i="12"/>
  <c r="AD20" i="12"/>
  <c r="R12" i="12"/>
  <c r="S12" i="12"/>
  <c r="Q12" i="12"/>
  <c r="S66" i="5"/>
  <c r="V66" i="5"/>
  <c r="W66" i="5"/>
  <c r="X66" i="5"/>
  <c r="Y66" i="5"/>
  <c r="Z66" i="5"/>
  <c r="AA66" i="5"/>
  <c r="S67" i="5"/>
  <c r="V67" i="5"/>
  <c r="W67" i="5"/>
  <c r="X67" i="5"/>
  <c r="Y67" i="5"/>
  <c r="Z67" i="5"/>
  <c r="AA67" i="5"/>
  <c r="R67" i="5"/>
  <c r="R66" i="5"/>
  <c r="R58" i="5"/>
  <c r="R43" i="5"/>
  <c r="S43" i="5"/>
  <c r="V43" i="5"/>
  <c r="W43" i="5"/>
  <c r="X43" i="5"/>
  <c r="Y43" i="5"/>
  <c r="Z43" i="5"/>
  <c r="AA43" i="5"/>
  <c r="R44" i="5"/>
  <c r="S44" i="5"/>
  <c r="V44" i="5"/>
  <c r="W44" i="5"/>
  <c r="X44" i="5"/>
  <c r="Y44" i="5"/>
  <c r="Z44" i="5"/>
  <c r="AA44" i="5"/>
  <c r="R45" i="5"/>
  <c r="S45" i="5"/>
  <c r="V45" i="5"/>
  <c r="W45" i="5"/>
  <c r="X45" i="5"/>
  <c r="Y45" i="5"/>
  <c r="Z45" i="5"/>
  <c r="AA45" i="5"/>
  <c r="R46" i="5"/>
  <c r="S46" i="5"/>
  <c r="V46" i="5"/>
  <c r="W46" i="5"/>
  <c r="X46" i="5"/>
  <c r="Y46" i="5"/>
  <c r="Z46" i="5"/>
  <c r="AA46" i="5"/>
  <c r="R47" i="5"/>
  <c r="S47" i="5"/>
  <c r="V47" i="5"/>
  <c r="W47" i="5"/>
  <c r="X47" i="5"/>
  <c r="Y47" i="5"/>
  <c r="Z47" i="5"/>
  <c r="AA47" i="5"/>
  <c r="R48" i="5"/>
  <c r="S48" i="5"/>
  <c r="V48" i="5"/>
  <c r="W48" i="5"/>
  <c r="X48" i="5"/>
  <c r="Y48" i="5"/>
  <c r="Z48" i="5"/>
  <c r="AA48" i="5"/>
  <c r="R49" i="5"/>
  <c r="S49" i="5"/>
  <c r="V49" i="5"/>
  <c r="W49" i="5"/>
  <c r="X49" i="5"/>
  <c r="Y49" i="5"/>
  <c r="Z49" i="5"/>
  <c r="AA49" i="5"/>
  <c r="R50" i="5"/>
  <c r="S50" i="5"/>
  <c r="T50" i="5"/>
  <c r="V50" i="5"/>
  <c r="W50" i="5"/>
  <c r="X50" i="5"/>
  <c r="Y50" i="5"/>
  <c r="Z50" i="5"/>
  <c r="AA50" i="5"/>
  <c r="AB50" i="5"/>
  <c r="R51" i="5"/>
  <c r="S51" i="5"/>
  <c r="T51" i="5"/>
  <c r="V51" i="5"/>
  <c r="W51" i="5"/>
  <c r="X51" i="5"/>
  <c r="Y51" i="5"/>
  <c r="Z51" i="5"/>
  <c r="AA51" i="5"/>
  <c r="AB51" i="5"/>
  <c r="R52" i="5"/>
  <c r="S52" i="5"/>
  <c r="T52" i="5"/>
  <c r="V52" i="5"/>
  <c r="W52" i="5"/>
  <c r="X52" i="5"/>
  <c r="Y52" i="5"/>
  <c r="Z52" i="5"/>
  <c r="AA52" i="5"/>
  <c r="AB52" i="5"/>
  <c r="R53" i="5"/>
  <c r="S53" i="5"/>
  <c r="T53" i="5"/>
  <c r="V53" i="5"/>
  <c r="W53" i="5"/>
  <c r="X53" i="5"/>
  <c r="Y53" i="5"/>
  <c r="Z53" i="5"/>
  <c r="AA53" i="5"/>
  <c r="AB53" i="5"/>
  <c r="R54" i="5"/>
  <c r="S54" i="5"/>
  <c r="T54" i="5"/>
  <c r="V54" i="5"/>
  <c r="W54" i="5"/>
  <c r="X54" i="5"/>
  <c r="Y54" i="5"/>
  <c r="Z54" i="5"/>
  <c r="AA54" i="5"/>
  <c r="AB54" i="5"/>
  <c r="R55" i="5"/>
  <c r="S55" i="5"/>
  <c r="T55" i="5"/>
  <c r="V55" i="5"/>
  <c r="W55" i="5"/>
  <c r="X55" i="5"/>
  <c r="Y55" i="5"/>
  <c r="Z55" i="5"/>
  <c r="AA55" i="5"/>
  <c r="AB55" i="5"/>
  <c r="R56" i="5"/>
  <c r="S56" i="5"/>
  <c r="T56" i="5"/>
  <c r="V56" i="5"/>
  <c r="W56" i="5"/>
  <c r="X56" i="5"/>
  <c r="Y56" i="5"/>
  <c r="Z56" i="5"/>
  <c r="AA56" i="5"/>
  <c r="AB56" i="5"/>
  <c r="R57" i="5"/>
  <c r="S57" i="5"/>
  <c r="T57" i="5"/>
  <c r="V57" i="5"/>
  <c r="W57" i="5"/>
  <c r="X57" i="5"/>
  <c r="Y57" i="5"/>
  <c r="Z57" i="5"/>
  <c r="AA57" i="5"/>
  <c r="AB57" i="5"/>
  <c r="S58" i="5"/>
  <c r="T58" i="5"/>
  <c r="V58" i="5"/>
  <c r="W58" i="5"/>
  <c r="X58" i="5"/>
  <c r="Y58" i="5"/>
  <c r="Z58" i="5"/>
  <c r="AA58" i="5"/>
  <c r="AB58" i="5"/>
  <c r="R31" i="5"/>
  <c r="AA42" i="5"/>
  <c r="Z42" i="5"/>
  <c r="Y42" i="5"/>
  <c r="X42" i="5"/>
  <c r="W42" i="5"/>
  <c r="V42" i="5"/>
  <c r="S42" i="5"/>
  <c r="R42" i="5"/>
  <c r="AA41" i="5"/>
  <c r="Z41" i="5"/>
  <c r="Y41" i="5"/>
  <c r="X41" i="5"/>
  <c r="W41" i="5"/>
  <c r="V41" i="5"/>
  <c r="S41" i="5"/>
  <c r="R41" i="5"/>
  <c r="AA40" i="5"/>
  <c r="Z40" i="5"/>
  <c r="Y40" i="5"/>
  <c r="X40" i="5"/>
  <c r="W40" i="5"/>
  <c r="V40" i="5"/>
  <c r="S40" i="5"/>
  <c r="R40" i="5"/>
  <c r="AA39" i="5"/>
  <c r="Z39" i="5"/>
  <c r="Y39" i="5"/>
  <c r="X39" i="5"/>
  <c r="W39" i="5"/>
  <c r="V39" i="5"/>
  <c r="S39" i="5"/>
  <c r="R39" i="5"/>
  <c r="AA38" i="5"/>
  <c r="Z38" i="5"/>
  <c r="Y38" i="5"/>
  <c r="X38" i="5"/>
  <c r="W38" i="5"/>
  <c r="V38" i="5"/>
  <c r="S38" i="5"/>
  <c r="R38" i="5"/>
  <c r="AA37" i="5"/>
  <c r="Z37" i="5"/>
  <c r="Y37" i="5"/>
  <c r="X37" i="5"/>
  <c r="W37" i="5"/>
  <c r="V37" i="5"/>
  <c r="S37" i="5"/>
  <c r="R37" i="5"/>
  <c r="AA36" i="5"/>
  <c r="Z36" i="5"/>
  <c r="Y36" i="5"/>
  <c r="X36" i="5"/>
  <c r="W36" i="5"/>
  <c r="V36" i="5"/>
  <c r="S36" i="5"/>
  <c r="R36" i="5"/>
  <c r="AA35" i="5"/>
  <c r="Z35" i="5"/>
  <c r="Y35" i="5"/>
  <c r="X35" i="5"/>
  <c r="W35" i="5"/>
  <c r="V35" i="5"/>
  <c r="S35" i="5"/>
  <c r="R35" i="5"/>
  <c r="AA34" i="5"/>
  <c r="Z34" i="5"/>
  <c r="Y34" i="5"/>
  <c r="X34" i="5"/>
  <c r="W34" i="5"/>
  <c r="V34" i="5"/>
  <c r="S34" i="5"/>
  <c r="R34" i="5"/>
  <c r="AA33" i="5"/>
  <c r="Z33" i="5"/>
  <c r="Y33" i="5"/>
  <c r="X33" i="5"/>
  <c r="W33" i="5"/>
  <c r="V33" i="5"/>
  <c r="S33" i="5"/>
  <c r="R33" i="5"/>
  <c r="AA32" i="5"/>
  <c r="Z32" i="5"/>
  <c r="Y32" i="5"/>
  <c r="X32" i="5"/>
  <c r="W32" i="5"/>
  <c r="V32" i="5"/>
  <c r="S32" i="5"/>
  <c r="R32" i="5"/>
  <c r="AA31" i="5"/>
  <c r="Z31" i="5"/>
  <c r="Y31" i="5"/>
  <c r="X31" i="5"/>
  <c r="W31" i="5"/>
  <c r="V31" i="5"/>
  <c r="S31" i="5"/>
  <c r="AA30" i="5"/>
  <c r="Z30" i="5"/>
  <c r="Y30" i="5"/>
  <c r="X30" i="5"/>
  <c r="W30" i="5"/>
  <c r="V30" i="5"/>
  <c r="S30" i="5"/>
  <c r="R30" i="5"/>
  <c r="AA29" i="5"/>
  <c r="Z29" i="5"/>
  <c r="Y29" i="5"/>
  <c r="X29" i="5"/>
  <c r="W29" i="5"/>
  <c r="V29" i="5"/>
  <c r="S29" i="5"/>
  <c r="R29" i="5"/>
  <c r="AA28" i="5"/>
  <c r="Z28" i="5"/>
  <c r="Y28" i="5"/>
  <c r="X28" i="5"/>
  <c r="W28" i="5"/>
  <c r="V28" i="5"/>
  <c r="S28" i="5"/>
  <c r="R28" i="5"/>
  <c r="AA27" i="5"/>
  <c r="Z27" i="5"/>
  <c r="Y27" i="5"/>
  <c r="X27" i="5"/>
  <c r="W27" i="5"/>
  <c r="V27" i="5"/>
  <c r="S27" i="5"/>
  <c r="R27" i="5"/>
  <c r="AA26" i="5"/>
  <c r="Z26" i="5"/>
  <c r="Y26" i="5"/>
  <c r="X26" i="5"/>
  <c r="W26" i="5"/>
  <c r="V26" i="5"/>
  <c r="S26" i="5"/>
  <c r="R26" i="5"/>
  <c r="AA25" i="5"/>
  <c r="Z25" i="5"/>
  <c r="Y25" i="5"/>
  <c r="X25" i="5"/>
  <c r="W25" i="5"/>
  <c r="V25" i="5"/>
  <c r="S25" i="5"/>
  <c r="R25" i="5"/>
  <c r="AA24" i="5"/>
  <c r="Z24" i="5"/>
  <c r="Y24" i="5"/>
  <c r="X24" i="5"/>
  <c r="W24" i="5"/>
  <c r="V24" i="5"/>
  <c r="S24" i="5"/>
  <c r="R24" i="5"/>
  <c r="AA23" i="5"/>
  <c r="Z23" i="5"/>
  <c r="Y23" i="5"/>
  <c r="X23" i="5"/>
  <c r="W23" i="5"/>
  <c r="V23" i="5"/>
  <c r="S23" i="5"/>
  <c r="R23" i="5"/>
  <c r="AA22" i="5"/>
  <c r="Z22" i="5"/>
  <c r="Y22" i="5"/>
  <c r="X22" i="5"/>
  <c r="W22" i="5"/>
  <c r="V22" i="5"/>
  <c r="S22" i="5"/>
  <c r="R22" i="5"/>
  <c r="AA21" i="5"/>
  <c r="Z21" i="5"/>
  <c r="Y21" i="5"/>
  <c r="X21" i="5"/>
  <c r="W21" i="5"/>
  <c r="V21" i="5"/>
  <c r="S21" i="5"/>
  <c r="R21" i="5"/>
  <c r="AA20" i="5"/>
  <c r="Z20" i="5"/>
  <c r="Y20" i="5"/>
  <c r="X20" i="5"/>
  <c r="W20" i="5"/>
  <c r="V20" i="5"/>
  <c r="S20" i="5"/>
  <c r="R20" i="5"/>
  <c r="D63" i="5"/>
  <c r="D64" i="5"/>
  <c r="D65" i="5"/>
  <c r="D66" i="5"/>
  <c r="D67" i="5"/>
  <c r="D68" i="5"/>
  <c r="D49" i="5"/>
  <c r="D50" i="5"/>
  <c r="D51" i="5"/>
  <c r="D52" i="5"/>
  <c r="D53" i="5"/>
  <c r="D54" i="5"/>
  <c r="D55" i="5"/>
  <c r="D56" i="5"/>
  <c r="D57" i="5"/>
  <c r="M45" i="1"/>
  <c r="O45" i="1"/>
  <c r="P45" i="1"/>
  <c r="R45" i="1"/>
  <c r="S45" i="1"/>
  <c r="M46" i="1"/>
  <c r="O46" i="1"/>
  <c r="P46" i="1"/>
  <c r="R46" i="1"/>
  <c r="S46" i="1"/>
  <c r="M47" i="1"/>
  <c r="O47" i="1"/>
  <c r="P47" i="1"/>
  <c r="R47" i="1"/>
  <c r="S47" i="1"/>
  <c r="L46" i="1"/>
  <c r="L47" i="1"/>
  <c r="L45" i="1"/>
  <c r="O21" i="1"/>
  <c r="P21" i="1"/>
  <c r="R21" i="1"/>
  <c r="S21" i="1"/>
  <c r="O22" i="1"/>
  <c r="P22" i="1"/>
  <c r="R22" i="1"/>
  <c r="S22" i="1"/>
  <c r="O23" i="1"/>
  <c r="P23" i="1"/>
  <c r="R23" i="1"/>
  <c r="S23" i="1"/>
  <c r="O24" i="1"/>
  <c r="P24" i="1"/>
  <c r="R24" i="1"/>
  <c r="S24" i="1"/>
  <c r="O25" i="1"/>
  <c r="P25" i="1"/>
  <c r="R25" i="1"/>
  <c r="S25" i="1"/>
  <c r="O26" i="1"/>
  <c r="P26" i="1"/>
  <c r="R26" i="1"/>
  <c r="S26" i="1"/>
  <c r="O27" i="1"/>
  <c r="P27" i="1"/>
  <c r="R27" i="1"/>
  <c r="S27" i="1"/>
  <c r="O28" i="1"/>
  <c r="P28" i="1"/>
  <c r="R28" i="1"/>
  <c r="S28" i="1"/>
  <c r="O29" i="1"/>
  <c r="P29" i="1"/>
  <c r="R29" i="1"/>
  <c r="S29" i="1"/>
  <c r="O30" i="1"/>
  <c r="P30" i="1"/>
  <c r="R30" i="1"/>
  <c r="S30" i="1"/>
  <c r="O31" i="1"/>
  <c r="P31" i="1"/>
  <c r="R31" i="1"/>
  <c r="S31" i="1"/>
  <c r="O32" i="1"/>
  <c r="P32" i="1"/>
  <c r="R32" i="1"/>
  <c r="S32" i="1"/>
  <c r="O33" i="1"/>
  <c r="P33" i="1"/>
  <c r="R33" i="1"/>
  <c r="S33" i="1"/>
  <c r="O34" i="1"/>
  <c r="P34" i="1"/>
  <c r="R34" i="1"/>
  <c r="S34" i="1"/>
  <c r="O35" i="1"/>
  <c r="P35" i="1"/>
  <c r="R35" i="1"/>
  <c r="S35" i="1"/>
  <c r="O36" i="1"/>
  <c r="P36" i="1"/>
  <c r="R36" i="1"/>
  <c r="S36" i="1"/>
  <c r="O37" i="1"/>
  <c r="P37" i="1"/>
  <c r="R37" i="1"/>
  <c r="S37" i="1"/>
  <c r="M21" i="1"/>
  <c r="M22" i="1"/>
  <c r="M23" i="1"/>
  <c r="M24" i="1"/>
  <c r="M25" i="1"/>
  <c r="M26" i="1"/>
  <c r="M27" i="1"/>
  <c r="M28" i="1"/>
  <c r="M29" i="1"/>
  <c r="M30" i="1"/>
  <c r="M31" i="1"/>
  <c r="M32" i="1"/>
  <c r="M33" i="1"/>
  <c r="M34" i="1"/>
  <c r="M35" i="1"/>
  <c r="M36" i="1"/>
  <c r="M37" i="1"/>
  <c r="L22" i="1"/>
  <c r="L23" i="1"/>
  <c r="L24" i="1"/>
  <c r="L25" i="1"/>
  <c r="L26" i="1"/>
  <c r="L27" i="1"/>
  <c r="L28" i="1"/>
  <c r="L29" i="1"/>
  <c r="L30" i="1"/>
  <c r="L31" i="1"/>
  <c r="L32" i="1"/>
  <c r="L33" i="1"/>
  <c r="L34" i="1"/>
  <c r="L35" i="1"/>
  <c r="L36" i="1"/>
  <c r="L37" i="1"/>
  <c r="L21" i="1"/>
  <c r="R73" i="10"/>
  <c r="S73" i="10"/>
  <c r="V73" i="10"/>
  <c r="W73" i="10"/>
  <c r="X73" i="10"/>
  <c r="Y73" i="10"/>
  <c r="Z73" i="10"/>
  <c r="AA73" i="10"/>
  <c r="R74" i="10"/>
  <c r="S74" i="10"/>
  <c r="V74" i="10"/>
  <c r="W74" i="10"/>
  <c r="X74" i="10"/>
  <c r="Y74" i="10"/>
  <c r="Z74" i="10"/>
  <c r="AA74" i="10"/>
  <c r="S72" i="10"/>
  <c r="V72" i="10"/>
  <c r="W72" i="10"/>
  <c r="X72" i="10"/>
  <c r="Y72" i="10"/>
  <c r="Z72" i="10"/>
  <c r="AA72" i="10"/>
  <c r="R72" i="10"/>
  <c r="W51" i="10"/>
  <c r="X51" i="10"/>
  <c r="Y51" i="10"/>
  <c r="Z51" i="10"/>
  <c r="AA51" i="10"/>
  <c r="W52" i="10"/>
  <c r="X52" i="10"/>
  <c r="Y52" i="10"/>
  <c r="Z52" i="10"/>
  <c r="AA52" i="10"/>
  <c r="V52" i="10"/>
  <c r="V51" i="10"/>
  <c r="S51" i="10"/>
  <c r="S52" i="10"/>
  <c r="R52" i="10"/>
  <c r="R51" i="10"/>
  <c r="V22" i="10"/>
  <c r="W22" i="10"/>
  <c r="X22" i="10"/>
  <c r="Y22" i="10"/>
  <c r="Z22" i="10"/>
  <c r="AA22" i="10"/>
  <c r="AB22" i="10"/>
  <c r="V23" i="10"/>
  <c r="W23" i="10"/>
  <c r="X23" i="10"/>
  <c r="Y23" i="10"/>
  <c r="Z23" i="10"/>
  <c r="AA23" i="10"/>
  <c r="AB23" i="10"/>
  <c r="V24" i="10"/>
  <c r="W24" i="10"/>
  <c r="X24" i="10"/>
  <c r="Y24" i="10"/>
  <c r="Z24" i="10"/>
  <c r="AA24" i="10"/>
  <c r="AB24" i="10"/>
  <c r="V25" i="10"/>
  <c r="W25" i="10"/>
  <c r="X25" i="10"/>
  <c r="Y25" i="10"/>
  <c r="Z25" i="10"/>
  <c r="AA25" i="10"/>
  <c r="AB25" i="10"/>
  <c r="V26" i="10"/>
  <c r="W26" i="10"/>
  <c r="X26" i="10"/>
  <c r="Y26" i="10"/>
  <c r="Z26" i="10"/>
  <c r="AA26" i="10"/>
  <c r="AB26" i="10"/>
  <c r="V27" i="10"/>
  <c r="W27" i="10"/>
  <c r="X27" i="10"/>
  <c r="Y27" i="10"/>
  <c r="Z27" i="10"/>
  <c r="AA27" i="10"/>
  <c r="AB27" i="10"/>
  <c r="V28" i="10"/>
  <c r="W28" i="10"/>
  <c r="X28" i="10"/>
  <c r="Y28" i="10"/>
  <c r="Z28" i="10"/>
  <c r="AA28" i="10"/>
  <c r="AB28" i="10"/>
  <c r="V29" i="10"/>
  <c r="W29" i="10"/>
  <c r="X29" i="10"/>
  <c r="Y29" i="10"/>
  <c r="Z29" i="10"/>
  <c r="AA29" i="10"/>
  <c r="AB29" i="10"/>
  <c r="V30" i="10"/>
  <c r="W30" i="10"/>
  <c r="X30" i="10"/>
  <c r="Y30" i="10"/>
  <c r="Z30" i="10"/>
  <c r="AA30" i="10"/>
  <c r="AB30" i="10"/>
  <c r="V31" i="10"/>
  <c r="W31" i="10"/>
  <c r="X31" i="10"/>
  <c r="Y31" i="10"/>
  <c r="Z31" i="10"/>
  <c r="AA31" i="10"/>
  <c r="AB31" i="10"/>
  <c r="V32" i="10"/>
  <c r="W32" i="10"/>
  <c r="X32" i="10"/>
  <c r="Y32" i="10"/>
  <c r="Z32" i="10"/>
  <c r="AA32" i="10"/>
  <c r="AB32" i="10"/>
  <c r="V33" i="10"/>
  <c r="W33" i="10"/>
  <c r="X33" i="10"/>
  <c r="Y33" i="10"/>
  <c r="Z33" i="10"/>
  <c r="AA33" i="10"/>
  <c r="AB33" i="10"/>
  <c r="V34" i="10"/>
  <c r="W34" i="10"/>
  <c r="X34" i="10"/>
  <c r="Y34" i="10"/>
  <c r="Z34" i="10"/>
  <c r="AA34" i="10"/>
  <c r="AB34" i="10"/>
  <c r="V35" i="10"/>
  <c r="W35" i="10"/>
  <c r="X35" i="10"/>
  <c r="Y35" i="10"/>
  <c r="Z35" i="10"/>
  <c r="AA35" i="10"/>
  <c r="AB35" i="10"/>
  <c r="V36" i="10"/>
  <c r="W36" i="10"/>
  <c r="X36" i="10"/>
  <c r="Y36" i="10"/>
  <c r="Z36" i="10"/>
  <c r="AA36" i="10"/>
  <c r="AB36" i="10"/>
  <c r="V37" i="10"/>
  <c r="W37" i="10"/>
  <c r="X37" i="10"/>
  <c r="Y37" i="10"/>
  <c r="Z37" i="10"/>
  <c r="AA37" i="10"/>
  <c r="AB37" i="10"/>
  <c r="V38" i="10"/>
  <c r="W38" i="10"/>
  <c r="X38" i="10"/>
  <c r="Y38" i="10"/>
  <c r="Z38" i="10"/>
  <c r="AA38" i="10"/>
  <c r="AB38" i="10"/>
  <c r="V39" i="10"/>
  <c r="W39" i="10"/>
  <c r="X39" i="10"/>
  <c r="Y39" i="10"/>
  <c r="Z39" i="10"/>
  <c r="AA39" i="10"/>
  <c r="AB39" i="10"/>
  <c r="V40" i="10"/>
  <c r="W40" i="10"/>
  <c r="X40" i="10"/>
  <c r="Y40" i="10"/>
  <c r="Z40" i="10"/>
  <c r="AA40" i="10"/>
  <c r="AB40" i="10"/>
  <c r="V41" i="10"/>
  <c r="W41" i="10"/>
  <c r="X41" i="10"/>
  <c r="Y41" i="10"/>
  <c r="Z41" i="10"/>
  <c r="AA41" i="10"/>
  <c r="AB41" i="10"/>
  <c r="V42" i="10"/>
  <c r="W42" i="10"/>
  <c r="X42" i="10"/>
  <c r="Y42" i="10"/>
  <c r="Z42" i="10"/>
  <c r="AA42" i="10"/>
  <c r="AB42" i="10"/>
  <c r="W21" i="10"/>
  <c r="X21" i="10"/>
  <c r="Y21" i="10"/>
  <c r="Z21" i="10"/>
  <c r="AA21" i="10"/>
  <c r="AB21" i="10"/>
  <c r="V21" i="10"/>
  <c r="R21" i="10"/>
  <c r="S21" i="10"/>
  <c r="T21" i="10"/>
  <c r="S22" i="10"/>
  <c r="T22" i="10"/>
  <c r="S23" i="10"/>
  <c r="T23" i="10"/>
  <c r="S24" i="10"/>
  <c r="T24" i="10"/>
  <c r="S25" i="10"/>
  <c r="T25" i="10"/>
  <c r="S26" i="10"/>
  <c r="T26" i="10"/>
  <c r="S27" i="10"/>
  <c r="T27" i="10"/>
  <c r="S28" i="10"/>
  <c r="T28" i="10"/>
  <c r="S29" i="10"/>
  <c r="T29" i="10"/>
  <c r="S30" i="10"/>
  <c r="T30" i="10"/>
  <c r="S31" i="10"/>
  <c r="T31" i="10"/>
  <c r="S32" i="10"/>
  <c r="T32" i="10"/>
  <c r="S33" i="10"/>
  <c r="T33" i="10"/>
  <c r="S34" i="10"/>
  <c r="T34" i="10"/>
  <c r="S35" i="10"/>
  <c r="T35" i="10"/>
  <c r="S36" i="10"/>
  <c r="T36" i="10"/>
  <c r="S37" i="10"/>
  <c r="T37" i="10"/>
  <c r="S38" i="10"/>
  <c r="T38" i="10"/>
  <c r="S39" i="10"/>
  <c r="T39" i="10"/>
  <c r="S40" i="10"/>
  <c r="T40" i="10"/>
  <c r="S41" i="10"/>
  <c r="T41" i="10"/>
  <c r="S42" i="10"/>
  <c r="T42" i="10"/>
  <c r="R22" i="10"/>
  <c r="R23" i="10"/>
  <c r="R24" i="10"/>
  <c r="R25" i="10"/>
  <c r="R26" i="10"/>
  <c r="R27" i="10"/>
  <c r="R28" i="10"/>
  <c r="R29" i="10"/>
  <c r="R30" i="10"/>
  <c r="R31" i="10"/>
  <c r="R32" i="10"/>
  <c r="R33" i="10"/>
  <c r="R34" i="10"/>
  <c r="R35" i="10"/>
  <c r="R36" i="10"/>
  <c r="R37" i="10"/>
  <c r="R38" i="10"/>
  <c r="R39" i="10"/>
  <c r="R40" i="10"/>
  <c r="R41" i="10"/>
  <c r="R42" i="10"/>
  <c r="M20" i="3"/>
  <c r="O20" i="3"/>
  <c r="P20" i="3"/>
  <c r="M21" i="3"/>
  <c r="O21" i="3"/>
  <c r="P21" i="3"/>
  <c r="M22" i="3"/>
  <c r="O22" i="3"/>
  <c r="P22" i="3"/>
  <c r="M23" i="3"/>
  <c r="O23" i="3"/>
  <c r="P23" i="3"/>
  <c r="M24" i="3"/>
  <c r="O24" i="3"/>
  <c r="P24" i="3"/>
  <c r="M25" i="3"/>
  <c r="O25" i="3"/>
  <c r="P25" i="3"/>
  <c r="M26" i="3"/>
  <c r="O26" i="3"/>
  <c r="P26" i="3"/>
  <c r="M27" i="3"/>
  <c r="O27" i="3"/>
  <c r="P27" i="3"/>
  <c r="R27" i="3"/>
  <c r="S27" i="3"/>
  <c r="T27" i="3"/>
  <c r="L20" i="3"/>
  <c r="L21" i="3"/>
  <c r="L22" i="3"/>
  <c r="L23" i="3"/>
  <c r="L24" i="3"/>
  <c r="L25" i="3"/>
  <c r="L26" i="3"/>
  <c r="L27" i="3"/>
  <c r="L29" i="3" l="1"/>
  <c r="O29" i="3"/>
  <c r="AF55" i="10"/>
  <c r="T58" i="10"/>
  <c r="AN55" i="10"/>
  <c r="AB58" i="10"/>
  <c r="AD49" i="1"/>
  <c r="T52" i="1"/>
  <c r="M28" i="3"/>
  <c r="M29" i="3"/>
  <c r="P28" i="3"/>
  <c r="P29" i="3"/>
  <c r="T52" i="10"/>
  <c r="O28" i="3"/>
  <c r="L28" i="3"/>
  <c r="AC35" i="3"/>
  <c r="AD36" i="3"/>
  <c r="AB35" i="3"/>
  <c r="T29" i="1"/>
  <c r="AD46" i="1"/>
  <c r="V25" i="12"/>
  <c r="T45" i="1"/>
  <c r="S44" i="10"/>
  <c r="AD43" i="1"/>
  <c r="AN49" i="10"/>
  <c r="T46" i="1"/>
  <c r="T26" i="1"/>
  <c r="AD44" i="1"/>
  <c r="T25" i="1"/>
  <c r="P44" i="10"/>
  <c r="AB45" i="10" s="1"/>
  <c r="T47" i="1"/>
  <c r="AD45" i="1"/>
  <c r="T32" i="1"/>
  <c r="AA44" i="10"/>
  <c r="D44" i="10"/>
  <c r="Z44" i="10"/>
  <c r="T37" i="1"/>
  <c r="AD42" i="1"/>
  <c r="T22" i="1"/>
  <c r="T33" i="1"/>
  <c r="T27" i="1"/>
  <c r="H44" i="10"/>
  <c r="T45" i="10" s="1"/>
  <c r="T21" i="1"/>
  <c r="AB53" i="10"/>
  <c r="T30" i="1"/>
  <c r="S43" i="10"/>
  <c r="R44" i="10"/>
  <c r="AD47" i="1"/>
  <c r="AN51" i="10"/>
  <c r="T28" i="1"/>
  <c r="T23" i="1"/>
  <c r="V44" i="10"/>
  <c r="W44" i="10"/>
  <c r="X44" i="10"/>
  <c r="Y44" i="10"/>
  <c r="AF54" i="10"/>
  <c r="T54" i="10"/>
  <c r="AN54" i="10"/>
  <c r="AB54" i="10"/>
  <c r="AB52" i="10"/>
  <c r="T24" i="1"/>
  <c r="T35" i="1"/>
  <c r="T38" i="1"/>
  <c r="AN52" i="10"/>
  <c r="AF51" i="10"/>
  <c r="T36" i="1"/>
  <c r="AF49" i="10"/>
  <c r="T31" i="1"/>
  <c r="T34" i="1"/>
  <c r="AB51" i="10"/>
  <c r="T48" i="1"/>
  <c r="AD48" i="1"/>
  <c r="T51" i="10"/>
  <c r="AF52" i="10"/>
  <c r="P43" i="10"/>
  <c r="AB43" i="10" s="1"/>
  <c r="AN48" i="10"/>
  <c r="H43" i="10"/>
  <c r="T43" i="10" s="1"/>
  <c r="AN53" i="10"/>
  <c r="AF50" i="10"/>
  <c r="AF48" i="10"/>
  <c r="AN50" i="10"/>
  <c r="D43" i="10"/>
  <c r="T53" i="10"/>
  <c r="AF53" i="10"/>
  <c r="AF52" i="12"/>
  <c r="AB13" i="14"/>
  <c r="AB14" i="14"/>
  <c r="AB15" i="14"/>
  <c r="AB17" i="14"/>
  <c r="AB19" i="14"/>
  <c r="AB20" i="14"/>
  <c r="T38" i="3" l="1"/>
  <c r="AD35" i="3"/>
  <c r="T44" i="10"/>
  <c r="AB44" i="10"/>
  <c r="AB18" i="14"/>
  <c r="AB16" i="14"/>
  <c r="AB12" i="14"/>
  <c r="AB19" i="12"/>
  <c r="AB20" i="12"/>
  <c r="AB14" i="12" l="1"/>
  <c r="AB16" i="12"/>
  <c r="AB13" i="12"/>
  <c r="AB12" i="12"/>
  <c r="AB17" i="12"/>
  <c r="AB18" i="12"/>
  <c r="AB15" i="12"/>
  <c r="P67" i="5"/>
  <c r="H67" i="5"/>
  <c r="P66" i="5"/>
  <c r="AB70" i="5" s="1"/>
  <c r="H66" i="5"/>
  <c r="T70" i="5" s="1"/>
  <c r="P65" i="5"/>
  <c r="AB69" i="5" s="1"/>
  <c r="H65" i="5"/>
  <c r="T69" i="5" s="1"/>
  <c r="P64" i="5"/>
  <c r="AB68" i="5" s="1"/>
  <c r="H64" i="5"/>
  <c r="T68" i="5" s="1"/>
  <c r="P63" i="5"/>
  <c r="P62" i="5"/>
  <c r="H63" i="5"/>
  <c r="H62" i="5"/>
  <c r="D72" i="10"/>
  <c r="D73" i="10"/>
  <c r="D74" i="10"/>
  <c r="D75" i="10"/>
  <c r="D76" i="10"/>
  <c r="D77" i="10"/>
  <c r="D78" i="10"/>
  <c r="D79" i="10"/>
  <c r="D80" i="10"/>
  <c r="D63" i="10"/>
  <c r="D64" i="10"/>
  <c r="D65" i="10"/>
  <c r="D66" i="10"/>
  <c r="D68" i="10"/>
  <c r="D69" i="10"/>
  <c r="D70" i="10"/>
  <c r="D71" i="10"/>
  <c r="AF61" i="10"/>
  <c r="P48" i="5"/>
  <c r="P47" i="5"/>
  <c r="P46" i="5"/>
  <c r="P45" i="5"/>
  <c r="P44" i="5"/>
  <c r="P43" i="5"/>
  <c r="P42" i="5"/>
  <c r="P41" i="5"/>
  <c r="P40" i="5"/>
  <c r="P39" i="5"/>
  <c r="P38" i="5"/>
  <c r="P37" i="5"/>
  <c r="P36" i="5"/>
  <c r="P35" i="5"/>
  <c r="P34" i="5"/>
  <c r="P33" i="5"/>
  <c r="P32" i="5"/>
  <c r="P31" i="5"/>
  <c r="P30" i="5"/>
  <c r="P29" i="5"/>
  <c r="P28" i="5"/>
  <c r="P27" i="5"/>
  <c r="P26" i="5"/>
  <c r="P25" i="5"/>
  <c r="P24" i="5"/>
  <c r="P23" i="5"/>
  <c r="P22" i="5"/>
  <c r="P21" i="5"/>
  <c r="P20" i="5"/>
  <c r="P19" i="5"/>
  <c r="D62" i="5"/>
  <c r="H48" i="5"/>
  <c r="H47" i="5"/>
  <c r="H46" i="5"/>
  <c r="H45" i="5"/>
  <c r="D62" i="10"/>
  <c r="D60" i="10"/>
  <c r="H19" i="5"/>
  <c r="H20" i="5"/>
  <c r="H21" i="5"/>
  <c r="H22" i="5"/>
  <c r="H23" i="5"/>
  <c r="H24" i="5"/>
  <c r="D19" i="5"/>
  <c r="D20" i="5"/>
  <c r="D21" i="5"/>
  <c r="D22" i="5"/>
  <c r="D23" i="5"/>
  <c r="D24" i="5"/>
  <c r="D25" i="5"/>
  <c r="H25" i="5"/>
  <c r="H44" i="5"/>
  <c r="H43" i="5"/>
  <c r="H42" i="5"/>
  <c r="H41" i="5"/>
  <c r="H40" i="5"/>
  <c r="H39" i="5"/>
  <c r="H38" i="5"/>
  <c r="H37" i="5"/>
  <c r="H36" i="5"/>
  <c r="H35" i="5"/>
  <c r="H34" i="5"/>
  <c r="H33" i="5"/>
  <c r="H32" i="5"/>
  <c r="H31" i="5"/>
  <c r="H30" i="5"/>
  <c r="H29" i="5"/>
  <c r="H28" i="5"/>
  <c r="H27" i="5"/>
  <c r="H26" i="5"/>
  <c r="D26" i="5"/>
  <c r="D27" i="5"/>
  <c r="D28" i="5"/>
  <c r="D29" i="5"/>
  <c r="D30" i="5"/>
  <c r="D31" i="5"/>
  <c r="D32" i="5"/>
  <c r="D33" i="5"/>
  <c r="D34" i="5"/>
  <c r="D35" i="5"/>
  <c r="D36" i="5"/>
  <c r="D37" i="5"/>
  <c r="D38" i="5"/>
  <c r="D39" i="5"/>
  <c r="D40" i="5"/>
  <c r="D41" i="5"/>
  <c r="D42" i="5"/>
  <c r="D43" i="5"/>
  <c r="D44" i="5"/>
  <c r="D45" i="5"/>
  <c r="D46" i="5"/>
  <c r="D47" i="5"/>
  <c r="D48" i="5"/>
  <c r="D67" i="10"/>
  <c r="R33" i="3" l="1"/>
  <c r="S33" i="3"/>
  <c r="AF68" i="5"/>
  <c r="T71" i="5"/>
  <c r="AN68" i="5"/>
  <c r="AB71" i="5"/>
  <c r="R35" i="3"/>
  <c r="S35" i="3"/>
  <c r="S36" i="3"/>
  <c r="T20" i="5"/>
  <c r="T25" i="5"/>
  <c r="T21" i="5"/>
  <c r="T45" i="5"/>
  <c r="T26" i="5"/>
  <c r="T31" i="5"/>
  <c r="AB32" i="5"/>
  <c r="T39" i="5"/>
  <c r="T22" i="5"/>
  <c r="AB24" i="5"/>
  <c r="AB40" i="5"/>
  <c r="AN64" i="5"/>
  <c r="AB66" i="5"/>
  <c r="AN66" i="5"/>
  <c r="AN63" i="5"/>
  <c r="AF65" i="5"/>
  <c r="AF63" i="5"/>
  <c r="AN65" i="5"/>
  <c r="T67" i="5"/>
  <c r="AF67" i="5"/>
  <c r="AB67" i="5"/>
  <c r="AN67" i="5"/>
  <c r="T38" i="5"/>
  <c r="AB23" i="5"/>
  <c r="AB39" i="5"/>
  <c r="AF64" i="5"/>
  <c r="AF66" i="5"/>
  <c r="AN62" i="10"/>
  <c r="AN61" i="10"/>
  <c r="AB73" i="10"/>
  <c r="AF62" i="10"/>
  <c r="T72" i="10"/>
  <c r="AB72" i="10"/>
  <c r="T73" i="10"/>
  <c r="R22" i="3"/>
  <c r="T40" i="5"/>
  <c r="AB26" i="5"/>
  <c r="T42" i="5"/>
  <c r="T46" i="5"/>
  <c r="AB27" i="5"/>
  <c r="AB43" i="5"/>
  <c r="T27" i="5"/>
  <c r="T43" i="5"/>
  <c r="T47" i="5"/>
  <c r="AB28" i="5"/>
  <c r="AB44" i="5"/>
  <c r="T28" i="5"/>
  <c r="T44" i="5"/>
  <c r="T49" i="5"/>
  <c r="T48" i="5"/>
  <c r="AB29" i="5"/>
  <c r="AB45" i="5"/>
  <c r="T29" i="5"/>
  <c r="AB30" i="5"/>
  <c r="AB46" i="5"/>
  <c r="T30" i="5"/>
  <c r="AB31" i="5"/>
  <c r="AB47" i="5"/>
  <c r="T32" i="5"/>
  <c r="T34" i="5"/>
  <c r="AB36" i="5"/>
  <c r="AB21" i="5"/>
  <c r="T37" i="5"/>
  <c r="T24" i="5"/>
  <c r="AB22" i="5"/>
  <c r="AB38" i="5"/>
  <c r="AB25" i="5"/>
  <c r="T41" i="5"/>
  <c r="AB42" i="5"/>
  <c r="AB49" i="5"/>
  <c r="AB48" i="5"/>
  <c r="AB33" i="5"/>
  <c r="T33" i="5"/>
  <c r="AB34" i="5"/>
  <c r="AB35" i="5"/>
  <c r="T35" i="5"/>
  <c r="AB20" i="5"/>
  <c r="T36" i="5"/>
  <c r="AB37" i="5"/>
  <c r="T23" i="5"/>
  <c r="T66" i="5"/>
  <c r="AB41" i="5"/>
  <c r="T74" i="10"/>
  <c r="AB74" i="10"/>
  <c r="T22" i="3"/>
  <c r="T21" i="3"/>
  <c r="T24" i="3"/>
  <c r="S21" i="3"/>
  <c r="R23" i="3"/>
  <c r="T23" i="3"/>
  <c r="R25" i="3"/>
  <c r="R26" i="3"/>
  <c r="S25" i="3"/>
  <c r="S26" i="3"/>
  <c r="T25" i="3"/>
  <c r="T26" i="3"/>
  <c r="S23" i="3"/>
  <c r="R20" i="3"/>
  <c r="T20" i="3"/>
  <c r="S20" i="3"/>
  <c r="R21" i="3"/>
  <c r="S22" i="3"/>
  <c r="R24" i="3"/>
  <c r="S24" i="3"/>
  <c r="V12" i="12"/>
  <c r="S29" i="3" l="1"/>
  <c r="R29" i="3"/>
  <c r="R37" i="3"/>
  <c r="S37" i="3"/>
  <c r="T33" i="3"/>
  <c r="T35" i="3"/>
  <c r="T36" i="3"/>
  <c r="S28" i="3" l="1"/>
  <c r="R28" i="3"/>
  <c r="T29" i="3"/>
  <c r="T37" i="3"/>
  <c r="T28" i="3" l="1"/>
</calcChain>
</file>

<file path=xl/sharedStrings.xml><?xml version="1.0" encoding="utf-8"?>
<sst xmlns="http://schemas.openxmlformats.org/spreadsheetml/2006/main" count="3177" uniqueCount="160">
  <si>
    <t>Total</t>
  </si>
  <si>
    <t>RMBS</t>
  </si>
  <si>
    <t>CMO</t>
  </si>
  <si>
    <t>MBS</t>
  </si>
  <si>
    <t>Description</t>
  </si>
  <si>
    <t>A, Q</t>
  </si>
  <si>
    <t>Contact</t>
  </si>
  <si>
    <t>All data are subject to revision.</t>
  </si>
  <si>
    <t>Sources:</t>
  </si>
  <si>
    <t>Agency</t>
  </si>
  <si>
    <t>Non-Agency</t>
  </si>
  <si>
    <t>Agency CMO</t>
  </si>
  <si>
    <t>CMBS</t>
  </si>
  <si>
    <t>GSEs, Bloomberg, Eikon, Dealogic, Fitch Ratings, Moodys, S&amp;P, Thomson Reuters, SIFMA</t>
  </si>
  <si>
    <t>Jumbo Prime</t>
  </si>
  <si>
    <t>Resecuritization</t>
  </si>
  <si>
    <t>Scratch &amp; Dent</t>
  </si>
  <si>
    <t>Single Asset/Single Buyer</t>
  </si>
  <si>
    <t>Conduit/Fusion</t>
  </si>
  <si>
    <t>Year</t>
  </si>
  <si>
    <t>Real Estate Securities (CMBS and RMBS) Outstanding</t>
  </si>
  <si>
    <t>U.S. Non-Agency Commercial and Residential</t>
  </si>
  <si>
    <t>US Non-Agency CMBS &amp; RMBS Outstanding</t>
  </si>
  <si>
    <t>Thomson Reuters Eikon, Bloomberg, prospectus filings, Fitch Ratings, Moody's, S&amp;P, SIFMA</t>
  </si>
  <si>
    <t>Other</t>
  </si>
  <si>
    <t>FHLMC</t>
  </si>
  <si>
    <t>As of 2014 Q3, Option ARMs have been included in Alt-A. Outstandings have been changed to reflect the addition.</t>
  </si>
  <si>
    <t>Federal Reserve Differences</t>
  </si>
  <si>
    <t>US Agency MBS Issuance and Outstanding</t>
  </si>
  <si>
    <t>Issuance</t>
  </si>
  <si>
    <t>Agency securities include both multi- and single-family. Freddie Mac began issue in 1971, Fannie in 1981. Fannie Mae CMOs include strip issuance.</t>
  </si>
  <si>
    <t>Federal Reserve archives, HUD, FHFA, Fannie Mae, Freddie Mac, Ginnie Mae; data compiled by SIFMA</t>
  </si>
  <si>
    <t>Non-agency MBS includes both CMBS and RMBS. Resecuritizations and Re-remics are included and underlying collateral may overlap.</t>
  </si>
  <si>
    <t>All NIM deals are included under MBS - Resecuritization.</t>
  </si>
  <si>
    <t>CMBS resecuritizations and ReREMICs are included in issuance totals.</t>
  </si>
  <si>
    <t>Totals may not be exact matches to Federal Reserve totals due to consolidation of trust data and classification of certain securities; FNMA data reported prior to 2010 to the Fed differ to a greater extent than the other agencies. MBS values reported in the Federal Reserve may differ slightly from values reported by FHFA.</t>
  </si>
  <si>
    <t>Real Estate Securities (CMBS and RMBS) Issuance</t>
  </si>
  <si>
    <t>US Non-Agency CMBS &amp; RMBS Issuance</t>
  </si>
  <si>
    <t>Beginning in 2Q'16, all non-agency home equity securitizations have been consolidated in RMBS; a new non-agency CMBS and RMBS addendum tab has been added for clarity.</t>
  </si>
  <si>
    <t>A, Q, M</t>
  </si>
  <si>
    <t>Mortgage-Related Securities</t>
  </si>
  <si>
    <t>Risk Transfer</t>
  </si>
  <si>
    <t>Single Family Rental</t>
  </si>
  <si>
    <t>Agency (FHLMC, FNMA, GNMA)</t>
  </si>
  <si>
    <t>Agency issuance includes both agency &amp; residential and multifamily securitizations from Fannie Mae, Freddie Mac, or Ginnie Mae excluding risk transfer deals. ALL OTHER GOVERNMENT AGENCY OR GSE SECURITIZATIONS/GURANTEES AND GSE RISK TRANSFER DEALS ARE PART OF NON-AGENCY ABS OR MBS.</t>
  </si>
  <si>
    <t>Single Asset/Single Borrower</t>
  </si>
  <si>
    <t>Beginning in 4Q'15, 1-4 family MBS outstanding are single family mortgage-related securities outstandings of consolidated trusts plus unconsolidated other mortgage-related securities. Multifamily outstandings are from consolidated trusts as well as unconsolidated K certificates and other unconsolidated securitization products. Totals may not add up due to rounding.</t>
  </si>
  <si>
    <t>Beginning in 4Q'15, Freddie Mac 1-4 family and multifamily outstanding breakdowns have been changed to reflect changes in 10K and 10Q filings.</t>
  </si>
  <si>
    <t>Beginning in June 2017, multifamily credit risk transfer has now been broken out in CMBS.</t>
  </si>
  <si>
    <t>Nonprime/Subprime</t>
  </si>
  <si>
    <t>As of April 2018, Alt-A, Subprime, and new nonprime deals are consolidated under a new Nonprime/Subprime category. Figures have been restated to reflect this change. Outstanding figures will also reflect this change for 2018 Q1.</t>
  </si>
  <si>
    <t>SIFMA is the leading trade association for broker-dealers, investment banks and asset managers operating in the U.S. and global capital markets. On behalf of our industry’s nearly 1 million employees, we advocate on legislation, regulation and business policy, affecting retail and institutional investors, equity and fixed income markets and related products and services. We serve as an industry coordinating body to promote fair and orderly markets, informed regulatory compliance, and efficient market operations and resiliency. We also provide a forum for industry policy and professional development. SIFMA, with offices in New York and Washington, D.C., is the U.S. regional member of the Global Financial Markets Association (GFMA). For more information, visit http://www.sifma.org.</t>
  </si>
  <si>
    <t>research@sifma.org</t>
  </si>
  <si>
    <t>MBS Outstanding</t>
  </si>
  <si>
    <t>US MBS Issuance</t>
  </si>
  <si>
    <t>US MBS Outstanding</t>
  </si>
  <si>
    <t>As of June 2015, all non-agency CMBS and RMBS issuance data has been supplemented with data from Bloomberg beginning in 2008. Revisions to issuance data will be made quarterly. Sources for CMBS and RMBS issuance are now Dealogic, Thomson Reuters, and Bloomberg.</t>
  </si>
  <si>
    <t>Date</t>
  </si>
  <si>
    <t>Agency Specified Pool</t>
  </si>
  <si>
    <t>Agency TBA</t>
  </si>
  <si>
    <t>TOTAL</t>
  </si>
  <si>
    <t>Non-Agency CMBS (IO/PO)</t>
  </si>
  <si>
    <t>Non-Agency CMBS (P&amp;I)</t>
  </si>
  <si>
    <t>CMO (IO/PO)</t>
  </si>
  <si>
    <t>CMO (P&amp;I)</t>
  </si>
  <si>
    <t xml:space="preserve"> IG </t>
  </si>
  <si>
    <t xml:space="preserve"> HY </t>
  </si>
  <si>
    <t>Security:</t>
  </si>
  <si>
    <t>Series:</t>
  </si>
  <si>
    <t>Trading Volume</t>
  </si>
  <si>
    <t>Units:</t>
  </si>
  <si>
    <t>$ Millions</t>
  </si>
  <si>
    <t>Customer - Buy</t>
  </si>
  <si>
    <t>Customer - Sell</t>
  </si>
  <si>
    <t>Customer - Interdealer</t>
  </si>
  <si>
    <t>Trade - Agency</t>
  </si>
  <si>
    <t>Trade - Principal</t>
  </si>
  <si>
    <t>SBA</t>
  </si>
  <si>
    <t>TBA</t>
  </si>
  <si>
    <t>US Mortgage Backed Securities</t>
  </si>
  <si>
    <t>FNMA</t>
  </si>
  <si>
    <t>GNMA</t>
  </si>
  <si>
    <t>Fannie Freddie UMBS</t>
  </si>
  <si>
    <t>GNMA I</t>
  </si>
  <si>
    <t>GNMA II</t>
  </si>
  <si>
    <t>#</t>
  </si>
  <si>
    <t>US MBS Securities: Issuance, Trading Volume, Outstanding</t>
  </si>
  <si>
    <t>Last Updated:</t>
  </si>
  <si>
    <t>Tab</t>
  </si>
  <si>
    <t>FINRA Trace Fact Book Volumes, Average Daily Par Amount Traded</t>
  </si>
  <si>
    <t>FINRA Trace Fact Book Volumes, Average Daily Number of Trades</t>
  </si>
  <si>
    <t>Source:</t>
  </si>
  <si>
    <t>Note:</t>
  </si>
  <si>
    <t>$ Billions</t>
  </si>
  <si>
    <t>SIFMA Research</t>
  </si>
  <si>
    <t>A, Q, M, D</t>
  </si>
  <si>
    <t>Frequency</t>
  </si>
  <si>
    <t>Groups with &lt;5 trades are not counted in aggregates as data are not displayed. ADV = Average daily volume</t>
  </si>
  <si>
    <t>1Q19</t>
  </si>
  <si>
    <t>2Q19</t>
  </si>
  <si>
    <t>3Q19</t>
  </si>
  <si>
    <t>4Q19</t>
  </si>
  <si>
    <t>1Q20</t>
  </si>
  <si>
    <t>2Q20</t>
  </si>
  <si>
    <t>3Q20</t>
  </si>
  <si>
    <t>4Q20</t>
  </si>
  <si>
    <t>Y/Y Change</t>
  </si>
  <si>
    <t>n/a</t>
  </si>
  <si>
    <t>Outstandings</t>
  </si>
  <si>
    <r>
      <t>of which 144A</t>
    </r>
    <r>
      <rPr>
        <b/>
        <vertAlign val="superscript"/>
        <sz val="9"/>
        <rFont val="Arial"/>
        <family val="2"/>
      </rPr>
      <t>1</t>
    </r>
  </si>
  <si>
    <t xml:space="preserve"> FINRA Trace, NY Fed</t>
  </si>
  <si>
    <t xml:space="preserve"> Monthly averages are derived from daily TRACE reporting and will be an undercount to the averages reported quarterly from the TRACE Fact Book due to differences in cutoff times, &lt;5 trades, and difference in reporting values (with or w/o factors applied); see FINRA's Trace's Structured Product Reports FAQ for more detail.</t>
  </si>
  <si>
    <t xml:space="preserve"> &lt;5 trades, and difference in reporting values (with or w/o  factors applied); see FINRA's Trace's Structured Product Reports FAQ for more detail.</t>
  </si>
  <si>
    <t>If using this data in a published report, please cite SIFMA as the source</t>
  </si>
  <si>
    <t>The content in this workbook is for informational purposes only, not for investment recommendations. As the information is aggregated from multiple third-party sources, SIFMA makes no representations to the accuracy or completeness of the information. All data subject to revision, with no obligation to do so or notify users of any changes.</t>
  </si>
  <si>
    <t>Last Period</t>
  </si>
  <si>
    <t>M/M or Q/Q Change</t>
  </si>
  <si>
    <t>D/D, M/M or Q/Q Change</t>
  </si>
  <si>
    <t>Q/Q Change</t>
  </si>
  <si>
    <t>of which 144A</t>
  </si>
  <si>
    <t xml:space="preserve"> Q/Q Change</t>
  </si>
  <si>
    <t>As of Sept. 2016, Risk transfer (agency and non-agency) and single family rental securities have been moved from ABS to MBS - RMBS for issuance. Outstanding values will reflect this change in the 2016 Q3 reporting.</t>
  </si>
  <si>
    <t>US MBS Daily Trading Volume - Average Daily Volume</t>
  </si>
  <si>
    <t>US MBS Daily Trading Volume - Average Daily Number of Trades</t>
  </si>
  <si>
    <t>FINRA Trace Agency ADV Number of Trades</t>
  </si>
  <si>
    <t>FINRA Trace Non-Agency ADV Number of Trades</t>
  </si>
  <si>
    <t>FINRA Trace</t>
  </si>
  <si>
    <t>1Q21</t>
  </si>
  <si>
    <t>FINRA Trace Agency ADV Dollar Amount</t>
  </si>
  <si>
    <t>FINRA Trace Non-Agency ADV Dollar Amount</t>
  </si>
  <si>
    <t>The latest monthly issuance numbers are an early estimate with a final estimate reached when the quarter ends</t>
  </si>
  <si>
    <t>2Q21</t>
  </si>
  <si>
    <t>3Q21</t>
  </si>
  <si>
    <t>Agency CMBS (IO/PO)</t>
  </si>
  <si>
    <t>Agency CMBS (P&amp;I)</t>
  </si>
  <si>
    <t>4Q21</t>
  </si>
  <si>
    <t>4Q 2021</t>
  </si>
  <si>
    <t>4Q22</t>
  </si>
  <si>
    <t>Non-Agency CMO (IO/PO)</t>
  </si>
  <si>
    <t>Non-Agency CMO (P&amp;I)</t>
  </si>
  <si>
    <t>Fixed</t>
  </si>
  <si>
    <t>Floating</t>
  </si>
  <si>
    <t>CMO - Coupon</t>
  </si>
  <si>
    <t>*under review</t>
  </si>
  <si>
    <t>1Q23</t>
  </si>
  <si>
    <t>2Q23</t>
  </si>
  <si>
    <t>3Q23</t>
  </si>
  <si>
    <t>Federal Agencies (FHLMC, FNMA, GNMA, NCUA, and FDIC), Bloomberg, Dealogic, Refinitiv</t>
  </si>
  <si>
    <t>The MBS oustatnding database is under maintenance, updates expected after spring 2024</t>
  </si>
  <si>
    <t>Bloomberg, Dealogic, Refinitiv</t>
  </si>
  <si>
    <t>4Q23</t>
  </si>
  <si>
    <t>YTD 2024</t>
  </si>
  <si>
    <t>1Q24</t>
  </si>
  <si>
    <t>2Q24</t>
  </si>
  <si>
    <t>3Q24</t>
  </si>
  <si>
    <t>This workbook is subject to the Terms of Use applicable to SIFMA’s website, available at http://www.sifma.org/legal. Copyright © 2025</t>
  </si>
  <si>
    <t>4Q24</t>
  </si>
  <si>
    <t>January 2025</t>
  </si>
  <si>
    <t>YTD 2025</t>
  </si>
  <si>
    <t>4Q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</si>
</sst>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0.0%"/>
    <numFmt numFmtId="166" formatCode="0.0"/>
    <numFmt numFmtId="167" formatCode="[$-409]mmm\-yy;@"/>
  </numFmts>
  <fonts count="54" x14ac:knownFonts="1">
    <font>
      <sz val="10"/>
      <name val="Arial"/>
    </font>
    <font>
      <sz val="9"/>
      <color theme="1"/>
      <name val="Arial"/>
      <family val="2"/>
    </font>
    <font>
      <sz val="9"/>
      <color theme="1"/>
      <name val="Arial"/>
      <family val="2"/>
    </font>
    <font>
      <sz val="10"/>
      <name val="Arial"/>
      <family val="2"/>
    </font>
    <font>
      <b/>
      <sz val="12"/>
      <name val="Helv"/>
    </font>
    <font>
      <sz val="10"/>
      <name val="Arial"/>
      <family val="2"/>
    </font>
    <font>
      <sz val="10"/>
      <name val="Arial"/>
      <family val="2"/>
    </font>
    <font>
      <sz val="10"/>
      <name val="MS Sans Serif"/>
      <family val="2"/>
    </font>
    <font>
      <sz val="8"/>
      <name val="Arial"/>
      <family val="2"/>
    </font>
    <font>
      <sz val="11"/>
      <color theme="1"/>
      <name val="Arial"/>
      <family val="2"/>
      <scheme val="minor"/>
    </font>
    <font>
      <sz val="11"/>
      <color theme="0"/>
      <name val="Arial"/>
      <family val="2"/>
      <scheme val="minor"/>
    </font>
    <font>
      <sz val="11"/>
      <color rgb="FF9C0006"/>
      <name val="Arial"/>
      <family val="2"/>
      <scheme val="minor"/>
    </font>
    <font>
      <b/>
      <sz val="11"/>
      <color rgb="FFFA7D00"/>
      <name val="Arial"/>
      <family val="2"/>
      <scheme val="minor"/>
    </font>
    <font>
      <b/>
      <sz val="11"/>
      <color theme="0"/>
      <name val="Arial"/>
      <family val="2"/>
      <scheme val="minor"/>
    </font>
    <font>
      <i/>
      <sz val="11"/>
      <color rgb="FF7F7F7F"/>
      <name val="Arial"/>
      <family val="2"/>
      <scheme val="minor"/>
    </font>
    <font>
      <sz val="11"/>
      <color rgb="FF006100"/>
      <name val="Arial"/>
      <family val="2"/>
      <scheme val="minor"/>
    </font>
    <font>
      <b/>
      <sz val="15"/>
      <color theme="3"/>
      <name val="Arial"/>
      <family val="2"/>
      <scheme val="minor"/>
    </font>
    <font>
      <b/>
      <sz val="13"/>
      <color theme="3"/>
      <name val="Arial"/>
      <family val="2"/>
      <scheme val="minor"/>
    </font>
    <font>
      <b/>
      <sz val="11"/>
      <color theme="3"/>
      <name val="Arial"/>
      <family val="2"/>
      <scheme val="minor"/>
    </font>
    <font>
      <u/>
      <sz val="11"/>
      <color theme="10"/>
      <name val="Calibri"/>
      <family val="2"/>
    </font>
    <font>
      <u/>
      <sz val="10"/>
      <color theme="10"/>
      <name val="Arial"/>
      <family val="2"/>
    </font>
    <font>
      <sz val="11"/>
      <color rgb="FF3F3F76"/>
      <name val="Arial"/>
      <family val="2"/>
      <scheme val="minor"/>
    </font>
    <font>
      <sz val="11"/>
      <color rgb="FFFA7D00"/>
      <name val="Arial"/>
      <family val="2"/>
      <scheme val="minor"/>
    </font>
    <font>
      <sz val="11"/>
      <color rgb="FF9C6500"/>
      <name val="Arial"/>
      <family val="2"/>
      <scheme val="minor"/>
    </font>
    <font>
      <b/>
      <sz val="11"/>
      <color rgb="FF3F3F3F"/>
      <name val="Arial"/>
      <family val="2"/>
      <scheme val="minor"/>
    </font>
    <font>
      <b/>
      <sz val="18"/>
      <color theme="3"/>
      <name val="Arial"/>
      <family val="2"/>
      <scheme val="major"/>
    </font>
    <font>
      <b/>
      <sz val="11"/>
      <color theme="1"/>
      <name val="Arial"/>
      <family val="2"/>
      <scheme val="minor"/>
    </font>
    <font>
      <sz val="11"/>
      <color rgb="FFFF0000"/>
      <name val="Arial"/>
      <family val="2"/>
      <scheme val="minor"/>
    </font>
    <font>
      <b/>
      <sz val="10"/>
      <color theme="1"/>
      <name val="Arial"/>
      <family val="2"/>
    </font>
    <font>
      <sz val="10"/>
      <name val="Arial"/>
      <family val="2"/>
    </font>
    <font>
      <sz val="10"/>
      <color theme="1"/>
      <name val="Arial"/>
      <family val="2"/>
    </font>
    <font>
      <b/>
      <sz val="10"/>
      <name val="Arial"/>
      <family val="2"/>
    </font>
    <font>
      <sz val="9"/>
      <name val="Arial"/>
      <family val="2"/>
    </font>
    <font>
      <u/>
      <sz val="10"/>
      <color indexed="12"/>
      <name val="Arial"/>
      <family val="2"/>
    </font>
    <font>
      <b/>
      <i/>
      <sz val="10"/>
      <color theme="1"/>
      <name val="Arial"/>
      <family val="2"/>
    </font>
    <font>
      <sz val="10"/>
      <color rgb="FF000000"/>
      <name val="Arial"/>
      <family val="2"/>
    </font>
    <font>
      <sz val="10"/>
      <color indexed="8"/>
      <name val="Arial"/>
      <family val="2"/>
    </font>
    <font>
      <b/>
      <sz val="9"/>
      <name val="Arial"/>
      <family val="2"/>
    </font>
    <font>
      <sz val="9"/>
      <color theme="1"/>
      <name val="Arial"/>
      <family val="2"/>
    </font>
    <font>
      <b/>
      <vertAlign val="superscript"/>
      <sz val="9"/>
      <name val="Arial"/>
      <family val="2"/>
    </font>
    <font>
      <b/>
      <sz val="10"/>
      <color rgb="FF117C3C"/>
      <name val="Arial"/>
      <family val="2"/>
    </font>
    <font>
      <sz val="8"/>
      <color theme="1"/>
      <name val="Arial"/>
      <family val="2"/>
    </font>
    <font>
      <sz val="8"/>
      <name val="Arial"/>
      <family val="2"/>
    </font>
    <font>
      <sz val="8"/>
      <name val="Arial"/>
      <family val="2"/>
    </font>
    <font>
      <sz val="10"/>
      <color rgb="FFC00000"/>
      <name val="Arial"/>
      <family val="2"/>
    </font>
    <font>
      <b/>
      <sz val="8"/>
      <color rgb="FFC00000"/>
      <name val="Arial"/>
      <family val="2"/>
    </font>
    <font>
      <u/>
      <sz val="10"/>
      <color theme="9"/>
      <name val="Arial"/>
      <family val="2"/>
    </font>
    <font>
      <b/>
      <sz val="10"/>
      <color theme="4"/>
      <name val="Arial"/>
      <family val="2"/>
    </font>
    <font>
      <sz val="8"/>
      <color theme="4"/>
      <name val="Arial"/>
      <family val="2"/>
    </font>
    <font>
      <sz val="9"/>
      <color theme="4"/>
      <name val="Arial"/>
      <family val="2"/>
    </font>
    <font>
      <b/>
      <sz val="9"/>
      <color theme="4"/>
      <name val="Arial"/>
      <family val="2"/>
    </font>
    <font>
      <sz val="10"/>
      <color theme="4"/>
      <name val="Arial"/>
      <family val="2"/>
    </font>
    <font>
      <u/>
      <sz val="10"/>
      <color theme="0" tint="-0.499984740745262"/>
      <name val="Arial"/>
      <family val="2"/>
    </font>
    <font>
      <sz val="10"/>
      <color theme="0" tint="-0.499984740745262"/>
      <name val="Arial"/>
      <family val="2"/>
    </font>
  </fonts>
  <fills count="35">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theme="5" tint="0.79998168889431442"/>
        <bgColor indexed="64"/>
      </patternFill>
    </fill>
  </fills>
  <borders count="12">
    <border>
      <left/>
      <right/>
      <top/>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thin">
        <color indexed="64"/>
      </top>
      <bottom style="thin">
        <color indexed="64"/>
      </bottom>
      <diagonal/>
    </border>
  </borders>
  <cellStyleXfs count="86">
    <xf numFmtId="0" fontId="0" fillId="0" borderId="0"/>
    <xf numFmtId="0" fontId="9" fillId="2"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10" fillId="25" borderId="0" applyNumberFormat="0" applyBorder="0" applyAlignment="0" applyProtection="0"/>
    <xf numFmtId="0" fontId="11" fillId="26" borderId="0" applyNumberFormat="0" applyBorder="0" applyAlignment="0" applyProtection="0"/>
    <xf numFmtId="0" fontId="12" fillId="27" borderId="2" applyNumberFormat="0" applyAlignment="0" applyProtection="0"/>
    <xf numFmtId="0" fontId="13" fillId="28" borderId="3" applyNumberFormat="0" applyAlignment="0" applyProtection="0"/>
    <xf numFmtId="43" fontId="9"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14" fillId="0" borderId="0" applyNumberFormat="0" applyFill="0" applyBorder="0" applyAlignment="0" applyProtection="0"/>
    <xf numFmtId="0" fontId="15" fillId="29" borderId="0" applyNumberFormat="0" applyBorder="0" applyAlignment="0" applyProtection="0"/>
    <xf numFmtId="0" fontId="4" fillId="0" borderId="0"/>
    <xf numFmtId="0" fontId="16" fillId="0" borderId="4" applyNumberFormat="0" applyFill="0" applyAlignment="0" applyProtection="0"/>
    <xf numFmtId="0" fontId="17" fillId="0" borderId="5" applyNumberFormat="0" applyFill="0" applyAlignment="0" applyProtection="0"/>
    <xf numFmtId="0" fontId="18" fillId="0" borderId="6" applyNumberFormat="0" applyFill="0" applyAlignment="0" applyProtection="0"/>
    <xf numFmtId="0" fontId="18" fillId="0" borderId="0" applyNumberFormat="0" applyFill="0" applyBorder="0" applyAlignment="0" applyProtection="0"/>
    <xf numFmtId="0" fontId="46"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1" fillId="30" borderId="2" applyNumberFormat="0" applyAlignment="0" applyProtection="0"/>
    <xf numFmtId="0" fontId="22" fillId="0" borderId="7" applyNumberFormat="0" applyFill="0" applyAlignment="0" applyProtection="0"/>
    <xf numFmtId="0" fontId="23" fillId="31" borderId="0" applyNumberFormat="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9" fillId="0" borderId="0"/>
    <xf numFmtId="0" fontId="5" fillId="0" borderId="0"/>
    <xf numFmtId="0" fontId="5" fillId="0" borderId="0"/>
    <xf numFmtId="0" fontId="9" fillId="0" borderId="0"/>
    <xf numFmtId="0" fontId="7" fillId="0" borderId="0"/>
    <xf numFmtId="0" fontId="5" fillId="0" borderId="0"/>
    <xf numFmtId="0" fontId="5" fillId="0" borderId="0"/>
    <xf numFmtId="0" fontId="7" fillId="0" borderId="0"/>
    <xf numFmtId="0" fontId="5" fillId="0" borderId="0"/>
    <xf numFmtId="0" fontId="5" fillId="0" borderId="0"/>
    <xf numFmtId="0" fontId="7" fillId="0" borderId="0"/>
    <xf numFmtId="0" fontId="9" fillId="0" borderId="0"/>
    <xf numFmtId="0" fontId="7" fillId="0" borderId="0"/>
    <xf numFmtId="0" fontId="7" fillId="0" borderId="0"/>
    <xf numFmtId="0" fontId="7" fillId="0" borderId="0"/>
    <xf numFmtId="0" fontId="7" fillId="0" borderId="0"/>
    <xf numFmtId="0" fontId="7" fillId="0" borderId="0"/>
    <xf numFmtId="0" fontId="9" fillId="32" borderId="8" applyNumberFormat="0" applyFont="0" applyAlignment="0" applyProtection="0"/>
    <xf numFmtId="0" fontId="24" fillId="27" borderId="9" applyNumberFormat="0" applyAlignment="0" applyProtection="0"/>
    <xf numFmtId="9" fontId="3" fillId="0" borderId="0" applyFont="0" applyFill="0" applyBorder="0" applyAlignment="0" applyProtection="0"/>
    <xf numFmtId="9" fontId="9"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25" fillId="0" borderId="0" applyNumberFormat="0" applyFill="0" applyBorder="0" applyAlignment="0" applyProtection="0"/>
    <xf numFmtId="0" fontId="26" fillId="0" borderId="10" applyNumberFormat="0" applyFill="0" applyAlignment="0" applyProtection="0"/>
    <xf numFmtId="0" fontId="27" fillId="0" borderId="0" applyNumberFormat="0" applyFill="0" applyBorder="0" applyAlignment="0" applyProtection="0"/>
    <xf numFmtId="0" fontId="5" fillId="0" borderId="0"/>
    <xf numFmtId="43" fontId="29" fillId="0" borderId="0" applyFont="0" applyFill="0" applyBorder="0" applyAlignment="0" applyProtection="0"/>
    <xf numFmtId="0" fontId="3" fillId="0" borderId="0"/>
  </cellStyleXfs>
  <cellXfs count="144">
    <xf numFmtId="0" fontId="0" fillId="0" borderId="0" xfId="0"/>
    <xf numFmtId="0" fontId="31" fillId="33" borderId="0" xfId="0" applyFont="1" applyFill="1"/>
    <xf numFmtId="0" fontId="8" fillId="33" borderId="0" xfId="0" applyFont="1" applyFill="1"/>
    <xf numFmtId="0" fontId="3" fillId="33" borderId="0" xfId="0" applyFont="1" applyFill="1"/>
    <xf numFmtId="0" fontId="3" fillId="33" borderId="0" xfId="0" applyFont="1" applyFill="1" applyAlignment="1">
      <alignment horizontal="center"/>
    </xf>
    <xf numFmtId="0" fontId="32" fillId="33" borderId="0" xfId="0" applyFont="1" applyFill="1"/>
    <xf numFmtId="0" fontId="28" fillId="33" borderId="0" xfId="57" applyFont="1" applyFill="1"/>
    <xf numFmtId="0" fontId="30" fillId="33" borderId="0" xfId="57" applyFont="1" applyFill="1"/>
    <xf numFmtId="49" fontId="30" fillId="33" borderId="0" xfId="57" applyNumberFormat="1" applyFont="1" applyFill="1" applyAlignment="1">
      <alignment horizontal="left"/>
    </xf>
    <xf numFmtId="14" fontId="30" fillId="33" borderId="0" xfId="57" applyNumberFormat="1" applyFont="1" applyFill="1" applyAlignment="1">
      <alignment horizontal="left"/>
    </xf>
    <xf numFmtId="49" fontId="28" fillId="33" borderId="0" xfId="57" applyNumberFormat="1" applyFont="1" applyFill="1" applyAlignment="1">
      <alignment horizontal="left"/>
    </xf>
    <xf numFmtId="14" fontId="28" fillId="33" borderId="0" xfId="57" applyNumberFormat="1" applyFont="1" applyFill="1" applyAlignment="1">
      <alignment horizontal="left"/>
    </xf>
    <xf numFmtId="0" fontId="33" fillId="33" borderId="0" xfId="41" applyFont="1" applyFill="1" applyAlignment="1" applyProtection="1"/>
    <xf numFmtId="14" fontId="30" fillId="33" borderId="0" xfId="60" applyNumberFormat="1" applyFont="1" applyFill="1" applyAlignment="1">
      <alignment horizontal="left"/>
    </xf>
    <xf numFmtId="0" fontId="30" fillId="33" borderId="0" xfId="60" applyFont="1" applyFill="1"/>
    <xf numFmtId="49" fontId="30" fillId="33" borderId="0" xfId="60" applyNumberFormat="1" applyFont="1" applyFill="1" applyAlignment="1">
      <alignment horizontal="left"/>
    </xf>
    <xf numFmtId="0" fontId="20" fillId="33" borderId="0" xfId="42" applyFont="1" applyFill="1" applyAlignment="1" applyProtection="1"/>
    <xf numFmtId="0" fontId="34" fillId="33" borderId="0" xfId="57" applyFont="1" applyFill="1"/>
    <xf numFmtId="0" fontId="35" fillId="33" borderId="0" xfId="58" applyFont="1" applyFill="1" applyAlignment="1">
      <alignment horizontal="left" wrapText="1"/>
    </xf>
    <xf numFmtId="49" fontId="35" fillId="33" borderId="0" xfId="58" applyNumberFormat="1" applyFont="1" applyFill="1" applyAlignment="1">
      <alignment horizontal="left" wrapText="1"/>
    </xf>
    <xf numFmtId="14" fontId="35" fillId="33" borderId="0" xfId="58" applyNumberFormat="1" applyFont="1" applyFill="1" applyAlignment="1">
      <alignment horizontal="left" wrapText="1"/>
    </xf>
    <xf numFmtId="0" fontId="31" fillId="33" borderId="0" xfId="0" applyFont="1" applyFill="1" applyAlignment="1">
      <alignment horizontal="left"/>
    </xf>
    <xf numFmtId="0" fontId="3" fillId="33" borderId="0" xfId="0" applyFont="1" applyFill="1" applyAlignment="1">
      <alignment horizontal="left" wrapText="1"/>
    </xf>
    <xf numFmtId="0" fontId="3" fillId="33" borderId="0" xfId="0" applyFont="1" applyFill="1" applyAlignment="1">
      <alignment wrapText="1"/>
    </xf>
    <xf numFmtId="0" fontId="31" fillId="33" borderId="0" xfId="0" applyFont="1" applyFill="1" applyAlignment="1">
      <alignment vertical="center"/>
    </xf>
    <xf numFmtId="0" fontId="31" fillId="33" borderId="0" xfId="58" applyFont="1" applyFill="1" applyAlignment="1">
      <alignment vertical="center"/>
    </xf>
    <xf numFmtId="0" fontId="3" fillId="33" borderId="0" xfId="58" applyFont="1" applyFill="1" applyAlignment="1">
      <alignment wrapText="1"/>
    </xf>
    <xf numFmtId="0" fontId="36" fillId="33" borderId="0" xfId="57" applyFont="1" applyFill="1"/>
    <xf numFmtId="0" fontId="31" fillId="33" borderId="0" xfId="58" applyFont="1" applyFill="1" applyAlignment="1">
      <alignment vertical="center" wrapText="1"/>
    </xf>
    <xf numFmtId="0" fontId="30" fillId="33" borderId="0" xfId="57" applyFont="1" applyFill="1" applyAlignment="1">
      <alignment wrapText="1"/>
    </xf>
    <xf numFmtId="0" fontId="30" fillId="33" borderId="0" xfId="58" applyFont="1" applyFill="1" applyAlignment="1">
      <alignment horizontal="left" wrapText="1"/>
    </xf>
    <xf numFmtId="0" fontId="32" fillId="33" borderId="0" xfId="0" applyFont="1" applyFill="1" applyAlignment="1">
      <alignment horizontal="left"/>
    </xf>
    <xf numFmtId="0" fontId="8" fillId="33" borderId="0" xfId="0" applyFont="1" applyFill="1" applyAlignment="1">
      <alignment horizontal="left"/>
    </xf>
    <xf numFmtId="0" fontId="32" fillId="33" borderId="0" xfId="0" applyFont="1" applyFill="1" applyAlignment="1">
      <alignment horizontal="center"/>
    </xf>
    <xf numFmtId="0" fontId="37" fillId="33" borderId="1" xfId="0" applyFont="1" applyFill="1" applyBorder="1" applyAlignment="1">
      <alignment horizontal="center" wrapText="1"/>
    </xf>
    <xf numFmtId="0" fontId="32" fillId="33" borderId="0" xfId="0" applyFont="1" applyFill="1" applyAlignment="1">
      <alignment horizontal="center" vertical="center"/>
    </xf>
    <xf numFmtId="0" fontId="37" fillId="33" borderId="0" xfId="0" applyFont="1" applyFill="1"/>
    <xf numFmtId="0" fontId="37" fillId="33" borderId="0" xfId="0" applyFont="1" applyFill="1" applyAlignment="1">
      <alignment horizontal="center"/>
    </xf>
    <xf numFmtId="166" fontId="32" fillId="33" borderId="0" xfId="0" applyNumberFormat="1" applyFont="1" applyFill="1" applyAlignment="1">
      <alignment horizontal="center" vertical="center"/>
    </xf>
    <xf numFmtId="0" fontId="38" fillId="33" borderId="0" xfId="0" applyFont="1" applyFill="1" applyAlignment="1">
      <alignment horizontal="left"/>
    </xf>
    <xf numFmtId="166" fontId="32" fillId="33" borderId="0" xfId="0" applyNumberFormat="1" applyFont="1" applyFill="1" applyAlignment="1">
      <alignment horizontal="center"/>
    </xf>
    <xf numFmtId="164" fontId="32" fillId="33" borderId="0" xfId="0" applyNumberFormat="1" applyFont="1" applyFill="1" applyAlignment="1">
      <alignment horizontal="center"/>
    </xf>
    <xf numFmtId="0" fontId="32" fillId="33" borderId="1" xfId="0" applyFont="1" applyFill="1" applyBorder="1" applyAlignment="1">
      <alignment horizontal="center"/>
    </xf>
    <xf numFmtId="0" fontId="8" fillId="33" borderId="0" xfId="0" applyFont="1" applyFill="1" applyAlignment="1">
      <alignment horizontal="center"/>
    </xf>
    <xf numFmtId="166" fontId="8" fillId="33" borderId="0" xfId="0" applyNumberFormat="1" applyFont="1" applyFill="1" applyAlignment="1">
      <alignment horizontal="center"/>
    </xf>
    <xf numFmtId="0" fontId="31" fillId="33" borderId="0" xfId="0" applyFont="1" applyFill="1" applyAlignment="1">
      <alignment horizontal="center"/>
    </xf>
    <xf numFmtId="166" fontId="31" fillId="33" borderId="0" xfId="0" applyNumberFormat="1" applyFont="1" applyFill="1" applyAlignment="1">
      <alignment horizontal="center"/>
    </xf>
    <xf numFmtId="166" fontId="37" fillId="33" borderId="0" xfId="0" applyNumberFormat="1" applyFont="1" applyFill="1" applyAlignment="1">
      <alignment horizontal="center"/>
    </xf>
    <xf numFmtId="164" fontId="37" fillId="33" borderId="0" xfId="0" applyNumberFormat="1" applyFont="1" applyFill="1" applyAlignment="1">
      <alignment horizontal="center"/>
    </xf>
    <xf numFmtId="0" fontId="37" fillId="33" borderId="1" xfId="0" applyFont="1" applyFill="1" applyBorder="1" applyAlignment="1">
      <alignment horizontal="center"/>
    </xf>
    <xf numFmtId="167" fontId="32" fillId="33" borderId="0" xfId="0" applyNumberFormat="1" applyFont="1" applyFill="1" applyAlignment="1">
      <alignment horizontal="left"/>
    </xf>
    <xf numFmtId="0" fontId="37" fillId="33" borderId="0" xfId="0" applyFont="1" applyFill="1" applyAlignment="1">
      <alignment horizontal="left"/>
    </xf>
    <xf numFmtId="164" fontId="32" fillId="33" borderId="0" xfId="65" applyNumberFormat="1" applyFont="1" applyFill="1" applyAlignment="1">
      <alignment horizontal="center" vertical="center"/>
    </xf>
    <xf numFmtId="0" fontId="37" fillId="33" borderId="1" xfId="0" applyFont="1" applyFill="1" applyBorder="1" applyAlignment="1">
      <alignment horizontal="left"/>
    </xf>
    <xf numFmtId="166" fontId="37" fillId="33" borderId="1" xfId="0" applyNumberFormat="1" applyFont="1" applyFill="1" applyBorder="1" applyAlignment="1">
      <alignment horizontal="center"/>
    </xf>
    <xf numFmtId="164" fontId="32" fillId="33" borderId="0" xfId="0" applyNumberFormat="1" applyFont="1" applyFill="1" applyAlignment="1">
      <alignment horizontal="center" vertical="center"/>
    </xf>
    <xf numFmtId="1" fontId="32" fillId="33" borderId="0" xfId="0" applyNumberFormat="1" applyFont="1" applyFill="1" applyAlignment="1">
      <alignment horizontal="center"/>
    </xf>
    <xf numFmtId="1" fontId="37" fillId="33" borderId="1" xfId="0" applyNumberFormat="1" applyFont="1" applyFill="1" applyBorder="1" applyAlignment="1">
      <alignment horizontal="left"/>
    </xf>
    <xf numFmtId="164" fontId="37" fillId="33" borderId="0" xfId="0" applyNumberFormat="1" applyFont="1" applyFill="1" applyAlignment="1">
      <alignment horizontal="center" wrapText="1"/>
    </xf>
    <xf numFmtId="164" fontId="37" fillId="33" borderId="1" xfId="0" applyNumberFormat="1" applyFont="1" applyFill="1" applyBorder="1" applyAlignment="1">
      <alignment horizontal="center"/>
    </xf>
    <xf numFmtId="164" fontId="37" fillId="33" borderId="1" xfId="0" applyNumberFormat="1" applyFont="1" applyFill="1" applyBorder="1" applyAlignment="1">
      <alignment horizontal="center" wrapText="1"/>
    </xf>
    <xf numFmtId="0" fontId="8" fillId="33" borderId="0" xfId="0" applyFont="1" applyFill="1" applyAlignment="1">
      <alignment vertical="center"/>
    </xf>
    <xf numFmtId="164" fontId="8" fillId="33" borderId="0" xfId="0" applyNumberFormat="1" applyFont="1" applyFill="1" applyAlignment="1">
      <alignment horizontal="center"/>
    </xf>
    <xf numFmtId="164" fontId="3" fillId="33" borderId="0" xfId="0" applyNumberFormat="1" applyFont="1" applyFill="1" applyAlignment="1">
      <alignment horizontal="center"/>
    </xf>
    <xf numFmtId="1" fontId="32" fillId="33" borderId="0" xfId="0" applyNumberFormat="1" applyFont="1" applyFill="1" applyAlignment="1">
      <alignment horizontal="left"/>
    </xf>
    <xf numFmtId="164" fontId="32" fillId="33" borderId="0" xfId="0" applyNumberFormat="1" applyFont="1" applyFill="1" applyAlignment="1">
      <alignment horizontal="center" vertical="center" wrapText="1"/>
    </xf>
    <xf numFmtId="1" fontId="32" fillId="33" borderId="0" xfId="0" applyNumberFormat="1" applyFont="1" applyFill="1" applyAlignment="1">
      <alignment horizontal="center" vertical="center"/>
    </xf>
    <xf numFmtId="4" fontId="32" fillId="33" borderId="0" xfId="0" applyNumberFormat="1" applyFont="1" applyFill="1" applyAlignment="1">
      <alignment horizontal="center" vertical="center"/>
    </xf>
    <xf numFmtId="1" fontId="37" fillId="33" borderId="0" xfId="0" applyNumberFormat="1" applyFont="1" applyFill="1" applyAlignment="1">
      <alignment horizontal="left"/>
    </xf>
    <xf numFmtId="14" fontId="32" fillId="33" borderId="0" xfId="0" applyNumberFormat="1" applyFont="1" applyFill="1" applyAlignment="1">
      <alignment horizontal="left"/>
    </xf>
    <xf numFmtId="0" fontId="32" fillId="33" borderId="0" xfId="0" applyFont="1" applyFill="1" applyAlignment="1">
      <alignment wrapText="1"/>
    </xf>
    <xf numFmtId="0" fontId="30" fillId="33" borderId="0" xfId="57" applyFont="1" applyFill="1" applyAlignment="1">
      <alignment horizontal="left"/>
    </xf>
    <xf numFmtId="0" fontId="3" fillId="33" borderId="0" xfId="59" applyFont="1" applyFill="1" applyAlignment="1">
      <alignment horizontal="left" vertical="top" wrapText="1"/>
    </xf>
    <xf numFmtId="0" fontId="40" fillId="33" borderId="0" xfId="57" applyFont="1" applyFill="1"/>
    <xf numFmtId="0" fontId="20" fillId="33" borderId="0" xfId="41" applyFont="1" applyFill="1" applyAlignment="1" applyProtection="1"/>
    <xf numFmtId="0" fontId="41" fillId="33" borderId="0" xfId="57" applyFont="1" applyFill="1"/>
    <xf numFmtId="3" fontId="32" fillId="33" borderId="0" xfId="0" applyNumberFormat="1" applyFont="1" applyFill="1" applyAlignment="1">
      <alignment horizontal="center" vertical="center"/>
    </xf>
    <xf numFmtId="164" fontId="32" fillId="33" borderId="0" xfId="0" applyNumberFormat="1" applyFont="1" applyFill="1" applyAlignment="1">
      <alignment vertical="center"/>
    </xf>
    <xf numFmtId="164" fontId="37" fillId="33" borderId="0" xfId="0" applyNumberFormat="1" applyFont="1" applyFill="1" applyAlignment="1">
      <alignment horizontal="center" vertical="center" wrapText="1"/>
    </xf>
    <xf numFmtId="164" fontId="32" fillId="33" borderId="0" xfId="84" applyNumberFormat="1" applyFont="1" applyFill="1" applyAlignment="1">
      <alignment horizontal="center" vertical="center"/>
    </xf>
    <xf numFmtId="1" fontId="32" fillId="33" borderId="0" xfId="0" applyNumberFormat="1" applyFont="1" applyFill="1" applyAlignment="1">
      <alignment horizontal="left" vertical="top"/>
    </xf>
    <xf numFmtId="49" fontId="30" fillId="33" borderId="0" xfId="57" quotePrefix="1" applyNumberFormat="1" applyFont="1" applyFill="1"/>
    <xf numFmtId="164" fontId="37" fillId="33" borderId="11" xfId="0" applyNumberFormat="1" applyFont="1" applyFill="1" applyBorder="1" applyAlignment="1">
      <alignment horizontal="center" wrapText="1"/>
    </xf>
    <xf numFmtId="49" fontId="44" fillId="33" borderId="0" xfId="57" applyNumberFormat="1" applyFont="1" applyFill="1" applyAlignment="1">
      <alignment horizontal="left"/>
    </xf>
    <xf numFmtId="0" fontId="45" fillId="33" borderId="0" xfId="0" applyFont="1" applyFill="1"/>
    <xf numFmtId="164" fontId="32" fillId="33" borderId="0" xfId="28" applyNumberFormat="1" applyFont="1" applyFill="1" applyAlignment="1">
      <alignment horizontal="center" vertical="center"/>
    </xf>
    <xf numFmtId="0" fontId="1" fillId="33" borderId="0" xfId="0" applyFont="1" applyFill="1"/>
    <xf numFmtId="0" fontId="46" fillId="33" borderId="0" xfId="41" applyFill="1" applyAlignment="1" applyProtection="1"/>
    <xf numFmtId="0" fontId="46" fillId="33" borderId="0" xfId="41" quotePrefix="1" applyFill="1" applyAlignment="1" applyProtection="1"/>
    <xf numFmtId="0" fontId="47" fillId="33" borderId="0" xfId="0" applyFont="1" applyFill="1" applyAlignment="1">
      <alignment horizontal="center"/>
    </xf>
    <xf numFmtId="0" fontId="48" fillId="33" borderId="0" xfId="0" applyFont="1" applyFill="1" applyAlignment="1">
      <alignment horizontal="center"/>
    </xf>
    <xf numFmtId="0" fontId="49" fillId="33" borderId="0" xfId="0" applyFont="1" applyFill="1" applyAlignment="1">
      <alignment horizontal="center"/>
    </xf>
    <xf numFmtId="0" fontId="50" fillId="33" borderId="1" xfId="0" applyFont="1" applyFill="1" applyBorder="1" applyAlignment="1">
      <alignment horizontal="center"/>
    </xf>
    <xf numFmtId="164" fontId="50" fillId="33" borderId="1" xfId="0" applyNumberFormat="1" applyFont="1" applyFill="1" applyBorder="1" applyAlignment="1">
      <alignment horizontal="center" wrapText="1"/>
    </xf>
    <xf numFmtId="166" fontId="50" fillId="33" borderId="0" xfId="0" applyNumberFormat="1" applyFont="1" applyFill="1" applyAlignment="1">
      <alignment horizontal="center"/>
    </xf>
    <xf numFmtId="164" fontId="50" fillId="33" borderId="1" xfId="0" applyNumberFormat="1" applyFont="1" applyFill="1" applyBorder="1" applyAlignment="1">
      <alignment horizontal="center"/>
    </xf>
    <xf numFmtId="164" fontId="50" fillId="33" borderId="0" xfId="0" applyNumberFormat="1" applyFont="1" applyFill="1" applyAlignment="1">
      <alignment horizontal="center"/>
    </xf>
    <xf numFmtId="166" fontId="50" fillId="33" borderId="1" xfId="0" applyNumberFormat="1" applyFont="1" applyFill="1" applyBorder="1" applyAlignment="1">
      <alignment horizontal="center"/>
    </xf>
    <xf numFmtId="0" fontId="49" fillId="33" borderId="1" xfId="0" applyFont="1" applyFill="1" applyBorder="1" applyAlignment="1">
      <alignment horizontal="center"/>
    </xf>
    <xf numFmtId="9" fontId="49" fillId="33" borderId="0" xfId="76" applyFont="1" applyFill="1" applyAlignment="1">
      <alignment horizontal="center" vertical="center"/>
    </xf>
    <xf numFmtId="164" fontId="49" fillId="33" borderId="0" xfId="0" applyNumberFormat="1" applyFont="1" applyFill="1" applyAlignment="1">
      <alignment horizontal="center" vertical="center"/>
    </xf>
    <xf numFmtId="9" fontId="49" fillId="33" borderId="0" xfId="76" applyFont="1" applyFill="1" applyAlignment="1">
      <alignment horizontal="center" vertical="center" wrapText="1"/>
    </xf>
    <xf numFmtId="0" fontId="49" fillId="33" borderId="0" xfId="0" applyFont="1" applyFill="1" applyAlignment="1">
      <alignment horizontal="center" vertical="center"/>
    </xf>
    <xf numFmtId="0" fontId="32" fillId="34" borderId="0" xfId="85" applyFont="1" applyFill="1" applyAlignment="1">
      <alignment horizontal="left"/>
    </xf>
    <xf numFmtId="164" fontId="32" fillId="34" borderId="0" xfId="0" applyNumberFormat="1" applyFont="1" applyFill="1" applyAlignment="1">
      <alignment horizontal="center" vertical="center"/>
    </xf>
    <xf numFmtId="0" fontId="32" fillId="34" borderId="0" xfId="0" applyFont="1" applyFill="1" applyAlignment="1">
      <alignment horizontal="center" vertical="center"/>
    </xf>
    <xf numFmtId="164" fontId="49" fillId="34" borderId="0" xfId="0" applyNumberFormat="1" applyFont="1" applyFill="1" applyAlignment="1">
      <alignment horizontal="center" vertical="center"/>
    </xf>
    <xf numFmtId="4" fontId="49" fillId="34" borderId="0" xfId="28" applyNumberFormat="1" applyFont="1" applyFill="1" applyAlignment="1">
      <alignment horizontal="center" vertical="center" wrapText="1"/>
    </xf>
    <xf numFmtId="0" fontId="49" fillId="34" borderId="0" xfId="0" applyFont="1" applyFill="1" applyAlignment="1">
      <alignment horizontal="center" vertical="center"/>
    </xf>
    <xf numFmtId="9" fontId="49" fillId="34" borderId="0" xfId="76" applyFont="1" applyFill="1" applyAlignment="1">
      <alignment horizontal="center" vertical="center"/>
    </xf>
    <xf numFmtId="9" fontId="49" fillId="34" borderId="0" xfId="76" applyFont="1" applyFill="1" applyAlignment="1">
      <alignment horizontal="center" vertical="center" wrapText="1"/>
    </xf>
    <xf numFmtId="165" fontId="49" fillId="34" borderId="0" xfId="76" applyNumberFormat="1" applyFont="1" applyFill="1" applyAlignment="1">
      <alignment horizontal="center" vertical="center"/>
    </xf>
    <xf numFmtId="0" fontId="51" fillId="33" borderId="0" xfId="0" applyFont="1" applyFill="1"/>
    <xf numFmtId="0" fontId="48" fillId="33" borderId="0" xfId="0" applyFont="1" applyFill="1"/>
    <xf numFmtId="0" fontId="49" fillId="33" borderId="0" xfId="0" applyFont="1" applyFill="1"/>
    <xf numFmtId="0" fontId="50" fillId="33" borderId="1" xfId="0" applyFont="1" applyFill="1" applyBorder="1" applyAlignment="1">
      <alignment horizontal="center" wrapText="1"/>
    </xf>
    <xf numFmtId="164" fontId="32" fillId="34" borderId="0" xfId="84" applyNumberFormat="1" applyFont="1" applyFill="1" applyAlignment="1">
      <alignment horizontal="center" vertical="center"/>
    </xf>
    <xf numFmtId="4" fontId="32" fillId="34" borderId="0" xfId="0" applyNumberFormat="1" applyFont="1" applyFill="1" applyAlignment="1">
      <alignment horizontal="center" vertical="center"/>
    </xf>
    <xf numFmtId="0" fontId="2" fillId="34" borderId="0" xfId="0" applyFont="1" applyFill="1" applyAlignment="1">
      <alignment horizontal="left"/>
    </xf>
    <xf numFmtId="0" fontId="49" fillId="33" borderId="0" xfId="0" applyFont="1" applyFill="1" applyAlignment="1">
      <alignment wrapText="1"/>
    </xf>
    <xf numFmtId="164" fontId="50" fillId="33" borderId="11" xfId="0" applyNumberFormat="1" applyFont="1" applyFill="1" applyBorder="1" applyAlignment="1">
      <alignment horizontal="center" wrapText="1"/>
    </xf>
    <xf numFmtId="164" fontId="50" fillId="33" borderId="0" xfId="0" applyNumberFormat="1" applyFont="1" applyFill="1" applyAlignment="1">
      <alignment horizontal="center" wrapText="1"/>
    </xf>
    <xf numFmtId="164" fontId="49" fillId="33" borderId="0" xfId="0" applyNumberFormat="1" applyFont="1" applyFill="1" applyAlignment="1">
      <alignment vertical="center"/>
    </xf>
    <xf numFmtId="0" fontId="50" fillId="33" borderId="0" xfId="0" applyFont="1" applyFill="1" applyAlignment="1">
      <alignment horizontal="center"/>
    </xf>
    <xf numFmtId="4" fontId="49" fillId="33" borderId="0" xfId="0" applyNumberFormat="1" applyFont="1" applyFill="1" applyAlignment="1">
      <alignment horizontal="center" vertical="center"/>
    </xf>
    <xf numFmtId="4" fontId="49" fillId="33" borderId="0" xfId="0" applyNumberFormat="1" applyFont="1" applyFill="1" applyAlignment="1">
      <alignment horizontal="center"/>
    </xf>
    <xf numFmtId="0" fontId="51" fillId="33" borderId="0" xfId="0" applyFont="1" applyFill="1" applyAlignment="1">
      <alignment horizontal="center"/>
    </xf>
    <xf numFmtId="1" fontId="49" fillId="33" borderId="0" xfId="0" applyNumberFormat="1" applyFont="1" applyFill="1" applyAlignment="1">
      <alignment horizontal="center"/>
    </xf>
    <xf numFmtId="9" fontId="49" fillId="33" borderId="0" xfId="76" applyFont="1" applyFill="1" applyAlignment="1">
      <alignment horizontal="center"/>
    </xf>
    <xf numFmtId="0" fontId="52" fillId="33" borderId="0" xfId="41" applyFont="1" applyFill="1" applyAlignment="1" applyProtection="1"/>
    <xf numFmtId="0" fontId="53" fillId="33" borderId="0" xfId="57" applyFont="1" applyFill="1"/>
    <xf numFmtId="0" fontId="53" fillId="33" borderId="0" xfId="60" applyFont="1" applyFill="1"/>
    <xf numFmtId="0" fontId="53" fillId="33" borderId="0" xfId="57" applyFont="1" applyFill="1" applyAlignment="1">
      <alignment horizontal="left"/>
    </xf>
    <xf numFmtId="0" fontId="31" fillId="33" borderId="1" xfId="0" applyFont="1" applyFill="1" applyBorder="1" applyAlignment="1">
      <alignment horizontal="left"/>
    </xf>
    <xf numFmtId="0" fontId="41" fillId="33" borderId="0" xfId="57" applyFont="1" applyFill="1" applyAlignment="1">
      <alignment horizontal="left" wrapText="1"/>
    </xf>
    <xf numFmtId="164" fontId="37" fillId="33" borderId="1" xfId="0" applyNumberFormat="1" applyFont="1" applyFill="1" applyBorder="1" applyAlignment="1">
      <alignment horizontal="center" wrapText="1"/>
    </xf>
    <xf numFmtId="164" fontId="37" fillId="33" borderId="1" xfId="0" applyNumberFormat="1" applyFont="1" applyFill="1" applyBorder="1" applyAlignment="1">
      <alignment horizontal="center"/>
    </xf>
    <xf numFmtId="164" fontId="50" fillId="33" borderId="1" xfId="0" applyNumberFormat="1" applyFont="1" applyFill="1" applyBorder="1" applyAlignment="1">
      <alignment horizontal="center" wrapText="1"/>
    </xf>
    <xf numFmtId="164" fontId="50" fillId="33" borderId="1" xfId="0" applyNumberFormat="1" applyFont="1" applyFill="1" applyBorder="1" applyAlignment="1">
      <alignment horizontal="center"/>
    </xf>
    <xf numFmtId="0" fontId="50" fillId="33" borderId="1" xfId="0" applyFont="1" applyFill="1" applyBorder="1" applyAlignment="1">
      <alignment horizontal="center"/>
    </xf>
    <xf numFmtId="0" fontId="37" fillId="33" borderId="1" xfId="0" applyFont="1" applyFill="1" applyBorder="1" applyAlignment="1">
      <alignment horizontal="center"/>
    </xf>
    <xf numFmtId="0" fontId="50" fillId="33" borderId="11" xfId="0" applyFont="1" applyFill="1" applyBorder="1" applyAlignment="1">
      <alignment horizontal="center"/>
    </xf>
    <xf numFmtId="0" fontId="50" fillId="33" borderId="11" xfId="0" applyFont="1" applyFill="1" applyBorder="1" applyAlignment="1">
      <alignment horizontal="center" wrapText="1"/>
    </xf>
    <xf numFmtId="4" fontId="50" fillId="33" borderId="1" xfId="0" applyNumberFormat="1" applyFont="1" applyFill="1" applyBorder="1" applyAlignment="1">
      <alignment horizontal="center"/>
    </xf>
  </cellXfs>
  <cellStyles count="8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84" builtinId="3"/>
    <cellStyle name="Comma 2" xfId="28" xr:uid="{00000000-0005-0000-0000-00001B000000}"/>
    <cellStyle name="Comma 2 2" xfId="29" xr:uid="{00000000-0005-0000-0000-00001C000000}"/>
    <cellStyle name="Comma 3" xfId="30" xr:uid="{00000000-0005-0000-0000-00001D000000}"/>
    <cellStyle name="Comma 3 2" xfId="31" xr:uid="{00000000-0005-0000-0000-00001E000000}"/>
    <cellStyle name="Comma 4" xfId="32" xr:uid="{00000000-0005-0000-0000-00001F000000}"/>
    <cellStyle name="Comma 5" xfId="33" xr:uid="{00000000-0005-0000-0000-000020000000}"/>
    <cellStyle name="Explanatory Text" xfId="34" builtinId="53" customBuiltin="1"/>
    <cellStyle name="Good" xfId="35" builtinId="26" customBuiltin="1"/>
    <cellStyle name="head" xfId="36" xr:uid="{00000000-0005-0000-0000-000023000000}"/>
    <cellStyle name="Heading 1" xfId="37" builtinId="16" customBuiltin="1"/>
    <cellStyle name="Heading 2" xfId="38" builtinId="17" customBuiltin="1"/>
    <cellStyle name="Heading 3" xfId="39" builtinId="18" customBuiltin="1"/>
    <cellStyle name="Heading 4" xfId="40" builtinId="19" customBuiltin="1"/>
    <cellStyle name="Hyperlink" xfId="41" builtinId="8" customBuiltin="1"/>
    <cellStyle name="Hyperlink 2" xfId="42" xr:uid="{00000000-0005-0000-0000-000029000000}"/>
    <cellStyle name="Hyperlink 3" xfId="43" xr:uid="{00000000-0005-0000-0000-00002A000000}"/>
    <cellStyle name="Input" xfId="44" builtinId="20" customBuiltin="1"/>
    <cellStyle name="Linked Cell" xfId="45" builtinId="24" customBuiltin="1"/>
    <cellStyle name="Neutral" xfId="46" builtinId="28" customBuiltin="1"/>
    <cellStyle name="Normal" xfId="0" builtinId="0"/>
    <cellStyle name="Normal 10" xfId="47" xr:uid="{00000000-0005-0000-0000-00002F000000}"/>
    <cellStyle name="Normal 11" xfId="48" xr:uid="{00000000-0005-0000-0000-000030000000}"/>
    <cellStyle name="Normal 12" xfId="49" xr:uid="{00000000-0005-0000-0000-000031000000}"/>
    <cellStyle name="Normal 13" xfId="50" xr:uid="{00000000-0005-0000-0000-000032000000}"/>
    <cellStyle name="Normal 14" xfId="51" xr:uid="{00000000-0005-0000-0000-000033000000}"/>
    <cellStyle name="Normal 15" xfId="52" xr:uid="{00000000-0005-0000-0000-000034000000}"/>
    <cellStyle name="Normal 16" xfId="53" xr:uid="{00000000-0005-0000-0000-000035000000}"/>
    <cellStyle name="Normal 17" xfId="54" xr:uid="{00000000-0005-0000-0000-000036000000}"/>
    <cellStyle name="Normal 18" xfId="55" xr:uid="{00000000-0005-0000-0000-000037000000}"/>
    <cellStyle name="Normal 19" xfId="56" xr:uid="{00000000-0005-0000-0000-000038000000}"/>
    <cellStyle name="Normal 2" xfId="57" xr:uid="{00000000-0005-0000-0000-000039000000}"/>
    <cellStyle name="Normal 2 2" xfId="58" xr:uid="{00000000-0005-0000-0000-00003A000000}"/>
    <cellStyle name="Normal 2 2 2" xfId="59" xr:uid="{00000000-0005-0000-0000-00003B000000}"/>
    <cellStyle name="Normal 2 2 4" xfId="85" xr:uid="{32493687-9F4B-4EE6-90E6-47C93C824B69}"/>
    <cellStyle name="Normal 2 3" xfId="60" xr:uid="{00000000-0005-0000-0000-00003C000000}"/>
    <cellStyle name="Normal 2 4" xfId="61" xr:uid="{00000000-0005-0000-0000-00003D000000}"/>
    <cellStyle name="Normal 20" xfId="62" xr:uid="{00000000-0005-0000-0000-00003E000000}"/>
    <cellStyle name="Normal 3" xfId="63" xr:uid="{00000000-0005-0000-0000-00003F000000}"/>
    <cellStyle name="Normal 3 2" xfId="64" xr:uid="{00000000-0005-0000-0000-000040000000}"/>
    <cellStyle name="Normal 4" xfId="65" xr:uid="{00000000-0005-0000-0000-000041000000}"/>
    <cellStyle name="Normal 4 2" xfId="66" xr:uid="{00000000-0005-0000-0000-000042000000}"/>
    <cellStyle name="Normal 4 3" xfId="67" xr:uid="{00000000-0005-0000-0000-000043000000}"/>
    <cellStyle name="Normal 5" xfId="68" xr:uid="{00000000-0005-0000-0000-000044000000}"/>
    <cellStyle name="Normal 5 2" xfId="69" xr:uid="{00000000-0005-0000-0000-000045000000}"/>
    <cellStyle name="Normal 6" xfId="70" xr:uid="{00000000-0005-0000-0000-000046000000}"/>
    <cellStyle name="Normal 61" xfId="83" xr:uid="{AE7F55FE-C357-4A09-B54C-28E1022F601B}"/>
    <cellStyle name="Normal 7" xfId="71" xr:uid="{00000000-0005-0000-0000-000047000000}"/>
    <cellStyle name="Normal 8" xfId="72" xr:uid="{00000000-0005-0000-0000-000048000000}"/>
    <cellStyle name="Normal 9" xfId="73" xr:uid="{00000000-0005-0000-0000-000049000000}"/>
    <cellStyle name="Note 2" xfId="74" xr:uid="{00000000-0005-0000-0000-00004C000000}"/>
    <cellStyle name="Output" xfId="75" builtinId="21" customBuiltin="1"/>
    <cellStyle name="Percent" xfId="76" builtinId="5"/>
    <cellStyle name="Percent 2" xfId="77" xr:uid="{00000000-0005-0000-0000-00004F000000}"/>
    <cellStyle name="Percent 4" xfId="78" xr:uid="{00000000-0005-0000-0000-000050000000}"/>
    <cellStyle name="Percent 5" xfId="79" xr:uid="{00000000-0005-0000-0000-000051000000}"/>
    <cellStyle name="Title" xfId="80" builtinId="15" customBuiltin="1"/>
    <cellStyle name="Total" xfId="81" builtinId="25" customBuiltin="1"/>
    <cellStyle name="Warning Text" xfId="82"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IFMA Template 2023">
  <a:themeElements>
    <a:clrScheme name="Custom 5">
      <a:dk1>
        <a:sysClr val="windowText" lastClr="000000"/>
      </a:dk1>
      <a:lt1>
        <a:sysClr val="window" lastClr="FFFFFF"/>
      </a:lt1>
      <a:dk2>
        <a:srgbClr val="71953E"/>
      </a:dk2>
      <a:lt2>
        <a:srgbClr val="94B5E1"/>
      </a:lt2>
      <a:accent1>
        <a:srgbClr val="71953E"/>
      </a:accent1>
      <a:accent2>
        <a:srgbClr val="AEC876"/>
      </a:accent2>
      <a:accent3>
        <a:srgbClr val="94B5E1"/>
      </a:accent3>
      <a:accent4>
        <a:srgbClr val="5F6C7D"/>
      </a:accent4>
      <a:accent5>
        <a:srgbClr val="A3A6B1"/>
      </a:accent5>
      <a:accent6>
        <a:srgbClr val="50B2CE"/>
      </a:accent6>
      <a:hlink>
        <a:srgbClr val="50B2CE"/>
      </a:hlink>
      <a:folHlink>
        <a:srgbClr val="AEC876"/>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xDef>
      <a:spPr>
        <a:noFill/>
        <a:ln w="6350">
          <a:noFill/>
        </a:ln>
        <a:effectLst/>
      </a:spPr>
      <a:bodyPr rot="0" spcFirstLastPara="0" vertOverflow="overflow" horzOverflow="overflow" vert="horz" wrap="square" lIns="0" tIns="0" rIns="0" bIns="0" numCol="1" spcCol="0" rtlCol="0" fromWordArt="0" anchor="b" anchorCtr="0" forceAA="0" compatLnSpc="1">
        <a:prstTxWarp prst="textNoShape">
          <a:avLst/>
        </a:prstTxWarp>
        <a:spAutoFit/>
      </a:bodyPr>
      <a:lstStyle/>
      <a:style>
        <a:lnRef idx="0">
          <a:schemeClr val="accent1"/>
        </a:lnRef>
        <a:fillRef idx="0">
          <a:schemeClr val="accent1"/>
        </a:fillRef>
        <a:effectRef idx="0">
          <a:schemeClr val="accent1"/>
        </a:effectRef>
        <a:fontRef idx="minor">
          <a:schemeClr val="dk1"/>
        </a:fontRef>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research@sifma.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540A8-DBCC-4CDE-B70D-E5608756CF73}">
  <dimension ref="B1:L38"/>
  <sheetViews>
    <sheetView tabSelected="1" workbookViewId="0"/>
  </sheetViews>
  <sheetFormatPr defaultColWidth="9.140625" defaultRowHeight="12.75" x14ac:dyDescent="0.2"/>
  <cols>
    <col min="1" max="1" width="4.7109375" style="7" customWidth="1"/>
    <col min="2" max="2" width="15" style="7" customWidth="1"/>
    <col min="3" max="3" width="73.7109375" style="7" customWidth="1"/>
    <col min="4" max="4" width="13.140625" style="7" customWidth="1"/>
    <col min="5" max="5" width="11.28515625" style="7" bestFit="1" customWidth="1"/>
    <col min="6" max="6" width="14.5703125" style="8" bestFit="1" customWidth="1"/>
    <col min="7" max="7" width="13.42578125" style="9" bestFit="1" customWidth="1"/>
    <col min="8" max="16384" width="9.140625" style="7"/>
  </cols>
  <sheetData>
    <row r="1" spans="2:7" x14ac:dyDescent="0.2">
      <c r="B1" s="6" t="s">
        <v>86</v>
      </c>
      <c r="C1" s="6"/>
      <c r="D1" s="6"/>
      <c r="E1" s="6"/>
      <c r="F1" s="6"/>
      <c r="G1" s="6"/>
    </row>
    <row r="2" spans="2:7" x14ac:dyDescent="0.2">
      <c r="B2" s="7" t="s">
        <v>87</v>
      </c>
      <c r="C2" s="9">
        <v>45693</v>
      </c>
    </row>
    <row r="5" spans="2:7" x14ac:dyDescent="0.2">
      <c r="B5" s="6" t="s">
        <v>88</v>
      </c>
      <c r="C5" s="6" t="s">
        <v>4</v>
      </c>
      <c r="D5" s="6" t="s">
        <v>96</v>
      </c>
      <c r="E5" s="6" t="s">
        <v>115</v>
      </c>
      <c r="F5" s="10"/>
      <c r="G5" s="11"/>
    </row>
    <row r="6" spans="2:7" x14ac:dyDescent="0.2">
      <c r="B6" s="71">
        <v>1</v>
      </c>
      <c r="C6" s="87" t="s">
        <v>54</v>
      </c>
      <c r="D6" s="7" t="s">
        <v>39</v>
      </c>
      <c r="E6" s="81" t="s">
        <v>157</v>
      </c>
      <c r="G6" s="13"/>
    </row>
    <row r="7" spans="2:7" x14ac:dyDescent="0.2">
      <c r="B7" s="71">
        <v>2</v>
      </c>
      <c r="C7" s="88" t="s">
        <v>122</v>
      </c>
      <c r="D7" s="7" t="s">
        <v>95</v>
      </c>
      <c r="E7" s="81" t="s">
        <v>157</v>
      </c>
      <c r="G7" s="13"/>
    </row>
    <row r="8" spans="2:7" x14ac:dyDescent="0.2">
      <c r="B8" s="71">
        <v>3</v>
      </c>
      <c r="C8" s="88" t="s">
        <v>123</v>
      </c>
      <c r="D8" s="7" t="s">
        <v>95</v>
      </c>
      <c r="E8" s="81" t="str">
        <f>E7</f>
        <v>January 2025</v>
      </c>
      <c r="G8" s="13"/>
    </row>
    <row r="9" spans="2:7" x14ac:dyDescent="0.2">
      <c r="B9" s="71">
        <v>4</v>
      </c>
      <c r="C9" s="88" t="s">
        <v>89</v>
      </c>
      <c r="D9" s="7" t="s">
        <v>5</v>
      </c>
      <c r="E9" s="7" t="s">
        <v>159</v>
      </c>
      <c r="G9" s="13"/>
    </row>
    <row r="10" spans="2:7" x14ac:dyDescent="0.2">
      <c r="B10" s="71">
        <v>5</v>
      </c>
      <c r="C10" s="88" t="s">
        <v>90</v>
      </c>
      <c r="D10" s="7" t="s">
        <v>5</v>
      </c>
      <c r="E10" s="7" t="str">
        <f>E9</f>
        <v>4Q 2024</v>
      </c>
      <c r="G10" s="13"/>
    </row>
    <row r="11" spans="2:7" x14ac:dyDescent="0.2">
      <c r="B11" s="132">
        <v>6</v>
      </c>
      <c r="C11" s="129" t="s">
        <v>55</v>
      </c>
      <c r="D11" s="130" t="s">
        <v>5</v>
      </c>
      <c r="E11" s="130" t="s">
        <v>136</v>
      </c>
      <c r="F11" s="83" t="s">
        <v>143</v>
      </c>
      <c r="G11" s="13"/>
    </row>
    <row r="12" spans="2:7" x14ac:dyDescent="0.2">
      <c r="B12" s="132">
        <v>7</v>
      </c>
      <c r="C12" s="129" t="s">
        <v>37</v>
      </c>
      <c r="D12" s="131" t="s">
        <v>5</v>
      </c>
      <c r="E12" s="130" t="s">
        <v>136</v>
      </c>
      <c r="F12" s="83" t="s">
        <v>143</v>
      </c>
      <c r="G12" s="13"/>
    </row>
    <row r="13" spans="2:7" x14ac:dyDescent="0.2">
      <c r="B13" s="132">
        <v>8</v>
      </c>
      <c r="C13" s="129" t="s">
        <v>22</v>
      </c>
      <c r="D13" s="131" t="s">
        <v>5</v>
      </c>
      <c r="E13" s="130" t="s">
        <v>136</v>
      </c>
      <c r="F13" s="83" t="s">
        <v>143</v>
      </c>
      <c r="G13" s="13"/>
    </row>
    <row r="14" spans="2:7" x14ac:dyDescent="0.2">
      <c r="C14" s="12"/>
      <c r="D14" s="14"/>
      <c r="G14" s="13"/>
    </row>
    <row r="15" spans="2:7" x14ac:dyDescent="0.2">
      <c r="C15" s="16"/>
    </row>
    <row r="16" spans="2:7" x14ac:dyDescent="0.2">
      <c r="B16" s="73" t="s">
        <v>113</v>
      </c>
      <c r="C16" s="16"/>
      <c r="F16" s="7"/>
    </row>
    <row r="17" spans="2:12" x14ac:dyDescent="0.2">
      <c r="B17" s="6" t="s">
        <v>6</v>
      </c>
      <c r="F17" s="7"/>
    </row>
    <row r="18" spans="2:12" x14ac:dyDescent="0.2">
      <c r="B18" s="7" t="s">
        <v>94</v>
      </c>
      <c r="C18" s="74" t="s">
        <v>52</v>
      </c>
      <c r="F18" s="7"/>
    </row>
    <row r="19" spans="2:12" x14ac:dyDescent="0.2">
      <c r="B19" s="17" t="s">
        <v>7</v>
      </c>
      <c r="F19" s="7"/>
    </row>
    <row r="20" spans="2:12" ht="8.25" customHeight="1" x14ac:dyDescent="0.2">
      <c r="F20" s="7"/>
      <c r="G20" s="20"/>
      <c r="H20" s="18"/>
      <c r="I20" s="18"/>
      <c r="J20" s="18"/>
      <c r="K20" s="18"/>
      <c r="L20" s="18"/>
    </row>
    <row r="21" spans="2:12" ht="33.75" customHeight="1" x14ac:dyDescent="0.2">
      <c r="B21" s="134" t="s">
        <v>114</v>
      </c>
      <c r="C21" s="134"/>
      <c r="D21" s="134"/>
      <c r="E21" s="134"/>
      <c r="F21" s="7"/>
      <c r="G21" s="20"/>
      <c r="H21" s="18"/>
      <c r="I21" s="18"/>
      <c r="J21" s="18"/>
      <c r="K21" s="18"/>
      <c r="L21" s="18"/>
    </row>
    <row r="22" spans="2:12" ht="15.75" customHeight="1" x14ac:dyDescent="0.2">
      <c r="F22" s="7"/>
      <c r="G22" s="20"/>
      <c r="H22" s="18"/>
      <c r="I22" s="18"/>
      <c r="J22" s="18"/>
      <c r="K22" s="18"/>
      <c r="L22" s="18"/>
    </row>
    <row r="23" spans="2:12" ht="57.75" customHeight="1" x14ac:dyDescent="0.2">
      <c r="B23" s="134" t="s">
        <v>51</v>
      </c>
      <c r="C23" s="134"/>
      <c r="D23" s="134"/>
      <c r="E23" s="134"/>
      <c r="F23" s="7"/>
      <c r="G23" s="20"/>
      <c r="H23" s="18"/>
      <c r="I23" s="18"/>
      <c r="J23" s="18"/>
      <c r="K23" s="18"/>
      <c r="L23" s="18"/>
    </row>
    <row r="24" spans="2:12" x14ac:dyDescent="0.2">
      <c r="F24" s="7"/>
      <c r="G24" s="20"/>
      <c r="H24" s="18"/>
      <c r="I24" s="18"/>
      <c r="J24" s="18"/>
      <c r="K24" s="18"/>
      <c r="L24" s="18"/>
    </row>
    <row r="25" spans="2:12" x14ac:dyDescent="0.2">
      <c r="B25" s="75" t="s">
        <v>155</v>
      </c>
      <c r="C25" s="75"/>
      <c r="D25" s="75"/>
      <c r="E25" s="75"/>
      <c r="F25" s="7"/>
      <c r="G25" s="20"/>
      <c r="H25" s="18"/>
      <c r="I25" s="18"/>
      <c r="J25" s="18"/>
      <c r="K25" s="18"/>
      <c r="L25" s="18"/>
    </row>
    <row r="26" spans="2:12" ht="18.75" customHeight="1" x14ac:dyDescent="0.2">
      <c r="B26" s="72"/>
      <c r="C26" s="72"/>
      <c r="D26" s="72"/>
      <c r="E26" s="18"/>
      <c r="F26" s="19"/>
      <c r="G26" s="20"/>
      <c r="H26" s="18"/>
      <c r="I26" s="18"/>
      <c r="J26" s="18"/>
      <c r="K26" s="18"/>
      <c r="L26" s="18"/>
    </row>
    <row r="27" spans="2:12" ht="12" customHeight="1" x14ac:dyDescent="0.2">
      <c r="B27" s="72"/>
      <c r="C27" s="72"/>
      <c r="D27" s="72"/>
      <c r="E27" s="18"/>
      <c r="F27" s="19"/>
      <c r="G27" s="20"/>
      <c r="H27" s="18"/>
      <c r="I27" s="18"/>
      <c r="J27" s="18"/>
      <c r="K27" s="18"/>
      <c r="L27" s="18"/>
    </row>
    <row r="28" spans="2:12" s="3" customFormat="1" x14ac:dyDescent="0.2">
      <c r="B28" s="7"/>
      <c r="C28" s="7"/>
      <c r="E28" s="7"/>
    </row>
    <row r="29" spans="2:12" s="3" customFormat="1" hidden="1" x14ac:dyDescent="0.2">
      <c r="B29" s="133" t="s">
        <v>53</v>
      </c>
      <c r="C29" s="133"/>
      <c r="E29" s="7"/>
    </row>
    <row r="30" spans="2:12" s="3" customFormat="1" ht="25.5" hidden="1" x14ac:dyDescent="0.2">
      <c r="B30" s="24" t="s">
        <v>10</v>
      </c>
      <c r="C30" s="23" t="s">
        <v>32</v>
      </c>
      <c r="E30" s="7"/>
    </row>
    <row r="31" spans="2:12" ht="25.5" hidden="1" x14ac:dyDescent="0.2">
      <c r="B31" s="24" t="s">
        <v>8</v>
      </c>
      <c r="C31" s="23" t="s">
        <v>13</v>
      </c>
    </row>
    <row r="32" spans="2:12" s="14" customFormat="1" ht="25.5" hidden="1" x14ac:dyDescent="0.2">
      <c r="B32" s="25" t="s">
        <v>8</v>
      </c>
      <c r="C32" s="26" t="s">
        <v>23</v>
      </c>
      <c r="F32" s="15"/>
      <c r="G32" s="13"/>
    </row>
    <row r="33" spans="2:7" s="14" customFormat="1" hidden="1" x14ac:dyDescent="0.2">
      <c r="F33" s="15"/>
      <c r="G33" s="13"/>
    </row>
    <row r="34" spans="2:7" hidden="1" x14ac:dyDescent="0.2">
      <c r="B34" s="133" t="s">
        <v>28</v>
      </c>
      <c r="C34" s="133"/>
    </row>
    <row r="35" spans="2:7" ht="25.5" hidden="1" x14ac:dyDescent="0.2">
      <c r="B35" s="21" t="s">
        <v>29</v>
      </c>
      <c r="C35" s="22" t="s">
        <v>30</v>
      </c>
      <c r="D35" s="27"/>
    </row>
    <row r="36" spans="2:7" ht="51" hidden="1" x14ac:dyDescent="0.2">
      <c r="B36" s="28" t="s">
        <v>27</v>
      </c>
      <c r="C36" s="26" t="s">
        <v>35</v>
      </c>
    </row>
    <row r="37" spans="2:7" ht="63.75" hidden="1" x14ac:dyDescent="0.2">
      <c r="B37" s="28" t="s">
        <v>25</v>
      </c>
      <c r="C37" s="29" t="s">
        <v>46</v>
      </c>
    </row>
    <row r="38" spans="2:7" ht="25.5" hidden="1" x14ac:dyDescent="0.2">
      <c r="B38" s="28" t="s">
        <v>8</v>
      </c>
      <c r="C38" s="30" t="s">
        <v>31</v>
      </c>
    </row>
  </sheetData>
  <mergeCells count="4">
    <mergeCell ref="B29:C29"/>
    <mergeCell ref="B34:C34"/>
    <mergeCell ref="B21:E21"/>
    <mergeCell ref="B23:E23"/>
  </mergeCells>
  <phoneticPr fontId="42" type="noConversion"/>
  <hyperlinks>
    <hyperlink ref="C6" location="'MBS Issuance'!A1" display="US MBS Issuance" xr:uid="{EFF9E026-0A76-4F5D-B444-AC88761D3E97}"/>
    <hyperlink ref="C11" location="'MBS Outstanding'!A1" display="US MBS Outstanding" xr:uid="{2DF7254C-4703-42F5-A438-75077D4F4EE4}"/>
    <hyperlink ref="C13" location="'NonAgency Outstanding'!A1" display="US Non-Agency CMBS &amp; RMBS Outstanding" xr:uid="{B5548EED-2734-4C67-9DEC-7FE9501C833E}"/>
    <hyperlink ref="C12" location="'Non-Agency Issuance'!A1" display="US Non-Agency CMBS &amp; RMBS Issuance" xr:uid="{E602EA3A-5B90-41C2-8637-9938A6AD3CD7}"/>
    <hyperlink ref="C7" location="'Trading Volume - $'!A1" display="US MBS Daily Trading Volume - Average Daily Volume" xr:uid="{2BFEDACF-2D61-4388-A0F7-078A3F80B102}"/>
    <hyperlink ref="C8" location="'Trading Volume - #'!A1" display="US MBS Daily Trading Volume - Average Daily Number of Trades" xr:uid="{50878513-0C74-4F9F-AD0A-D03ED252F207}"/>
    <hyperlink ref="C9" location="'Fact Book $'!A1" display="FINRA Trace Fact Book Volumes, Average Daily Par Amount Traded" xr:uid="{FB76C210-2395-4E8C-95D0-22B3E55E5B50}"/>
    <hyperlink ref="C10" location="'Fact Book #'!A1" display="FINRA Trace Fact Book Volumes, Average Daily Number of Trades" xr:uid="{D5071248-EED0-4629-98BF-000263FDE271}"/>
    <hyperlink ref="C18" r:id="rId1" xr:uid="{1E1B2F42-30B5-4E17-8106-A776B3FC8517}"/>
  </hyperlinks>
  <pageMargins left="0.7" right="0.7" top="0.75" bottom="0.75" header="0.3" footer="0.3"/>
  <pageSetup orientation="portrait" horizontalDpi="90" verticalDpi="9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64"/>
  <sheetViews>
    <sheetView zoomScaleNormal="100" zoomScaleSheetLayoutView="100" workbookViewId="0">
      <pane ySplit="19" topLeftCell="A20" activePane="bottomLeft" state="frozen"/>
      <selection pane="bottomLeft" activeCell="A58" sqref="A58"/>
    </sheetView>
  </sheetViews>
  <sheetFormatPr defaultColWidth="9.140625" defaultRowHeight="12" x14ac:dyDescent="0.2"/>
  <cols>
    <col min="1" max="1" width="9.7109375" style="33" customWidth="1"/>
    <col min="2" max="3" width="10.7109375" style="33" customWidth="1"/>
    <col min="4" max="4" width="2.7109375" style="40" customWidth="1"/>
    <col min="5" max="6" width="10.7109375" style="33" customWidth="1"/>
    <col min="7" max="7" width="2.7109375" style="33" customWidth="1"/>
    <col min="8" max="10" width="10.7109375" style="33" customWidth="1"/>
    <col min="11" max="11" width="2.7109375" style="33" customWidth="1"/>
    <col min="12" max="13" width="9.7109375" style="91" customWidth="1"/>
    <col min="14" max="14" width="2.7109375" style="91" customWidth="1"/>
    <col min="15" max="16" width="9.7109375" style="91" customWidth="1"/>
    <col min="17" max="17" width="2.7109375" style="91" customWidth="1"/>
    <col min="18" max="20" width="9.7109375" style="91" customWidth="1"/>
    <col min="21" max="21" width="2.7109375" style="91" customWidth="1"/>
    <col min="22" max="23" width="9.7109375" style="91" customWidth="1"/>
    <col min="24" max="24" width="2.7109375" style="91" customWidth="1"/>
    <col min="25" max="26" width="9.7109375" style="91" customWidth="1"/>
    <col min="27" max="27" width="2.7109375" style="91" customWidth="1"/>
    <col min="28" max="30" width="9.7109375" style="91" customWidth="1"/>
    <col min="31" max="16384" width="9.140625" style="33"/>
  </cols>
  <sheetData>
    <row r="1" spans="1:30" s="45" customFormat="1" ht="12.75" x14ac:dyDescent="0.2">
      <c r="A1" s="21" t="s">
        <v>67</v>
      </c>
      <c r="B1" s="21" t="s">
        <v>79</v>
      </c>
      <c r="D1" s="46"/>
      <c r="L1" s="89"/>
      <c r="M1" s="89"/>
      <c r="N1" s="89"/>
      <c r="O1" s="89"/>
      <c r="P1" s="89"/>
      <c r="Q1" s="89"/>
      <c r="R1" s="89"/>
      <c r="S1" s="89"/>
      <c r="T1" s="89"/>
      <c r="U1" s="89"/>
      <c r="V1" s="89"/>
      <c r="W1" s="89"/>
      <c r="X1" s="89"/>
      <c r="Y1" s="89"/>
      <c r="Z1" s="89"/>
      <c r="AA1" s="89"/>
      <c r="AB1" s="89"/>
      <c r="AC1" s="89"/>
      <c r="AD1" s="89"/>
    </row>
    <row r="2" spans="1:30" s="45" customFormat="1" ht="12.75" x14ac:dyDescent="0.2">
      <c r="A2" s="21" t="s">
        <v>68</v>
      </c>
      <c r="B2" s="21" t="s">
        <v>29</v>
      </c>
      <c r="D2" s="46"/>
      <c r="L2" s="89"/>
      <c r="M2" s="89"/>
      <c r="N2" s="89"/>
      <c r="O2" s="89"/>
      <c r="P2" s="89"/>
      <c r="Q2" s="89"/>
      <c r="R2" s="89"/>
      <c r="S2" s="89"/>
      <c r="T2" s="89"/>
      <c r="U2" s="89"/>
      <c r="V2" s="89"/>
      <c r="W2" s="89"/>
      <c r="X2" s="89"/>
      <c r="Y2" s="89"/>
      <c r="Z2" s="89"/>
      <c r="AA2" s="89"/>
      <c r="AB2" s="89"/>
      <c r="AC2" s="89"/>
      <c r="AD2" s="89"/>
    </row>
    <row r="3" spans="1:30" s="45" customFormat="1" ht="12.75" x14ac:dyDescent="0.2">
      <c r="A3" s="21" t="s">
        <v>70</v>
      </c>
      <c r="B3" s="21" t="s">
        <v>93</v>
      </c>
      <c r="D3" s="46"/>
      <c r="L3" s="89"/>
      <c r="M3" s="89"/>
      <c r="N3" s="89"/>
      <c r="O3" s="89"/>
      <c r="P3" s="89"/>
      <c r="Q3" s="89"/>
      <c r="R3" s="89"/>
      <c r="S3" s="89"/>
      <c r="T3" s="89"/>
      <c r="U3" s="89"/>
      <c r="V3" s="89"/>
      <c r="W3" s="89"/>
      <c r="X3" s="89"/>
      <c r="Y3" s="89"/>
      <c r="Z3" s="89"/>
      <c r="AA3" s="89"/>
      <c r="AB3" s="89"/>
      <c r="AC3" s="89"/>
      <c r="AD3" s="89"/>
    </row>
    <row r="4" spans="1:30" s="43" customFormat="1" ht="11.25" x14ac:dyDescent="0.2">
      <c r="A4" s="32" t="s">
        <v>91</v>
      </c>
      <c r="B4" s="32" t="s">
        <v>147</v>
      </c>
      <c r="D4" s="44"/>
      <c r="L4" s="90"/>
      <c r="M4" s="90"/>
      <c r="N4" s="90"/>
      <c r="O4" s="90"/>
      <c r="P4" s="90"/>
      <c r="Q4" s="90"/>
      <c r="R4" s="90"/>
      <c r="S4" s="90"/>
      <c r="T4" s="90"/>
      <c r="U4" s="90"/>
      <c r="V4" s="90"/>
      <c r="W4" s="90"/>
      <c r="X4" s="90"/>
      <c r="Y4" s="90"/>
      <c r="Z4" s="90"/>
      <c r="AA4" s="90"/>
      <c r="AB4" s="90"/>
      <c r="AC4" s="90"/>
      <c r="AD4" s="90"/>
    </row>
    <row r="5" spans="1:30" s="43" customFormat="1" ht="11.25" x14ac:dyDescent="0.2">
      <c r="A5" s="32" t="s">
        <v>92</v>
      </c>
      <c r="B5" s="32" t="s">
        <v>44</v>
      </c>
      <c r="D5" s="44"/>
      <c r="L5" s="90"/>
      <c r="M5" s="90"/>
      <c r="N5" s="90"/>
      <c r="O5" s="90"/>
      <c r="P5" s="90"/>
      <c r="Q5" s="90"/>
      <c r="R5" s="90"/>
      <c r="S5" s="90"/>
      <c r="T5" s="90"/>
      <c r="U5" s="90"/>
      <c r="V5" s="90"/>
      <c r="W5" s="90"/>
      <c r="X5" s="90"/>
      <c r="Y5" s="90"/>
      <c r="Z5" s="90"/>
      <c r="AA5" s="90"/>
      <c r="AB5" s="90"/>
      <c r="AC5" s="90"/>
      <c r="AD5" s="90"/>
    </row>
    <row r="6" spans="1:30" s="43" customFormat="1" ht="11.25" x14ac:dyDescent="0.2">
      <c r="A6" s="32"/>
      <c r="B6" s="32" t="s">
        <v>34</v>
      </c>
      <c r="D6" s="44"/>
      <c r="L6" s="90"/>
      <c r="M6" s="90"/>
      <c r="N6" s="90"/>
      <c r="O6" s="90"/>
      <c r="P6" s="90"/>
      <c r="Q6" s="90"/>
      <c r="R6" s="90"/>
      <c r="S6" s="90"/>
      <c r="T6" s="90"/>
      <c r="U6" s="90"/>
      <c r="V6" s="90"/>
      <c r="W6" s="90"/>
      <c r="X6" s="90"/>
      <c r="Y6" s="90"/>
      <c r="Z6" s="90"/>
      <c r="AA6" s="90"/>
      <c r="AB6" s="90"/>
      <c r="AC6" s="90"/>
      <c r="AD6" s="90"/>
    </row>
    <row r="7" spans="1:30" s="43" customFormat="1" ht="11.25" x14ac:dyDescent="0.2">
      <c r="A7" s="32"/>
      <c r="B7" s="32" t="s">
        <v>33</v>
      </c>
      <c r="D7" s="44"/>
      <c r="L7" s="90"/>
      <c r="M7" s="90"/>
      <c r="N7" s="90"/>
      <c r="O7" s="90"/>
      <c r="P7" s="90"/>
      <c r="Q7" s="90"/>
      <c r="R7" s="90"/>
      <c r="S7" s="90"/>
      <c r="T7" s="90"/>
      <c r="U7" s="90"/>
      <c r="V7" s="90"/>
      <c r="W7" s="90"/>
      <c r="X7" s="90"/>
      <c r="Y7" s="90"/>
      <c r="Z7" s="90"/>
      <c r="AA7" s="90"/>
      <c r="AB7" s="90"/>
      <c r="AC7" s="90"/>
      <c r="AD7" s="90"/>
    </row>
    <row r="8" spans="1:30" s="43" customFormat="1" ht="11.25" x14ac:dyDescent="0.2">
      <c r="A8" s="32"/>
      <c r="B8" s="32" t="s">
        <v>50</v>
      </c>
      <c r="D8" s="44"/>
      <c r="L8" s="90"/>
      <c r="M8" s="90"/>
      <c r="N8" s="90"/>
      <c r="O8" s="90"/>
      <c r="P8" s="90"/>
      <c r="Q8" s="90"/>
      <c r="R8" s="90"/>
      <c r="S8" s="90"/>
      <c r="T8" s="90"/>
      <c r="U8" s="90"/>
      <c r="V8" s="90"/>
      <c r="W8" s="90"/>
      <c r="X8" s="90"/>
      <c r="Y8" s="90"/>
      <c r="Z8" s="90"/>
      <c r="AA8" s="90"/>
      <c r="AB8" s="90"/>
      <c r="AC8" s="90"/>
      <c r="AD8" s="90"/>
    </row>
    <row r="9" spans="1:30" s="43" customFormat="1" ht="11.25" x14ac:dyDescent="0.2">
      <c r="A9" s="32"/>
      <c r="B9" s="32" t="s">
        <v>48</v>
      </c>
      <c r="D9" s="44"/>
      <c r="L9" s="90"/>
      <c r="M9" s="90"/>
      <c r="N9" s="90"/>
      <c r="O9" s="90"/>
      <c r="P9" s="90"/>
      <c r="Q9" s="90"/>
      <c r="R9" s="90"/>
      <c r="S9" s="90"/>
      <c r="T9" s="90"/>
      <c r="U9" s="90"/>
      <c r="V9" s="90"/>
      <c r="W9" s="90"/>
      <c r="X9" s="90"/>
      <c r="Y9" s="90"/>
      <c r="Z9" s="90"/>
      <c r="AA9" s="90"/>
      <c r="AB9" s="90"/>
      <c r="AC9" s="90"/>
      <c r="AD9" s="90"/>
    </row>
    <row r="10" spans="1:30" s="43" customFormat="1" ht="11.25" x14ac:dyDescent="0.2">
      <c r="A10" s="32"/>
      <c r="B10" s="32" t="s">
        <v>121</v>
      </c>
      <c r="D10" s="44"/>
      <c r="L10" s="90"/>
      <c r="M10" s="90"/>
      <c r="N10" s="90"/>
      <c r="O10" s="90"/>
      <c r="P10" s="90"/>
      <c r="Q10" s="90"/>
      <c r="R10" s="90"/>
      <c r="S10" s="90"/>
      <c r="T10" s="90"/>
      <c r="U10" s="90"/>
      <c r="V10" s="90"/>
      <c r="W10" s="90"/>
      <c r="X10" s="90"/>
      <c r="Y10" s="90"/>
      <c r="Z10" s="90"/>
      <c r="AA10" s="90"/>
      <c r="AB10" s="90"/>
      <c r="AC10" s="90"/>
      <c r="AD10" s="90"/>
    </row>
    <row r="11" spans="1:30" s="43" customFormat="1" ht="11.25" x14ac:dyDescent="0.2">
      <c r="A11" s="32"/>
      <c r="B11" s="32" t="s">
        <v>38</v>
      </c>
      <c r="D11" s="44"/>
      <c r="L11" s="90"/>
      <c r="M11" s="90"/>
      <c r="N11" s="90"/>
      <c r="O11" s="90"/>
      <c r="P11" s="90"/>
      <c r="Q11" s="90"/>
      <c r="R11" s="90"/>
      <c r="S11" s="90"/>
      <c r="T11" s="90"/>
      <c r="U11" s="90"/>
      <c r="V11" s="90"/>
      <c r="W11" s="90"/>
      <c r="X11" s="90"/>
      <c r="Y11" s="90"/>
      <c r="Z11" s="90"/>
      <c r="AA11" s="90"/>
      <c r="AB11" s="90"/>
      <c r="AC11" s="90"/>
      <c r="AD11" s="90"/>
    </row>
    <row r="12" spans="1:30" s="43" customFormat="1" ht="11.25" x14ac:dyDescent="0.2">
      <c r="A12" s="32"/>
      <c r="B12" s="32" t="s">
        <v>47</v>
      </c>
      <c r="D12" s="44"/>
      <c r="L12" s="90"/>
      <c r="M12" s="90"/>
      <c r="N12" s="90"/>
      <c r="O12" s="90"/>
      <c r="P12" s="90"/>
      <c r="Q12" s="90"/>
      <c r="R12" s="90"/>
      <c r="S12" s="90"/>
      <c r="T12" s="90"/>
      <c r="U12" s="90"/>
      <c r="V12" s="90"/>
      <c r="W12" s="90"/>
      <c r="X12" s="90"/>
      <c r="Y12" s="90"/>
      <c r="Z12" s="90"/>
      <c r="AA12" s="90"/>
      <c r="AB12" s="90"/>
      <c r="AC12" s="90"/>
      <c r="AD12" s="90"/>
    </row>
    <row r="13" spans="1:30" s="43" customFormat="1" ht="11.25" x14ac:dyDescent="0.2">
      <c r="A13" s="32"/>
      <c r="B13" s="32" t="s">
        <v>56</v>
      </c>
      <c r="D13" s="44"/>
      <c r="L13" s="90"/>
      <c r="M13" s="90"/>
      <c r="N13" s="90"/>
      <c r="O13" s="90"/>
      <c r="P13" s="90"/>
      <c r="Q13" s="90"/>
      <c r="R13" s="90"/>
      <c r="S13" s="90"/>
      <c r="T13" s="90"/>
      <c r="U13" s="90"/>
      <c r="V13" s="90"/>
      <c r="W13" s="90"/>
      <c r="X13" s="90"/>
      <c r="Y13" s="90"/>
      <c r="Z13" s="90"/>
      <c r="AA13" s="90"/>
      <c r="AB13" s="90"/>
      <c r="AC13" s="90"/>
      <c r="AD13" s="90"/>
    </row>
    <row r="14" spans="1:30" x14ac:dyDescent="0.2">
      <c r="A14" s="31"/>
      <c r="B14" s="32" t="s">
        <v>26</v>
      </c>
    </row>
    <row r="15" spans="1:30" x14ac:dyDescent="0.2">
      <c r="A15" s="31"/>
      <c r="B15" s="32" t="s">
        <v>130</v>
      </c>
    </row>
    <row r="16" spans="1:30" x14ac:dyDescent="0.2">
      <c r="A16" s="31"/>
      <c r="B16" s="32"/>
    </row>
    <row r="17" spans="1:30" x14ac:dyDescent="0.2">
      <c r="A17" s="31"/>
      <c r="B17" s="32"/>
      <c r="L17" s="139" t="s">
        <v>106</v>
      </c>
      <c r="M17" s="139"/>
      <c r="N17" s="139"/>
      <c r="O17" s="139"/>
      <c r="P17" s="139"/>
      <c r="Q17" s="139"/>
      <c r="R17" s="139"/>
      <c r="S17" s="139"/>
      <c r="T17" s="139"/>
      <c r="V17" s="139" t="s">
        <v>116</v>
      </c>
      <c r="W17" s="139"/>
      <c r="X17" s="139"/>
      <c r="Y17" s="139"/>
      <c r="Z17" s="139"/>
      <c r="AA17" s="139"/>
      <c r="AB17" s="139"/>
      <c r="AC17" s="139"/>
      <c r="AD17" s="139"/>
    </row>
    <row r="18" spans="1:30" ht="29.25" customHeight="1" x14ac:dyDescent="0.2">
      <c r="B18" s="135" t="s">
        <v>43</v>
      </c>
      <c r="C18" s="135"/>
      <c r="D18" s="47"/>
      <c r="E18" s="136" t="s">
        <v>10</v>
      </c>
      <c r="F18" s="136"/>
      <c r="G18" s="48"/>
      <c r="H18" s="136" t="s">
        <v>40</v>
      </c>
      <c r="I18" s="136"/>
      <c r="J18" s="136"/>
      <c r="L18" s="137" t="s">
        <v>43</v>
      </c>
      <c r="M18" s="137"/>
      <c r="N18" s="94"/>
      <c r="O18" s="138" t="s">
        <v>10</v>
      </c>
      <c r="P18" s="138"/>
      <c r="Q18" s="96"/>
      <c r="R18" s="138" t="s">
        <v>40</v>
      </c>
      <c r="S18" s="138"/>
      <c r="T18" s="138"/>
      <c r="V18" s="137" t="s">
        <v>43</v>
      </c>
      <c r="W18" s="137"/>
      <c r="X18" s="94"/>
      <c r="Y18" s="138" t="s">
        <v>10</v>
      </c>
      <c r="Z18" s="138"/>
      <c r="AA18" s="96"/>
      <c r="AB18" s="138" t="s">
        <v>40</v>
      </c>
      <c r="AC18" s="138"/>
      <c r="AD18" s="138"/>
    </row>
    <row r="19" spans="1:30" s="42" customFormat="1" x14ac:dyDescent="0.2">
      <c r="A19" s="53" t="s">
        <v>57</v>
      </c>
      <c r="B19" s="49" t="s">
        <v>3</v>
      </c>
      <c r="C19" s="49" t="s">
        <v>2</v>
      </c>
      <c r="D19" s="54"/>
      <c r="E19" s="49" t="s">
        <v>12</v>
      </c>
      <c r="F19" s="49" t="s">
        <v>1</v>
      </c>
      <c r="G19" s="49"/>
      <c r="H19" s="49" t="s">
        <v>9</v>
      </c>
      <c r="I19" s="49" t="s">
        <v>10</v>
      </c>
      <c r="J19" s="49" t="s">
        <v>0</v>
      </c>
      <c r="L19" s="92" t="s">
        <v>3</v>
      </c>
      <c r="M19" s="92" t="s">
        <v>2</v>
      </c>
      <c r="N19" s="97"/>
      <c r="O19" s="92" t="s">
        <v>12</v>
      </c>
      <c r="P19" s="92" t="s">
        <v>1</v>
      </c>
      <c r="Q19" s="92"/>
      <c r="R19" s="92" t="s">
        <v>9</v>
      </c>
      <c r="S19" s="92" t="s">
        <v>10</v>
      </c>
      <c r="T19" s="92" t="s">
        <v>0</v>
      </c>
      <c r="U19" s="98"/>
      <c r="V19" s="92" t="s">
        <v>3</v>
      </c>
      <c r="W19" s="92" t="s">
        <v>2</v>
      </c>
      <c r="X19" s="97"/>
      <c r="Y19" s="92" t="s">
        <v>12</v>
      </c>
      <c r="Z19" s="92" t="s">
        <v>1</v>
      </c>
      <c r="AA19" s="92"/>
      <c r="AB19" s="92" t="s">
        <v>9</v>
      </c>
      <c r="AC19" s="92" t="s">
        <v>10</v>
      </c>
      <c r="AD19" s="92" t="s">
        <v>0</v>
      </c>
    </row>
    <row r="20" spans="1:30" x14ac:dyDescent="0.2">
      <c r="A20" s="31">
        <v>2014</v>
      </c>
      <c r="B20" s="55">
        <v>989.01127678300008</v>
      </c>
      <c r="C20" s="55">
        <v>276.152521197</v>
      </c>
      <c r="D20" s="55"/>
      <c r="E20" s="55">
        <v>100.572596</v>
      </c>
      <c r="F20" s="55">
        <v>73.907404999999997</v>
      </c>
      <c r="G20" s="55"/>
      <c r="H20" s="55">
        <v>1265.16379798</v>
      </c>
      <c r="I20" s="55">
        <v>174.48000100000002</v>
      </c>
      <c r="J20" s="55">
        <v>1439.6437989800002</v>
      </c>
      <c r="K20" s="35"/>
      <c r="L20" s="99" t="str">
        <f>IFERROR(B20/#REF!-1, "n/a")</f>
        <v>n/a</v>
      </c>
      <c r="M20" s="99" t="str">
        <f>IFERROR(C20/#REF!-1, "n/a")</f>
        <v>n/a</v>
      </c>
      <c r="N20" s="99"/>
      <c r="O20" s="99" t="str">
        <f>IFERROR(E20/#REF!-1, "n/a")</f>
        <v>n/a</v>
      </c>
      <c r="P20" s="99" t="str">
        <f>IFERROR(F20/#REF!-1, "n/a")</f>
        <v>n/a</v>
      </c>
      <c r="Q20" s="99"/>
      <c r="R20" s="99" t="str">
        <f>IFERROR(H20/#REF!-1, "n/a")</f>
        <v>n/a</v>
      </c>
      <c r="S20" s="99" t="str">
        <f>IFERROR(I20/#REF!-1, "n/a")</f>
        <v>n/a</v>
      </c>
      <c r="T20" s="99" t="str">
        <f>IFERROR(J20/#REF!-1, "n/a")</f>
        <v>n/a</v>
      </c>
      <c r="U20" s="100"/>
      <c r="V20" s="99" t="s">
        <v>107</v>
      </c>
      <c r="W20" s="99" t="s">
        <v>107</v>
      </c>
      <c r="X20" s="99"/>
      <c r="Y20" s="99" t="s">
        <v>107</v>
      </c>
      <c r="Z20" s="101" t="s">
        <v>107</v>
      </c>
      <c r="AA20" s="99"/>
      <c r="AB20" s="99" t="s">
        <v>107</v>
      </c>
      <c r="AC20" s="99" t="s">
        <v>107</v>
      </c>
      <c r="AD20" s="99" t="s">
        <v>107</v>
      </c>
    </row>
    <row r="21" spans="1:30" x14ac:dyDescent="0.2">
      <c r="A21" s="31">
        <v>2015</v>
      </c>
      <c r="B21" s="55">
        <v>1330.8232997780001</v>
      </c>
      <c r="C21" s="55">
        <v>270.614500588</v>
      </c>
      <c r="D21" s="55"/>
      <c r="E21" s="55">
        <v>101.81680650000001</v>
      </c>
      <c r="F21" s="55">
        <v>97.449011103500013</v>
      </c>
      <c r="G21" s="55"/>
      <c r="H21" s="55">
        <v>1601.4378003660001</v>
      </c>
      <c r="I21" s="55">
        <v>199.26581760350001</v>
      </c>
      <c r="J21" s="55">
        <v>1800.7036179695001</v>
      </c>
      <c r="K21" s="35"/>
      <c r="L21" s="99">
        <f t="shared" ref="L21:L28" si="0">IFERROR(B21/B20-1, "n/a")</f>
        <v>0.34560983379969823</v>
      </c>
      <c r="M21" s="99">
        <f t="shared" ref="M21:M28" si="1">IFERROR(C21/C20-1, "n/a")</f>
        <v>-2.0054209843875848E-2</v>
      </c>
      <c r="N21" s="99"/>
      <c r="O21" s="99">
        <f t="shared" ref="O21:O28" si="2">IFERROR(E21/E20-1, "n/a")</f>
        <v>1.2371267616478887E-2</v>
      </c>
      <c r="P21" s="99">
        <f t="shared" ref="P21:P28" si="3">IFERROR(F21/F20-1, "n/a")</f>
        <v>0.31852838160804064</v>
      </c>
      <c r="Q21" s="99"/>
      <c r="R21" s="99">
        <f t="shared" ref="R21:R28" si="4">IFERROR(H21/H20-1, "n/a")</f>
        <v>0.26579483456838204</v>
      </c>
      <c r="S21" s="99">
        <f t="shared" ref="S21:S28" si="5">IFERROR(I21/I20-1, "n/a")</f>
        <v>0.14205534423111321</v>
      </c>
      <c r="T21" s="99">
        <f t="shared" ref="T21:T28" si="6">IFERROR(J21/J20-1, "n/a")</f>
        <v>0.25079802326472267</v>
      </c>
      <c r="U21" s="100"/>
      <c r="V21" s="99" t="s">
        <v>107</v>
      </c>
      <c r="W21" s="99" t="s">
        <v>107</v>
      </c>
      <c r="X21" s="99"/>
      <c r="Y21" s="99" t="s">
        <v>107</v>
      </c>
      <c r="Z21" s="101" t="s">
        <v>107</v>
      </c>
      <c r="AA21" s="99"/>
      <c r="AB21" s="99" t="s">
        <v>107</v>
      </c>
      <c r="AC21" s="99" t="s">
        <v>107</v>
      </c>
      <c r="AD21" s="99" t="s">
        <v>107</v>
      </c>
    </row>
    <row r="22" spans="1:30" x14ac:dyDescent="0.2">
      <c r="A22" s="31">
        <v>2016</v>
      </c>
      <c r="B22" s="55">
        <v>1559.6137345659997</v>
      </c>
      <c r="C22" s="55">
        <v>320.62121453899999</v>
      </c>
      <c r="D22" s="55"/>
      <c r="E22" s="55">
        <v>78.431759</v>
      </c>
      <c r="F22" s="55">
        <v>85.520043000000015</v>
      </c>
      <c r="G22" s="55"/>
      <c r="H22" s="55">
        <v>1880.2349491049997</v>
      </c>
      <c r="I22" s="55">
        <v>163.95180200000001</v>
      </c>
      <c r="J22" s="55">
        <v>2044.1867511049998</v>
      </c>
      <c r="K22" s="35"/>
      <c r="L22" s="99">
        <f t="shared" si="0"/>
        <v>0.17191646315943299</v>
      </c>
      <c r="M22" s="99">
        <f t="shared" si="1"/>
        <v>0.18478948409026041</v>
      </c>
      <c r="N22" s="99"/>
      <c r="O22" s="99">
        <f t="shared" si="2"/>
        <v>-0.22967767605243061</v>
      </c>
      <c r="P22" s="99">
        <f t="shared" si="3"/>
        <v>-0.12241240797025954</v>
      </c>
      <c r="Q22" s="99"/>
      <c r="R22" s="99">
        <f t="shared" si="4"/>
        <v>0.17409177470101045</v>
      </c>
      <c r="S22" s="99">
        <f t="shared" si="5"/>
        <v>-0.17722063938616894</v>
      </c>
      <c r="T22" s="99">
        <f t="shared" si="6"/>
        <v>0.1352155516908744</v>
      </c>
      <c r="U22" s="100"/>
      <c r="V22" s="99" t="s">
        <v>107</v>
      </c>
      <c r="W22" s="99" t="s">
        <v>107</v>
      </c>
      <c r="X22" s="99"/>
      <c r="Y22" s="99" t="s">
        <v>107</v>
      </c>
      <c r="Z22" s="101" t="s">
        <v>107</v>
      </c>
      <c r="AA22" s="99"/>
      <c r="AB22" s="99" t="s">
        <v>107</v>
      </c>
      <c r="AC22" s="99" t="s">
        <v>107</v>
      </c>
      <c r="AD22" s="99" t="s">
        <v>107</v>
      </c>
    </row>
    <row r="23" spans="1:30" x14ac:dyDescent="0.2">
      <c r="A23" s="31">
        <v>2017</v>
      </c>
      <c r="B23" s="55">
        <v>1465.4016939749999</v>
      </c>
      <c r="C23" s="55">
        <v>313.97777979800003</v>
      </c>
      <c r="D23" s="55"/>
      <c r="E23" s="55">
        <v>97.727253999999988</v>
      </c>
      <c r="F23" s="55">
        <v>126.27364700000001</v>
      </c>
      <c r="G23" s="55"/>
      <c r="H23" s="55">
        <v>1779.379473773</v>
      </c>
      <c r="I23" s="55">
        <v>224.000901</v>
      </c>
      <c r="J23" s="55">
        <v>2003.3803747729999</v>
      </c>
      <c r="K23" s="35"/>
      <c r="L23" s="99">
        <f t="shared" si="0"/>
        <v>-6.0407290922721013E-2</v>
      </c>
      <c r="M23" s="99">
        <f t="shared" si="1"/>
        <v>-2.072050893622901E-2</v>
      </c>
      <c r="N23" s="99"/>
      <c r="O23" s="99">
        <f t="shared" si="2"/>
        <v>0.24601634906594394</v>
      </c>
      <c r="P23" s="99">
        <f t="shared" si="3"/>
        <v>0.47653862849437512</v>
      </c>
      <c r="Q23" s="99"/>
      <c r="R23" s="99">
        <f t="shared" si="4"/>
        <v>-5.3639825905803629E-2</v>
      </c>
      <c r="S23" s="99">
        <f t="shared" si="5"/>
        <v>0.36626068312442195</v>
      </c>
      <c r="T23" s="99">
        <f t="shared" si="6"/>
        <v>-1.9962156740298664E-2</v>
      </c>
      <c r="U23" s="100"/>
      <c r="V23" s="99" t="s">
        <v>107</v>
      </c>
      <c r="W23" s="99" t="s">
        <v>107</v>
      </c>
      <c r="X23" s="99"/>
      <c r="Y23" s="99" t="s">
        <v>107</v>
      </c>
      <c r="Z23" s="101" t="s">
        <v>107</v>
      </c>
      <c r="AA23" s="99"/>
      <c r="AB23" s="99" t="s">
        <v>107</v>
      </c>
      <c r="AC23" s="99" t="s">
        <v>107</v>
      </c>
      <c r="AD23" s="99" t="s">
        <v>107</v>
      </c>
    </row>
    <row r="24" spans="1:30" x14ac:dyDescent="0.2">
      <c r="A24" s="31">
        <v>2018</v>
      </c>
      <c r="B24" s="55">
        <v>1332.7720000000002</v>
      </c>
      <c r="C24" s="55">
        <v>270.10996796799998</v>
      </c>
      <c r="D24" s="55"/>
      <c r="E24" s="55">
        <v>88.711928000000015</v>
      </c>
      <c r="F24" s="55">
        <v>181.35820200000001</v>
      </c>
      <c r="G24" s="55"/>
      <c r="H24" s="55">
        <v>1602.881967968</v>
      </c>
      <c r="I24" s="55">
        <v>270.07013000000001</v>
      </c>
      <c r="J24" s="55">
        <v>1872.9520979680001</v>
      </c>
      <c r="K24" s="35"/>
      <c r="L24" s="99">
        <f t="shared" si="0"/>
        <v>-9.0507397746506513E-2</v>
      </c>
      <c r="M24" s="99">
        <f t="shared" si="1"/>
        <v>-0.13971629412190489</v>
      </c>
      <c r="N24" s="99"/>
      <c r="O24" s="99">
        <f t="shared" si="2"/>
        <v>-9.2249865119508723E-2</v>
      </c>
      <c r="P24" s="99">
        <f t="shared" si="3"/>
        <v>0.43623159945637746</v>
      </c>
      <c r="Q24" s="99"/>
      <c r="R24" s="99">
        <f t="shared" si="4"/>
        <v>-9.9190480955000715E-2</v>
      </c>
      <c r="S24" s="99">
        <f t="shared" si="5"/>
        <v>0.20566537364061777</v>
      </c>
      <c r="T24" s="99">
        <f t="shared" si="6"/>
        <v>-6.5104100273408294E-2</v>
      </c>
      <c r="U24" s="100"/>
      <c r="V24" s="99" t="s">
        <v>107</v>
      </c>
      <c r="W24" s="99" t="s">
        <v>107</v>
      </c>
      <c r="X24" s="99"/>
      <c r="Y24" s="99" t="s">
        <v>107</v>
      </c>
      <c r="Z24" s="101" t="s">
        <v>107</v>
      </c>
      <c r="AA24" s="99"/>
      <c r="AB24" s="99" t="s">
        <v>107</v>
      </c>
      <c r="AC24" s="99" t="s">
        <v>107</v>
      </c>
      <c r="AD24" s="99" t="s">
        <v>107</v>
      </c>
    </row>
    <row r="25" spans="1:30" x14ac:dyDescent="0.2">
      <c r="A25" s="31">
        <v>2019</v>
      </c>
      <c r="B25" s="55">
        <v>1581.103620544</v>
      </c>
      <c r="C25" s="55">
        <v>291.25597285700002</v>
      </c>
      <c r="D25" s="55"/>
      <c r="E25" s="55">
        <v>107.01505699999998</v>
      </c>
      <c r="F25" s="55">
        <v>139.55928902000002</v>
      </c>
      <c r="G25" s="55"/>
      <c r="H25" s="55">
        <v>1872.359593401</v>
      </c>
      <c r="I25" s="55">
        <v>246.57434602000001</v>
      </c>
      <c r="J25" s="55">
        <v>2118.9339394210001</v>
      </c>
      <c r="K25" s="35"/>
      <c r="L25" s="99">
        <f t="shared" si="0"/>
        <v>0.1863271591419986</v>
      </c>
      <c r="M25" s="99">
        <f t="shared" si="1"/>
        <v>7.8286651351960446E-2</v>
      </c>
      <c r="N25" s="99"/>
      <c r="O25" s="99">
        <f t="shared" si="2"/>
        <v>0.20632094705460546</v>
      </c>
      <c r="P25" s="99">
        <f t="shared" si="3"/>
        <v>-0.23047710287732115</v>
      </c>
      <c r="Q25" s="99"/>
      <c r="R25" s="99">
        <f t="shared" si="4"/>
        <v>0.16812069186517897</v>
      </c>
      <c r="S25" s="99">
        <f t="shared" si="5"/>
        <v>-8.6998825008896774E-2</v>
      </c>
      <c r="T25" s="99">
        <f t="shared" si="6"/>
        <v>0.13133376006779351</v>
      </c>
      <c r="U25" s="100"/>
      <c r="V25" s="99" t="s">
        <v>107</v>
      </c>
      <c r="W25" s="99" t="s">
        <v>107</v>
      </c>
      <c r="X25" s="99"/>
      <c r="Y25" s="99" t="s">
        <v>107</v>
      </c>
      <c r="Z25" s="101" t="s">
        <v>107</v>
      </c>
      <c r="AA25" s="99"/>
      <c r="AB25" s="99" t="s">
        <v>107</v>
      </c>
      <c r="AC25" s="99" t="s">
        <v>107</v>
      </c>
      <c r="AD25" s="99" t="s">
        <v>107</v>
      </c>
    </row>
    <row r="26" spans="1:30" x14ac:dyDescent="0.2">
      <c r="A26" s="31">
        <v>2020</v>
      </c>
      <c r="B26" s="55">
        <v>3559.5796607949997</v>
      </c>
      <c r="C26" s="55">
        <v>465.18289074099999</v>
      </c>
      <c r="D26" s="55"/>
      <c r="E26" s="55">
        <v>58.916969999999999</v>
      </c>
      <c r="F26" s="55">
        <v>187.29127</v>
      </c>
      <c r="G26" s="55"/>
      <c r="H26" s="55">
        <v>4024.7625515359996</v>
      </c>
      <c r="I26" s="55">
        <v>246.20823999999999</v>
      </c>
      <c r="J26" s="55">
        <v>4270.9707915359995</v>
      </c>
      <c r="K26" s="35"/>
      <c r="L26" s="99">
        <f t="shared" si="0"/>
        <v>1.251325981766001</v>
      </c>
      <c r="M26" s="99">
        <f t="shared" si="1"/>
        <v>0.5971617205920583</v>
      </c>
      <c r="N26" s="99"/>
      <c r="O26" s="99">
        <f t="shared" si="2"/>
        <v>-0.4494515851166625</v>
      </c>
      <c r="P26" s="99">
        <f t="shared" si="3"/>
        <v>0.34201937624631773</v>
      </c>
      <c r="Q26" s="99"/>
      <c r="R26" s="99">
        <f t="shared" si="4"/>
        <v>1.1495670840798917</v>
      </c>
      <c r="S26" s="99">
        <f t="shared" si="5"/>
        <v>-1.4847693034957254E-3</v>
      </c>
      <c r="T26" s="99">
        <f t="shared" si="6"/>
        <v>1.0156224373389597</v>
      </c>
      <c r="U26" s="100"/>
      <c r="V26" s="99" t="s">
        <v>107</v>
      </c>
      <c r="W26" s="99" t="s">
        <v>107</v>
      </c>
      <c r="X26" s="99"/>
      <c r="Y26" s="99" t="s">
        <v>107</v>
      </c>
      <c r="Z26" s="101" t="s">
        <v>107</v>
      </c>
      <c r="AA26" s="99"/>
      <c r="AB26" s="99" t="s">
        <v>107</v>
      </c>
      <c r="AC26" s="99" t="s">
        <v>107</v>
      </c>
      <c r="AD26" s="99" t="s">
        <v>107</v>
      </c>
    </row>
    <row r="27" spans="1:30" x14ac:dyDescent="0.2">
      <c r="A27" s="31">
        <v>2021</v>
      </c>
      <c r="B27" s="55">
        <v>3717.7321638959997</v>
      </c>
      <c r="C27" s="55">
        <v>457.80303802200007</v>
      </c>
      <c r="D27" s="55"/>
      <c r="E27" s="55">
        <v>137.17179999999996</v>
      </c>
      <c r="F27" s="55">
        <v>271.69961499999994</v>
      </c>
      <c r="G27" s="55"/>
      <c r="H27" s="55">
        <v>4175.535201918</v>
      </c>
      <c r="I27" s="55">
        <v>408.8714149999999</v>
      </c>
      <c r="J27" s="55">
        <v>4584.4066169179996</v>
      </c>
      <c r="K27" s="35"/>
      <c r="L27" s="99">
        <f t="shared" si="0"/>
        <v>4.4430106409159009E-2</v>
      </c>
      <c r="M27" s="99">
        <f t="shared" si="1"/>
        <v>-1.5864411322704441E-2</v>
      </c>
      <c r="N27" s="99"/>
      <c r="O27" s="99">
        <f t="shared" si="2"/>
        <v>1.3282222422504071</v>
      </c>
      <c r="P27" s="99">
        <f t="shared" si="3"/>
        <v>0.45067954849150182</v>
      </c>
      <c r="Q27" s="99"/>
      <c r="R27" s="99">
        <f t="shared" si="4"/>
        <v>3.7461253540152395E-2</v>
      </c>
      <c r="S27" s="99">
        <f t="shared" si="5"/>
        <v>0.66067315618681133</v>
      </c>
      <c r="T27" s="99">
        <f t="shared" si="6"/>
        <v>7.3387489795798233E-2</v>
      </c>
      <c r="U27" s="100"/>
      <c r="V27" s="99" t="s">
        <v>107</v>
      </c>
      <c r="W27" s="99" t="s">
        <v>107</v>
      </c>
      <c r="X27" s="99"/>
      <c r="Y27" s="99" t="s">
        <v>107</v>
      </c>
      <c r="Z27" s="101" t="s">
        <v>107</v>
      </c>
      <c r="AA27" s="99"/>
      <c r="AB27" s="99" t="s">
        <v>107</v>
      </c>
      <c r="AC27" s="99" t="s">
        <v>107</v>
      </c>
      <c r="AD27" s="99" t="s">
        <v>107</v>
      </c>
    </row>
    <row r="28" spans="1:30" x14ac:dyDescent="0.2">
      <c r="A28" s="31">
        <v>2022</v>
      </c>
      <c r="B28" s="55">
        <v>1819.951290234</v>
      </c>
      <c r="C28" s="55">
        <v>271.44635466699998</v>
      </c>
      <c r="D28" s="55"/>
      <c r="E28" s="55">
        <v>36.558482999999995</v>
      </c>
      <c r="F28" s="55">
        <v>18.132807</v>
      </c>
      <c r="G28" s="55"/>
      <c r="H28" s="55">
        <v>2091.3976449010001</v>
      </c>
      <c r="I28" s="55">
        <v>54.691289999999995</v>
      </c>
      <c r="J28" s="55">
        <v>2146.0889349010004</v>
      </c>
      <c r="K28" s="35"/>
      <c r="L28" s="99">
        <f t="shared" si="0"/>
        <v>-0.51046734675830407</v>
      </c>
      <c r="M28" s="99">
        <f t="shared" si="1"/>
        <v>-0.40706738024321409</v>
      </c>
      <c r="N28" s="99"/>
      <c r="O28" s="99">
        <f t="shared" si="2"/>
        <v>-0.73348397411129684</v>
      </c>
      <c r="P28" s="99">
        <f t="shared" si="3"/>
        <v>-0.93326156535039617</v>
      </c>
      <c r="Q28" s="99"/>
      <c r="R28" s="99">
        <f t="shared" si="4"/>
        <v>-0.49913063984220929</v>
      </c>
      <c r="S28" s="99">
        <f t="shared" si="5"/>
        <v>-0.86623841140863322</v>
      </c>
      <c r="T28" s="99">
        <f t="shared" si="6"/>
        <v>-0.53187203617994716</v>
      </c>
      <c r="U28" s="100"/>
      <c r="V28" s="99" t="s">
        <v>107</v>
      </c>
      <c r="W28" s="99" t="s">
        <v>107</v>
      </c>
      <c r="X28" s="99"/>
      <c r="Y28" s="99" t="s">
        <v>107</v>
      </c>
      <c r="Z28" s="101" t="s">
        <v>107</v>
      </c>
      <c r="AA28" s="99"/>
      <c r="AB28" s="99" t="s">
        <v>107</v>
      </c>
      <c r="AC28" s="99" t="s">
        <v>107</v>
      </c>
      <c r="AD28" s="99" t="s">
        <v>107</v>
      </c>
    </row>
    <row r="29" spans="1:30" x14ac:dyDescent="0.2">
      <c r="A29" s="31">
        <v>2023</v>
      </c>
      <c r="B29" s="55">
        <v>1087.3277412039999</v>
      </c>
      <c r="C29" s="55">
        <v>191.38212387199999</v>
      </c>
      <c r="D29" s="55"/>
      <c r="E29" s="55">
        <v>21.648500371863999</v>
      </c>
      <c r="F29" s="55">
        <v>11.624956179554998</v>
      </c>
      <c r="G29" s="55"/>
      <c r="H29" s="55">
        <v>1278.7098650759999</v>
      </c>
      <c r="I29" s="55">
        <v>33.273456551418995</v>
      </c>
      <c r="J29" s="55">
        <v>1311.9833216274189</v>
      </c>
      <c r="K29" s="35"/>
      <c r="L29" s="99">
        <f t="shared" ref="L29:L30" si="7">IFERROR(B29/B28-1, "n/a")</f>
        <v>-0.40255118527694389</v>
      </c>
      <c r="M29" s="99">
        <f t="shared" ref="M29:M30" si="8">IFERROR(C29/C28-1, "n/a")</f>
        <v>-0.29495415730750829</v>
      </c>
      <c r="N29" s="99"/>
      <c r="O29" s="99">
        <f t="shared" ref="O29:O30" si="9">IFERROR(E29/E28-1, "n/a")</f>
        <v>-0.40783920460091294</v>
      </c>
      <c r="P29" s="99">
        <f t="shared" ref="P29:P30" si="10">IFERROR(F29/F28-1, "n/a")</f>
        <v>-0.35889924932444284</v>
      </c>
      <c r="Q29" s="99"/>
      <c r="R29" s="99">
        <f t="shared" ref="R29:R30" si="11">IFERROR(H29/H28-1, "n/a")</f>
        <v>-0.38858596872115636</v>
      </c>
      <c r="S29" s="99">
        <f t="shared" ref="S29:S30" si="12">IFERROR(I29/I28-1, "n/a")</f>
        <v>-0.39161324314312207</v>
      </c>
      <c r="T29" s="99">
        <f t="shared" ref="T29:T30" si="13">IFERROR(J29/J28-1, "n/a")</f>
        <v>-0.38866311628975381</v>
      </c>
      <c r="U29" s="100"/>
      <c r="V29" s="99" t="s">
        <v>107</v>
      </c>
      <c r="W29" s="99" t="s">
        <v>107</v>
      </c>
      <c r="X29" s="99"/>
      <c r="Y29" s="99" t="s">
        <v>107</v>
      </c>
      <c r="Z29" s="101" t="s">
        <v>107</v>
      </c>
      <c r="AA29" s="99"/>
      <c r="AB29" s="99" t="s">
        <v>107</v>
      </c>
      <c r="AC29" s="99" t="s">
        <v>107</v>
      </c>
      <c r="AD29" s="99" t="s">
        <v>107</v>
      </c>
    </row>
    <row r="30" spans="1:30" x14ac:dyDescent="0.2">
      <c r="A30" s="31">
        <v>2024</v>
      </c>
      <c r="B30" s="55">
        <v>1211.856902041</v>
      </c>
      <c r="C30" s="55">
        <v>307.00990954500003</v>
      </c>
      <c r="D30" s="55"/>
      <c r="E30" s="55">
        <v>53.237965112276008</v>
      </c>
      <c r="F30" s="55">
        <v>22.899651819123996</v>
      </c>
      <c r="G30" s="55"/>
      <c r="H30" s="55">
        <v>1518.866811586</v>
      </c>
      <c r="I30" s="55">
        <v>76.137616931400004</v>
      </c>
      <c r="J30" s="55">
        <v>1595.0044285174001</v>
      </c>
      <c r="K30" s="35"/>
      <c r="L30" s="99">
        <f t="shared" si="7"/>
        <v>0.11452771424658836</v>
      </c>
      <c r="M30" s="99">
        <f t="shared" si="8"/>
        <v>0.60417234030872224</v>
      </c>
      <c r="N30" s="99"/>
      <c r="O30" s="99">
        <f t="shared" si="9"/>
        <v>1.459198752698271</v>
      </c>
      <c r="P30" s="99">
        <f t="shared" si="10"/>
        <v>0.96986994750122091</v>
      </c>
      <c r="Q30" s="99"/>
      <c r="R30" s="99">
        <f t="shared" si="11"/>
        <v>0.18781191345209991</v>
      </c>
      <c r="S30" s="99">
        <f t="shared" si="12"/>
        <v>1.2882388793524071</v>
      </c>
      <c r="T30" s="99">
        <f t="shared" si="13"/>
        <v>0.21572004935162914</v>
      </c>
      <c r="U30" s="100"/>
      <c r="V30" s="99" t="s">
        <v>107</v>
      </c>
      <c r="W30" s="99" t="s">
        <v>107</v>
      </c>
      <c r="X30" s="99"/>
      <c r="Y30" s="99" t="s">
        <v>107</v>
      </c>
      <c r="Z30" s="101" t="s">
        <v>107</v>
      </c>
      <c r="AA30" s="99"/>
      <c r="AB30" s="99" t="s">
        <v>107</v>
      </c>
      <c r="AC30" s="99" t="s">
        <v>107</v>
      </c>
      <c r="AD30" s="99" t="s">
        <v>107</v>
      </c>
    </row>
    <row r="31" spans="1:30" x14ac:dyDescent="0.2">
      <c r="A31" s="31"/>
      <c r="B31" s="55"/>
      <c r="C31" s="55"/>
      <c r="D31" s="55"/>
      <c r="E31" s="55"/>
      <c r="F31" s="55"/>
      <c r="G31" s="55"/>
      <c r="H31" s="55"/>
      <c r="I31" s="55"/>
      <c r="J31" s="55"/>
      <c r="K31" s="35"/>
      <c r="L31" s="99"/>
      <c r="M31" s="99"/>
      <c r="N31" s="99"/>
      <c r="O31" s="99"/>
      <c r="P31" s="99"/>
      <c r="Q31" s="99"/>
      <c r="R31" s="99"/>
      <c r="S31" s="99"/>
      <c r="T31" s="99"/>
      <c r="U31" s="100"/>
      <c r="V31" s="99"/>
      <c r="W31" s="99"/>
      <c r="X31" s="99"/>
      <c r="Y31" s="99"/>
      <c r="Z31" s="101"/>
      <c r="AA31" s="99"/>
      <c r="AB31" s="99"/>
      <c r="AC31" s="99"/>
      <c r="AD31" s="99"/>
    </row>
    <row r="32" spans="1:30" x14ac:dyDescent="0.2">
      <c r="A32" s="103" t="s">
        <v>151</v>
      </c>
      <c r="B32" s="104">
        <v>74.760790284999999</v>
      </c>
      <c r="C32" s="104">
        <v>14.985098054999998</v>
      </c>
      <c r="D32" s="104"/>
      <c r="E32" s="104">
        <v>4.2443198247269995</v>
      </c>
      <c r="F32" s="104">
        <v>1.919688018267</v>
      </c>
      <c r="G32" s="104"/>
      <c r="H32" s="104">
        <v>89.745888339999993</v>
      </c>
      <c r="I32" s="104">
        <v>6.1640078429939997</v>
      </c>
      <c r="J32" s="104">
        <v>95.90989618299399</v>
      </c>
      <c r="K32" s="105"/>
      <c r="L32" s="106"/>
      <c r="M32" s="107"/>
      <c r="N32" s="108"/>
      <c r="O32" s="108"/>
      <c r="P32" s="108"/>
      <c r="Q32" s="108"/>
      <c r="R32" s="108"/>
      <c r="S32" s="108"/>
      <c r="T32" s="108"/>
      <c r="U32" s="108"/>
      <c r="V32" s="109"/>
      <c r="W32" s="109"/>
      <c r="X32" s="109"/>
      <c r="Y32" s="109"/>
      <c r="Z32" s="110"/>
      <c r="AA32" s="109"/>
      <c r="AB32" s="109"/>
      <c r="AC32" s="109"/>
      <c r="AD32" s="109"/>
    </row>
    <row r="33" spans="1:30" x14ac:dyDescent="0.2">
      <c r="A33" s="103" t="s">
        <v>158</v>
      </c>
      <c r="B33" s="104">
        <v>107.40416678500002</v>
      </c>
      <c r="C33" s="104">
        <v>40.834403082999998</v>
      </c>
      <c r="D33" s="104"/>
      <c r="E33" s="104">
        <v>6.8172476835739992</v>
      </c>
      <c r="F33" s="104">
        <v>2.2324589367250005</v>
      </c>
      <c r="G33" s="104"/>
      <c r="H33" s="104">
        <v>148.23856986800001</v>
      </c>
      <c r="I33" s="104">
        <v>9.0497066202990002</v>
      </c>
      <c r="J33" s="104">
        <v>157.288276488299</v>
      </c>
      <c r="K33" s="105"/>
      <c r="L33" s="111">
        <f>B33/B32-1</f>
        <v>0.43663765960148737</v>
      </c>
      <c r="M33" s="111">
        <f t="shared" ref="M33:T33" si="14">C33/C32-1</f>
        <v>1.7250007262631826</v>
      </c>
      <c r="N33" s="111"/>
      <c r="O33" s="111">
        <f t="shared" si="14"/>
        <v>0.60620499045745069</v>
      </c>
      <c r="P33" s="111">
        <f t="shared" si="14"/>
        <v>0.16292799427917193</v>
      </c>
      <c r="Q33" s="111"/>
      <c r="R33" s="111">
        <f t="shared" si="14"/>
        <v>0.65175890071311127</v>
      </c>
      <c r="S33" s="111">
        <f t="shared" si="14"/>
        <v>0.46815300220373346</v>
      </c>
      <c r="T33" s="111">
        <f t="shared" si="14"/>
        <v>0.63995878160681574</v>
      </c>
      <c r="U33" s="109"/>
      <c r="V33" s="109" t="s">
        <v>107</v>
      </c>
      <c r="W33" s="109" t="s">
        <v>107</v>
      </c>
      <c r="X33" s="109"/>
      <c r="Y33" s="109" t="s">
        <v>107</v>
      </c>
      <c r="Z33" s="110" t="s">
        <v>107</v>
      </c>
      <c r="AA33" s="109"/>
      <c r="AB33" s="109" t="s">
        <v>107</v>
      </c>
      <c r="AC33" s="109" t="s">
        <v>107</v>
      </c>
      <c r="AD33" s="109" t="s">
        <v>107</v>
      </c>
    </row>
    <row r="34" spans="1:30" x14ac:dyDescent="0.2">
      <c r="A34" s="31"/>
      <c r="B34" s="55"/>
      <c r="C34" s="55"/>
      <c r="D34" s="55"/>
      <c r="E34" s="55"/>
      <c r="F34" s="55"/>
      <c r="G34" s="55"/>
      <c r="H34" s="55"/>
      <c r="I34" s="55"/>
      <c r="J34" s="55"/>
      <c r="K34" s="35"/>
      <c r="L34" s="102"/>
      <c r="M34" s="102"/>
      <c r="N34" s="102"/>
      <c r="O34" s="102"/>
      <c r="P34" s="102"/>
      <c r="Q34" s="102"/>
      <c r="R34" s="102"/>
      <c r="S34" s="102"/>
      <c r="T34" s="102"/>
      <c r="U34" s="102"/>
      <c r="V34" s="99"/>
      <c r="W34" s="99"/>
      <c r="X34" s="99"/>
      <c r="Y34" s="99"/>
      <c r="Z34" s="101"/>
      <c r="AA34" s="99"/>
      <c r="AB34" s="99"/>
      <c r="AC34" s="99"/>
      <c r="AD34" s="99"/>
    </row>
    <row r="35" spans="1:30" x14ac:dyDescent="0.2">
      <c r="A35" s="31" t="s">
        <v>137</v>
      </c>
      <c r="B35" s="55">
        <v>287.835568502</v>
      </c>
      <c r="C35" s="55">
        <v>39.977579563999996</v>
      </c>
      <c r="D35" s="55"/>
      <c r="E35" s="55">
        <v>2.716437</v>
      </c>
      <c r="F35" s="55">
        <v>0.77773500000000007</v>
      </c>
      <c r="G35" s="55"/>
      <c r="H35" s="55">
        <v>327.813148066</v>
      </c>
      <c r="I35" s="55">
        <v>3.4941719999999998</v>
      </c>
      <c r="J35" s="55">
        <v>331.30732006599999</v>
      </c>
      <c r="K35" s="55"/>
      <c r="L35" s="99" t="str">
        <f>IFERROR(B35/#REF!-1, "n/a")</f>
        <v>n/a</v>
      </c>
      <c r="M35" s="99" t="str">
        <f>IFERROR(C35/#REF!-1, "n/a")</f>
        <v>n/a</v>
      </c>
      <c r="N35" s="99"/>
      <c r="O35" s="99" t="str">
        <f>IFERROR(E35/#REF!-1, "n/a")</f>
        <v>n/a</v>
      </c>
      <c r="P35" s="99" t="str">
        <f>IFERROR(F35/#REF!-1, "n/a")</f>
        <v>n/a</v>
      </c>
      <c r="Q35" s="99"/>
      <c r="R35" s="99" t="str">
        <f>IFERROR(H35/#REF!-1, "n/a")</f>
        <v>n/a</v>
      </c>
      <c r="S35" s="99" t="str">
        <f>IFERROR(I35/#REF!-1, "n/a")</f>
        <v>n/a</v>
      </c>
      <c r="T35" s="99" t="str">
        <f>IFERROR(J35/#REF!-1, "n/a")</f>
        <v>n/a</v>
      </c>
      <c r="U35" s="102"/>
      <c r="V35" s="99" t="str">
        <f>IFERROR(B35/#REF!-1, "n/a")</f>
        <v>n/a</v>
      </c>
      <c r="W35" s="99" t="str">
        <f>IFERROR(C35/#REF!-1, "n/a")</f>
        <v>n/a</v>
      </c>
      <c r="X35" s="99"/>
      <c r="Y35" s="99" t="str">
        <f>IFERROR(E35/#REF!-1, "n/a")</f>
        <v>n/a</v>
      </c>
      <c r="Z35" s="99" t="str">
        <f>IFERROR(F35/#REF!-1, "n/a")</f>
        <v>n/a</v>
      </c>
      <c r="AA35" s="99"/>
      <c r="AB35" s="99" t="str">
        <f>IFERROR(H35/#REF!-1, "n/a")</f>
        <v>n/a</v>
      </c>
      <c r="AC35" s="99" t="str">
        <f>IFERROR(I35/#REF!-1, "n/a")</f>
        <v>n/a</v>
      </c>
      <c r="AD35" s="99" t="str">
        <f>IFERROR(J35/#REF!-1, "n/a")</f>
        <v>n/a</v>
      </c>
    </row>
    <row r="36" spans="1:30" x14ac:dyDescent="0.2">
      <c r="A36" s="31" t="s">
        <v>144</v>
      </c>
      <c r="B36" s="55">
        <v>222.93555945999998</v>
      </c>
      <c r="C36" s="55">
        <v>45.214273592000005</v>
      </c>
      <c r="D36" s="55"/>
      <c r="E36" s="55">
        <v>3.869978025545</v>
      </c>
      <c r="F36" s="55">
        <v>1.7478032534289998</v>
      </c>
      <c r="G36" s="55"/>
      <c r="H36" s="55">
        <v>268.14983305199996</v>
      </c>
      <c r="I36" s="55">
        <v>5.6177812789740003</v>
      </c>
      <c r="J36" s="55">
        <v>273.76761433097397</v>
      </c>
      <c r="K36" s="55"/>
      <c r="L36" s="99" t="str">
        <f>IFERROR(B36/#REF!-1, "n/a")</f>
        <v>n/a</v>
      </c>
      <c r="M36" s="99" t="str">
        <f>IFERROR(C36/#REF!-1, "n/a")</f>
        <v>n/a</v>
      </c>
      <c r="N36" s="99"/>
      <c r="O36" s="99" t="str">
        <f>IFERROR(E36/#REF!-1, "n/a")</f>
        <v>n/a</v>
      </c>
      <c r="P36" s="99" t="str">
        <f>IFERROR(F36/#REF!-1, "n/a")</f>
        <v>n/a</v>
      </c>
      <c r="Q36" s="99"/>
      <c r="R36" s="99" t="s">
        <v>107</v>
      </c>
      <c r="S36" s="99" t="str">
        <f>IFERROR(I36/#REF!-1, "n/a")</f>
        <v>n/a</v>
      </c>
      <c r="T36" s="99" t="str">
        <f>IFERROR(J36/#REF!-1, "n/a")</f>
        <v>n/a</v>
      </c>
      <c r="U36" s="102"/>
      <c r="V36" s="99">
        <f t="shared" ref="V36" si="15">IFERROR(B36/B35-1, "n/a")</f>
        <v>-0.22547598748745001</v>
      </c>
      <c r="W36" s="99">
        <f t="shared" ref="W36" si="16">IFERROR(C36/C35-1, "n/a")</f>
        <v>0.13099077245576107</v>
      </c>
      <c r="X36" s="99"/>
      <c r="Y36" s="99">
        <f t="shared" ref="Y36" si="17">IFERROR(E36/E35-1, "n/a")</f>
        <v>0.4246522284687626</v>
      </c>
      <c r="Z36" s="99">
        <f t="shared" ref="Z36" si="18">IFERROR(F36/F35-1, "n/a")</f>
        <v>1.2472992130082865</v>
      </c>
      <c r="AA36" s="99"/>
      <c r="AB36" s="99">
        <f t="shared" ref="AB36" si="19">IFERROR(H36/H35-1, "n/a")</f>
        <v>-0.18200403298646139</v>
      </c>
      <c r="AC36" s="99">
        <f t="shared" ref="AC36" si="20">IFERROR(I36/I35-1, "n/a")</f>
        <v>0.60775751135719713</v>
      </c>
      <c r="AD36" s="99">
        <f t="shared" ref="AD36" si="21">IFERROR(J36/J35-1, "n/a")</f>
        <v>-0.17367471906012666</v>
      </c>
    </row>
    <row r="37" spans="1:30" x14ac:dyDescent="0.2">
      <c r="A37" s="31" t="s">
        <v>145</v>
      </c>
      <c r="B37" s="55">
        <v>300.68432168300001</v>
      </c>
      <c r="C37" s="55">
        <v>44.144575809000003</v>
      </c>
      <c r="D37" s="55"/>
      <c r="E37" s="55">
        <v>6.0856262836660004</v>
      </c>
      <c r="F37" s="55">
        <v>2.2787974816980001</v>
      </c>
      <c r="G37" s="55"/>
      <c r="H37" s="55">
        <v>344.82889749200001</v>
      </c>
      <c r="I37" s="55">
        <v>8.3644237653640001</v>
      </c>
      <c r="J37" s="55">
        <v>353.193321257364</v>
      </c>
      <c r="K37" s="55"/>
      <c r="L37" s="99" t="str">
        <f>IFERROR(B37/#REF!-1, "n/a")</f>
        <v>n/a</v>
      </c>
      <c r="M37" s="99" t="str">
        <f>IFERROR(C37/#REF!-1, "n/a")</f>
        <v>n/a</v>
      </c>
      <c r="N37" s="99"/>
      <c r="O37" s="99" t="str">
        <f>IFERROR(E37/#REF!-1, "n/a")</f>
        <v>n/a</v>
      </c>
      <c r="P37" s="99" t="str">
        <f>IFERROR(F37/#REF!-1, "n/a")</f>
        <v>n/a</v>
      </c>
      <c r="Q37" s="99"/>
      <c r="R37" s="99" t="str">
        <f>IFERROR(H37/#REF!-1, "n/a")</f>
        <v>n/a</v>
      </c>
      <c r="S37" s="99" t="str">
        <f>IFERROR(I37/#REF!-1, "n/a")</f>
        <v>n/a</v>
      </c>
      <c r="T37" s="99" t="str">
        <f>IFERROR(J37/#REF!-1, "n/a")</f>
        <v>n/a</v>
      </c>
      <c r="U37" s="102"/>
      <c r="V37" s="99">
        <f t="shared" ref="V37" si="22">IFERROR(B37/B36-1, "n/a")</f>
        <v>0.34874993657954345</v>
      </c>
      <c r="W37" s="99">
        <f t="shared" ref="W37" si="23">IFERROR(C37/C36-1, "n/a")</f>
        <v>-2.3658409126565472E-2</v>
      </c>
      <c r="X37" s="99"/>
      <c r="Y37" s="99">
        <f t="shared" ref="Y37" si="24">IFERROR(E37/E36-1, "n/a")</f>
        <v>0.57252218061599347</v>
      </c>
      <c r="Z37" s="99">
        <f t="shared" ref="Z37" si="25">IFERROR(F37/F36-1, "n/a")</f>
        <v>0.30380663683240505</v>
      </c>
      <c r="AA37" s="99"/>
      <c r="AB37" s="99">
        <f t="shared" ref="AB37" si="26">IFERROR(H37/H36-1, "n/a")</f>
        <v>0.28595604020059318</v>
      </c>
      <c r="AC37" s="99">
        <f t="shared" ref="AC37" si="27">IFERROR(I37/I36-1, "n/a")</f>
        <v>0.48891944167887424</v>
      </c>
      <c r="AD37" s="99">
        <f t="shared" ref="AD37" si="28">IFERROR(J37/J36-1, "n/a")</f>
        <v>0.29012090097102416</v>
      </c>
    </row>
    <row r="38" spans="1:30" x14ac:dyDescent="0.2">
      <c r="A38" s="31" t="s">
        <v>146</v>
      </c>
      <c r="B38" s="55">
        <v>307.28838207299998</v>
      </c>
      <c r="C38" s="55">
        <v>49.673749942999997</v>
      </c>
      <c r="D38" s="55"/>
      <c r="E38" s="55">
        <v>5.5898859276190009</v>
      </c>
      <c r="F38" s="55">
        <v>4.3650603527519998</v>
      </c>
      <c r="G38" s="55"/>
      <c r="H38" s="55">
        <v>356.962132016</v>
      </c>
      <c r="I38" s="55">
        <v>9.9549462803710007</v>
      </c>
      <c r="J38" s="55">
        <v>366.91707829637102</v>
      </c>
      <c r="K38" s="55"/>
      <c r="L38" s="99" t="str">
        <f>IFERROR(B38/#REF!-1, "n/a")</f>
        <v>n/a</v>
      </c>
      <c r="M38" s="99" t="str">
        <f>IFERROR(C38/#REF!-1, "n/a")</f>
        <v>n/a</v>
      </c>
      <c r="N38" s="99"/>
      <c r="O38" s="99" t="str">
        <f>IFERROR(E38/#REF!-1, "n/a")</f>
        <v>n/a</v>
      </c>
      <c r="P38" s="99" t="str">
        <f>IFERROR(F38/#REF!-1, "n/a")</f>
        <v>n/a</v>
      </c>
      <c r="Q38" s="99"/>
      <c r="R38" s="99" t="str">
        <f>IFERROR(H38/#REF!-1, "n/a")</f>
        <v>n/a</v>
      </c>
      <c r="S38" s="99" t="str">
        <f>IFERROR(I38/#REF!-1, "n/a")</f>
        <v>n/a</v>
      </c>
      <c r="T38" s="99" t="str">
        <f>IFERROR(J38/#REF!-1, "n/a")</f>
        <v>n/a</v>
      </c>
      <c r="U38" s="102"/>
      <c r="V38" s="99">
        <f t="shared" ref="V38" si="29">IFERROR(B38/B37-1, "n/a")</f>
        <v>2.1963434451904629E-2</v>
      </c>
      <c r="W38" s="99">
        <f t="shared" ref="W38" si="30">IFERROR(C38/C37-1, "n/a")</f>
        <v>0.12525149540281078</v>
      </c>
      <c r="X38" s="99"/>
      <c r="Y38" s="99">
        <f t="shared" ref="Y38" si="31">IFERROR(E38/E37-1, "n/a")</f>
        <v>-8.146086087763571E-2</v>
      </c>
      <c r="Z38" s="99">
        <f t="shared" ref="Z38" si="32">IFERROR(F38/F37-1, "n/a")</f>
        <v>0.91551043381856956</v>
      </c>
      <c r="AA38" s="99"/>
      <c r="AB38" s="99">
        <f t="shared" ref="AB38" si="33">IFERROR(H38/H37-1, "n/a")</f>
        <v>3.5186246315918046E-2</v>
      </c>
      <c r="AC38" s="99">
        <f t="shared" ref="AC38" si="34">IFERROR(I38/I37-1, "n/a")</f>
        <v>0.19015326812985611</v>
      </c>
      <c r="AD38" s="99">
        <f t="shared" ref="AD38" si="35">IFERROR(J38/J37-1, "n/a")</f>
        <v>3.8856218996867309E-2</v>
      </c>
    </row>
    <row r="39" spans="1:30" x14ac:dyDescent="0.2">
      <c r="A39" s="31" t="s">
        <v>150</v>
      </c>
      <c r="B39" s="55">
        <v>256.41947798800004</v>
      </c>
      <c r="C39" s="55">
        <v>52.349524528000003</v>
      </c>
      <c r="D39" s="55"/>
      <c r="E39" s="55">
        <v>6.1030101350339994</v>
      </c>
      <c r="F39" s="55">
        <v>3.2332950916759993</v>
      </c>
      <c r="G39" s="55"/>
      <c r="H39" s="55">
        <v>308.76900251600006</v>
      </c>
      <c r="I39" s="55">
        <v>9.3363052267099995</v>
      </c>
      <c r="J39" s="55">
        <v>318.10530774271007</v>
      </c>
      <c r="K39" s="55"/>
      <c r="L39" s="99">
        <f>IFERROR(B39/B35-1, "n/a")</f>
        <v>-0.10914596370942142</v>
      </c>
      <c r="M39" s="99">
        <f t="shared" ref="M39:M42" si="36">IFERROR(C39/C35-1, "n/a")</f>
        <v>0.30947208657777292</v>
      </c>
      <c r="N39" s="99"/>
      <c r="O39" s="99">
        <f t="shared" ref="O39:O42" si="37">IFERROR(E39/E35-1, "n/a")</f>
        <v>1.2466967336382178</v>
      </c>
      <c r="P39" s="99">
        <f t="shared" ref="P39:P42" si="38">IFERROR(F39/F35-1, "n/a")</f>
        <v>3.1573223420265242</v>
      </c>
      <c r="Q39" s="99"/>
      <c r="R39" s="99">
        <f t="shared" ref="R39:R42" si="39">IFERROR(H39/H35-1, "n/a")</f>
        <v>-5.8094514092417393E-2</v>
      </c>
      <c r="S39" s="99">
        <f t="shared" ref="S39:S42" si="40">IFERROR(I39/I35-1, "n/a")</f>
        <v>1.6719649824650875</v>
      </c>
      <c r="T39" s="99">
        <f t="shared" ref="T39:T42" si="41">IFERROR(J39/J35-1, "n/a")</f>
        <v>-3.9848236135138659E-2</v>
      </c>
      <c r="U39" s="102"/>
      <c r="V39" s="99">
        <f t="shared" ref="V39:V42" si="42">IFERROR(B39/B38-1, "n/a")</f>
        <v>-0.16554125392516605</v>
      </c>
      <c r="W39" s="99">
        <f t="shared" ref="W39:W42" si="43">IFERROR(C39/C38-1, "n/a")</f>
        <v>5.3866973765226644E-2</v>
      </c>
      <c r="X39" s="99"/>
      <c r="Y39" s="99">
        <f t="shared" ref="Y39:Y42" si="44">IFERROR(E39/E38-1, "n/a")</f>
        <v>9.179511246905947E-2</v>
      </c>
      <c r="Z39" s="99">
        <f t="shared" ref="Z39:Z42" si="45">IFERROR(F39/F38-1, "n/a")</f>
        <v>-0.25927826183719704</v>
      </c>
      <c r="AA39" s="99"/>
      <c r="AB39" s="99">
        <f t="shared" ref="AB39:AB42" si="46">IFERROR(H39/H38-1, "n/a")</f>
        <v>-0.13500908129336198</v>
      </c>
      <c r="AC39" s="99">
        <f t="shared" ref="AC39:AC42" si="47">IFERROR(I39/I38-1, "n/a")</f>
        <v>-6.2144087596015196E-2</v>
      </c>
      <c r="AD39" s="99">
        <f t="shared" ref="AD39:AD42" si="48">IFERROR(J39/J38-1, "n/a")</f>
        <v>-0.1330321575117146</v>
      </c>
    </row>
    <row r="40" spans="1:30" x14ac:dyDescent="0.2">
      <c r="A40" s="31" t="s">
        <v>152</v>
      </c>
      <c r="B40" s="55">
        <v>231.93347367299998</v>
      </c>
      <c r="C40" s="55">
        <v>62.862944955000003</v>
      </c>
      <c r="D40" s="55"/>
      <c r="E40" s="55">
        <v>8.7773141146360008</v>
      </c>
      <c r="F40" s="55">
        <v>7.2194844879239986</v>
      </c>
      <c r="G40" s="55"/>
      <c r="H40" s="55">
        <v>294.79641862799997</v>
      </c>
      <c r="I40" s="55">
        <v>15.996798602559998</v>
      </c>
      <c r="J40" s="55">
        <v>310.79321723055995</v>
      </c>
      <c r="K40" s="55"/>
      <c r="L40" s="99">
        <f t="shared" ref="L40:L42" si="49">IFERROR(B40/B36-1, "n/a")</f>
        <v>4.0361054265165119E-2</v>
      </c>
      <c r="M40" s="99">
        <f t="shared" si="36"/>
        <v>0.39033406844609053</v>
      </c>
      <c r="N40" s="99"/>
      <c r="O40" s="99">
        <f t="shared" si="37"/>
        <v>1.2680527012553027</v>
      </c>
      <c r="P40" s="99">
        <f t="shared" si="38"/>
        <v>3.1306047884738488</v>
      </c>
      <c r="Q40" s="99"/>
      <c r="R40" s="99">
        <f t="shared" si="39"/>
        <v>9.9372001364746998E-2</v>
      </c>
      <c r="S40" s="99">
        <f t="shared" si="40"/>
        <v>1.8475296221360833</v>
      </c>
      <c r="T40" s="99">
        <f t="shared" si="41"/>
        <v>0.13524464166467665</v>
      </c>
      <c r="U40" s="102"/>
      <c r="V40" s="99">
        <f t="shared" si="42"/>
        <v>-9.549198254021074E-2</v>
      </c>
      <c r="W40" s="99">
        <f t="shared" si="43"/>
        <v>0.20083124960144993</v>
      </c>
      <c r="X40" s="99"/>
      <c r="Y40" s="99">
        <f t="shared" si="44"/>
        <v>0.43819425503659315</v>
      </c>
      <c r="Z40" s="99">
        <f t="shared" si="45"/>
        <v>1.2328566627000113</v>
      </c>
      <c r="AA40" s="99"/>
      <c r="AB40" s="99">
        <f t="shared" si="46"/>
        <v>-4.5252547289866163E-2</v>
      </c>
      <c r="AC40" s="99">
        <f t="shared" si="47"/>
        <v>0.71339713238971258</v>
      </c>
      <c r="AD40" s="99">
        <f t="shared" si="48"/>
        <v>-2.2986383232763585E-2</v>
      </c>
    </row>
    <row r="41" spans="1:30" x14ac:dyDescent="0.2">
      <c r="A41" s="31" t="s">
        <v>153</v>
      </c>
      <c r="B41" s="55">
        <v>289.167542346</v>
      </c>
      <c r="C41" s="55">
        <v>76.423899648999992</v>
      </c>
      <c r="D41" s="55"/>
      <c r="E41" s="55">
        <v>14.529405815709001</v>
      </c>
      <c r="F41" s="55">
        <v>5.9113639636989994</v>
      </c>
      <c r="G41" s="55"/>
      <c r="H41" s="55">
        <v>365.59144199499997</v>
      </c>
      <c r="I41" s="55">
        <v>20.440769779408001</v>
      </c>
      <c r="J41" s="55">
        <v>386.03221177440798</v>
      </c>
      <c r="K41" s="55"/>
      <c r="L41" s="99">
        <f t="shared" si="49"/>
        <v>-3.8301895065688485E-2</v>
      </c>
      <c r="M41" s="99">
        <f t="shared" si="36"/>
        <v>0.73121834899179206</v>
      </c>
      <c r="N41" s="99"/>
      <c r="O41" s="99">
        <f t="shared" si="37"/>
        <v>1.3874955737433883</v>
      </c>
      <c r="P41" s="99">
        <f t="shared" si="38"/>
        <v>1.5940716589234887</v>
      </c>
      <c r="Q41" s="99"/>
      <c r="R41" s="99">
        <f t="shared" si="39"/>
        <v>6.0211150092145838E-2</v>
      </c>
      <c r="S41" s="99">
        <f t="shared" si="40"/>
        <v>1.4437750110235439</v>
      </c>
      <c r="T41" s="99">
        <f t="shared" si="41"/>
        <v>9.2977099340774361E-2</v>
      </c>
      <c r="U41" s="102"/>
      <c r="V41" s="99">
        <f t="shared" si="42"/>
        <v>0.24676933332052631</v>
      </c>
      <c r="W41" s="99">
        <f t="shared" si="43"/>
        <v>0.21572254853328143</v>
      </c>
      <c r="X41" s="99"/>
      <c r="Y41" s="99">
        <f t="shared" si="44"/>
        <v>0.65533620261823589</v>
      </c>
      <c r="Z41" s="99">
        <f t="shared" si="45"/>
        <v>-0.18119306529615609</v>
      </c>
      <c r="AA41" s="99"/>
      <c r="AB41" s="99">
        <f t="shared" si="46"/>
        <v>0.24014885830867372</v>
      </c>
      <c r="AC41" s="99">
        <f t="shared" si="47"/>
        <v>0.27780378357309732</v>
      </c>
      <c r="AD41" s="99">
        <f t="shared" si="48"/>
        <v>0.24208699023194091</v>
      </c>
    </row>
    <row r="42" spans="1:30" x14ac:dyDescent="0.2">
      <c r="A42" s="31" t="s">
        <v>154</v>
      </c>
      <c r="B42" s="55">
        <v>330.71591471199997</v>
      </c>
      <c r="C42" s="55">
        <v>73.655245449000006</v>
      </c>
      <c r="D42" s="55"/>
      <c r="E42" s="55">
        <v>14.495641230897</v>
      </c>
      <c r="F42" s="55">
        <v>5.962677584234001</v>
      </c>
      <c r="G42" s="55"/>
      <c r="H42" s="55">
        <v>404.37116016099998</v>
      </c>
      <c r="I42" s="55">
        <v>20.458318815131001</v>
      </c>
      <c r="J42" s="55">
        <v>424.82947897613099</v>
      </c>
      <c r="K42" s="35"/>
      <c r="L42" s="99">
        <f t="shared" si="49"/>
        <v>7.6239565195909353E-2</v>
      </c>
      <c r="M42" s="99">
        <f t="shared" si="36"/>
        <v>0.48278005049988115</v>
      </c>
      <c r="N42" s="99"/>
      <c r="O42" s="99">
        <f t="shared" si="37"/>
        <v>1.5931908841423148</v>
      </c>
      <c r="P42" s="99">
        <f t="shared" si="38"/>
        <v>0.36600117807644206</v>
      </c>
      <c r="Q42" s="99"/>
      <c r="R42" s="99">
        <f t="shared" si="39"/>
        <v>0.13281248595544293</v>
      </c>
      <c r="S42" s="99">
        <f t="shared" si="40"/>
        <v>1.0550908301203372</v>
      </c>
      <c r="T42" s="99">
        <f t="shared" si="41"/>
        <v>0.15783511890112178</v>
      </c>
      <c r="U42" s="102"/>
      <c r="V42" s="99">
        <f t="shared" si="42"/>
        <v>0.14368269698915848</v>
      </c>
      <c r="W42" s="99">
        <f t="shared" si="43"/>
        <v>-3.6227596507321325E-2</v>
      </c>
      <c r="X42" s="99"/>
      <c r="Y42" s="99">
        <f t="shared" si="44"/>
        <v>-2.3238792583999412E-3</v>
      </c>
      <c r="Z42" s="99">
        <f t="shared" si="45"/>
        <v>8.680504338780759E-3</v>
      </c>
      <c r="AA42" s="99"/>
      <c r="AB42" s="99">
        <f t="shared" si="46"/>
        <v>0.10607392217493539</v>
      </c>
      <c r="AC42" s="99">
        <f t="shared" si="47"/>
        <v>8.5853105887823133E-4</v>
      </c>
      <c r="AD42" s="99">
        <f t="shared" si="48"/>
        <v>0.10050266795972873</v>
      </c>
    </row>
    <row r="43" spans="1:30" x14ac:dyDescent="0.2">
      <c r="A43" s="31" t="s">
        <v>156</v>
      </c>
      <c r="B43" s="55">
        <v>360.03997131</v>
      </c>
      <c r="C43" s="55">
        <v>94.067819491999998</v>
      </c>
      <c r="D43" s="55"/>
      <c r="E43" s="55">
        <v>15.435603951034</v>
      </c>
      <c r="F43" s="55">
        <v>3.806125783266999</v>
      </c>
      <c r="G43" s="55"/>
      <c r="H43" s="55">
        <v>454.10779080200001</v>
      </c>
      <c r="I43" s="55">
        <v>19.241729734301</v>
      </c>
      <c r="J43" s="55">
        <v>473.34952053630099</v>
      </c>
      <c r="K43" s="55"/>
      <c r="L43" s="99">
        <f t="shared" ref="L43" si="50">IFERROR(B43/B39-1, "n/a")</f>
        <v>0.40410539064762152</v>
      </c>
      <c r="M43" s="99">
        <f t="shared" ref="M43" si="51">IFERROR(C43/C39-1, "n/a")</f>
        <v>0.79691831664461965</v>
      </c>
      <c r="N43" s="99"/>
      <c r="O43" s="99">
        <f t="shared" ref="O43" si="52">IFERROR(E43/E39-1, "n/a")</f>
        <v>1.5291788166017866</v>
      </c>
      <c r="P43" s="99">
        <f t="shared" ref="P43" si="53">IFERROR(F43/F39-1, "n/a")</f>
        <v>0.17716622682097016</v>
      </c>
      <c r="Q43" s="99"/>
      <c r="R43" s="99">
        <f t="shared" ref="R43" si="54">IFERROR(H43/H39-1, "n/a")</f>
        <v>0.47070394729298859</v>
      </c>
      <c r="S43" s="99">
        <f t="shared" ref="S43" si="55">IFERROR(I43/I39-1, "n/a")</f>
        <v>1.0609576558457858</v>
      </c>
      <c r="T43" s="99">
        <f t="shared" ref="T43" si="56">IFERROR(J43/J39-1, "n/a")</f>
        <v>0.48802773488820739</v>
      </c>
      <c r="U43" s="102"/>
      <c r="V43" s="99">
        <f t="shared" ref="V43" si="57">IFERROR(B43/B42-1, "n/a")</f>
        <v>8.8668416890479884E-2</v>
      </c>
      <c r="W43" s="99">
        <f t="shared" ref="W43" si="58">IFERROR(C43/C42-1, "n/a")</f>
        <v>0.27713673233407343</v>
      </c>
      <c r="X43" s="99"/>
      <c r="Y43" s="99">
        <f t="shared" ref="Y43" si="59">IFERROR(E43/E42-1, "n/a")</f>
        <v>6.4844507749922675E-2</v>
      </c>
      <c r="Z43" s="99">
        <f t="shared" ref="Z43" si="60">IFERROR(F43/F42-1, "n/a")</f>
        <v>-0.3616750646838881</v>
      </c>
      <c r="AA43" s="99"/>
      <c r="AB43" s="99">
        <f t="shared" ref="AB43" si="61">IFERROR(H43/H42-1, "n/a")</f>
        <v>0.12299747247354986</v>
      </c>
      <c r="AC43" s="99">
        <f t="shared" ref="AC43" si="62">IFERROR(I43/I42-1, "n/a")</f>
        <v>-5.9466718249116868E-2</v>
      </c>
      <c r="AD43" s="99">
        <f t="shared" ref="AD43" si="63">IFERROR(J43/J42-1, "n/a")</f>
        <v>0.11421062793737091</v>
      </c>
    </row>
    <row r="45" spans="1:30" x14ac:dyDescent="0.2">
      <c r="A45" s="50">
        <v>45322</v>
      </c>
      <c r="B45" s="55">
        <v>74.760790284999999</v>
      </c>
      <c r="C45" s="55">
        <v>14.985098054999998</v>
      </c>
      <c r="E45" s="52">
        <v>4.2443198247269995</v>
      </c>
      <c r="F45" s="52">
        <v>1.919688018267</v>
      </c>
      <c r="H45" s="55">
        <v>89.745888339999993</v>
      </c>
      <c r="I45" s="55">
        <v>6.1640078429939997</v>
      </c>
      <c r="J45" s="55">
        <v>95.90989618299399</v>
      </c>
      <c r="L45" s="99" t="s">
        <v>107</v>
      </c>
      <c r="M45" s="99" t="s">
        <v>107</v>
      </c>
      <c r="N45" s="99"/>
      <c r="O45" s="99" t="s">
        <v>107</v>
      </c>
      <c r="P45" s="99" t="s">
        <v>107</v>
      </c>
      <c r="Q45" s="99"/>
      <c r="R45" s="99" t="s">
        <v>107</v>
      </c>
      <c r="S45" s="99" t="s">
        <v>107</v>
      </c>
      <c r="T45" s="99" t="s">
        <v>107</v>
      </c>
      <c r="U45" s="102"/>
      <c r="V45" s="99" t="str">
        <f>IFERROR(B45/#REF!-1, "n/a")</f>
        <v>n/a</v>
      </c>
      <c r="W45" s="99" t="str">
        <f>IFERROR(C45/#REF!-1, "n/a")</f>
        <v>n/a</v>
      </c>
      <c r="X45" s="99"/>
      <c r="Y45" s="99" t="str">
        <f>IFERROR(E45/#REF!-1, "n/a")</f>
        <v>n/a</v>
      </c>
      <c r="Z45" s="99" t="str">
        <f>IFERROR(F45/#REF!-1, "n/a")</f>
        <v>n/a</v>
      </c>
      <c r="AA45" s="99"/>
      <c r="AB45" s="99" t="str">
        <f>IFERROR(H45/#REF!-1, "n/a")</f>
        <v>n/a</v>
      </c>
      <c r="AC45" s="99" t="str">
        <f>IFERROR(I45/#REF!-1, "n/a")</f>
        <v>n/a</v>
      </c>
      <c r="AD45" s="99" t="str">
        <f>IFERROR(J45/#REF!-1, "n/a")</f>
        <v>n/a</v>
      </c>
    </row>
    <row r="46" spans="1:30" x14ac:dyDescent="0.2">
      <c r="A46" s="50">
        <v>45351</v>
      </c>
      <c r="B46" s="55">
        <v>74.107896891999985</v>
      </c>
      <c r="C46" s="55">
        <v>26.937529812000001</v>
      </c>
      <c r="E46" s="52">
        <v>0.47381244951000001</v>
      </c>
      <c r="F46" s="52">
        <v>3.955905400425999</v>
      </c>
      <c r="H46" s="55">
        <v>101.04542670399999</v>
      </c>
      <c r="I46" s="55">
        <v>4.429717849935999</v>
      </c>
      <c r="J46" s="55">
        <v>105.47514455393599</v>
      </c>
      <c r="L46" s="99" t="s">
        <v>107</v>
      </c>
      <c r="M46" s="99" t="s">
        <v>107</v>
      </c>
      <c r="N46" s="99"/>
      <c r="O46" s="99" t="s">
        <v>107</v>
      </c>
      <c r="P46" s="99" t="s">
        <v>107</v>
      </c>
      <c r="Q46" s="99"/>
      <c r="R46" s="99" t="s">
        <v>107</v>
      </c>
      <c r="S46" s="99" t="s">
        <v>107</v>
      </c>
      <c r="T46" s="99" t="s">
        <v>107</v>
      </c>
      <c r="U46" s="102"/>
      <c r="V46" s="99">
        <f>IFERROR(B46/B45-1, "n/a")</f>
        <v>-8.7330991354034326E-3</v>
      </c>
      <c r="W46" s="99">
        <f t="shared" ref="W46:W47" si="64">IFERROR(C46/C45-1, "n/a")</f>
        <v>0.79762119094121631</v>
      </c>
      <c r="X46" s="99"/>
      <c r="Y46" s="99">
        <f t="shared" ref="Y46:Y47" si="65">IFERROR(E46/E45-1, "n/a")</f>
        <v>-0.8883655169552459</v>
      </c>
      <c r="Z46" s="99">
        <f t="shared" ref="Z46:Z47" si="66">IFERROR(F46/F45-1, "n/a")</f>
        <v>1.0607022405636495</v>
      </c>
      <c r="AA46" s="99"/>
      <c r="AB46" s="99">
        <f t="shared" ref="AB46:AB47" si="67">IFERROR(H46/H45-1, "n/a")</f>
        <v>0.12590591695066844</v>
      </c>
      <c r="AC46" s="99">
        <f t="shared" ref="AC46:AC47" si="68">IFERROR(I46/I45-1, "n/a")</f>
        <v>-0.28135752536869196</v>
      </c>
      <c r="AD46" s="99">
        <f t="shared" ref="AD46:AD47" si="69">IFERROR(J46/J45-1, "n/a")</f>
        <v>9.9731610100919355E-2</v>
      </c>
    </row>
    <row r="47" spans="1:30" x14ac:dyDescent="0.2">
      <c r="A47" s="50">
        <v>45382</v>
      </c>
      <c r="B47" s="55">
        <v>83.064786495999996</v>
      </c>
      <c r="C47" s="55">
        <v>20.940317088</v>
      </c>
      <c r="E47" s="52">
        <v>4.0591818403990008</v>
      </c>
      <c r="F47" s="52">
        <v>1.3438910692309998</v>
      </c>
      <c r="H47" s="55">
        <v>104.005103584</v>
      </c>
      <c r="I47" s="55">
        <v>5.4030729096300005</v>
      </c>
      <c r="J47" s="55">
        <v>109.40817649362999</v>
      </c>
      <c r="L47" s="99" t="s">
        <v>107</v>
      </c>
      <c r="M47" s="99" t="s">
        <v>107</v>
      </c>
      <c r="N47" s="99"/>
      <c r="O47" s="99" t="s">
        <v>107</v>
      </c>
      <c r="P47" s="99" t="s">
        <v>107</v>
      </c>
      <c r="Q47" s="99"/>
      <c r="R47" s="99" t="s">
        <v>107</v>
      </c>
      <c r="S47" s="99" t="s">
        <v>107</v>
      </c>
      <c r="T47" s="99" t="s">
        <v>107</v>
      </c>
      <c r="U47" s="102"/>
      <c r="V47" s="99">
        <f t="shared" ref="V47" si="70">IFERROR(B47/B46-1, "n/a")</f>
        <v>0.12086282271716864</v>
      </c>
      <c r="W47" s="99">
        <f t="shared" si="64"/>
        <v>-0.22263410067126466</v>
      </c>
      <c r="X47" s="99"/>
      <c r="Y47" s="99">
        <f t="shared" si="65"/>
        <v>7.567064551800744</v>
      </c>
      <c r="Z47" s="99">
        <f t="shared" si="66"/>
        <v>-0.66028230374612085</v>
      </c>
      <c r="AA47" s="99"/>
      <c r="AB47" s="99">
        <f t="shared" si="67"/>
        <v>2.9290557490246449E-2</v>
      </c>
      <c r="AC47" s="99">
        <f t="shared" si="68"/>
        <v>0.21973297005994752</v>
      </c>
      <c r="AD47" s="99">
        <f t="shared" si="69"/>
        <v>3.728870869366574E-2</v>
      </c>
    </row>
    <row r="48" spans="1:30" x14ac:dyDescent="0.2">
      <c r="A48" s="50">
        <v>45412</v>
      </c>
      <c r="B48" s="55">
        <v>90.211979847999999</v>
      </c>
      <c r="C48" s="55">
        <v>30.354263381999996</v>
      </c>
      <c r="E48" s="52">
        <v>2.8850162769829999</v>
      </c>
      <c r="F48" s="52">
        <v>0.87481078996099992</v>
      </c>
      <c r="H48" s="55">
        <v>120.56624323</v>
      </c>
      <c r="I48" s="55">
        <v>3.7598270669439997</v>
      </c>
      <c r="J48" s="55">
        <v>124.326070296944</v>
      </c>
      <c r="L48" s="99" t="s">
        <v>107</v>
      </c>
      <c r="M48" s="99" t="s">
        <v>107</v>
      </c>
      <c r="N48" s="99"/>
      <c r="O48" s="99" t="s">
        <v>107</v>
      </c>
      <c r="P48" s="99" t="s">
        <v>107</v>
      </c>
      <c r="Q48" s="99"/>
      <c r="R48" s="99" t="s">
        <v>107</v>
      </c>
      <c r="S48" s="99" t="s">
        <v>107</v>
      </c>
      <c r="T48" s="99" t="s">
        <v>107</v>
      </c>
      <c r="U48" s="102"/>
      <c r="V48" s="99">
        <f t="shared" ref="V48:V50" si="71">IFERROR(B48/B47-1, "n/a")</f>
        <v>8.6043601067272713E-2</v>
      </c>
      <c r="W48" s="99">
        <f t="shared" ref="W48:W50" si="72">IFERROR(C48/C47-1, "n/a")</f>
        <v>0.44956082825482735</v>
      </c>
      <c r="X48" s="99"/>
      <c r="Y48" s="99">
        <f t="shared" ref="Y48:Y50" si="73">IFERROR(E48/E47-1, "n/a")</f>
        <v>-0.28926163192053134</v>
      </c>
      <c r="Z48" s="99">
        <f t="shared" ref="Z48:Z50" si="74">IFERROR(F48/F47-1, "n/a")</f>
        <v>-0.34904635502817694</v>
      </c>
      <c r="AA48" s="99"/>
      <c r="AB48" s="99">
        <f t="shared" ref="AB48:AB50" si="75">IFERROR(H48/H47-1, "n/a")</f>
        <v>0.15923391329180636</v>
      </c>
      <c r="AC48" s="99">
        <f t="shared" ref="AC48:AC50" si="76">IFERROR(I48/I47-1, "n/a")</f>
        <v>-0.30413171729687605</v>
      </c>
      <c r="AD48" s="99">
        <f t="shared" ref="AD48:AD50" si="77">IFERROR(J48/J47-1, "n/a")</f>
        <v>0.13635081290457807</v>
      </c>
    </row>
    <row r="49" spans="1:30" x14ac:dyDescent="0.2">
      <c r="A49" s="50">
        <v>45443</v>
      </c>
      <c r="B49" s="55">
        <v>96.731885433000002</v>
      </c>
      <c r="C49" s="55">
        <v>23.722892289000001</v>
      </c>
      <c r="E49" s="52">
        <v>5.0709466747440013</v>
      </c>
      <c r="F49" s="52">
        <v>3.2093874040500001</v>
      </c>
      <c r="H49" s="55">
        <v>120.454777722</v>
      </c>
      <c r="I49" s="55">
        <v>8.2803340787940023</v>
      </c>
      <c r="J49" s="55">
        <v>128.73511180079402</v>
      </c>
      <c r="L49" s="99" t="s">
        <v>107</v>
      </c>
      <c r="M49" s="99" t="s">
        <v>107</v>
      </c>
      <c r="N49" s="99"/>
      <c r="O49" s="99" t="s">
        <v>107</v>
      </c>
      <c r="P49" s="99" t="s">
        <v>107</v>
      </c>
      <c r="Q49" s="99"/>
      <c r="R49" s="99" t="s">
        <v>107</v>
      </c>
      <c r="S49" s="99" t="s">
        <v>107</v>
      </c>
      <c r="T49" s="99" t="s">
        <v>107</v>
      </c>
      <c r="U49" s="102"/>
      <c r="V49" s="99">
        <f t="shared" si="71"/>
        <v>7.2273168108997643E-2</v>
      </c>
      <c r="W49" s="99">
        <f t="shared" si="72"/>
        <v>-0.21846588762659225</v>
      </c>
      <c r="X49" s="99"/>
      <c r="Y49" s="99">
        <f t="shared" si="73"/>
        <v>0.757683904663073</v>
      </c>
      <c r="Z49" s="99">
        <f t="shared" si="74"/>
        <v>2.6686646311176365</v>
      </c>
      <c r="AA49" s="99"/>
      <c r="AB49" s="99">
        <f t="shared" si="75"/>
        <v>-9.2451672220850156E-4</v>
      </c>
      <c r="AC49" s="99">
        <f t="shared" si="76"/>
        <v>1.2023178011546913</v>
      </c>
      <c r="AD49" s="99">
        <f t="shared" si="77"/>
        <v>3.5463531448547636E-2</v>
      </c>
    </row>
    <row r="50" spans="1:30" x14ac:dyDescent="0.2">
      <c r="A50" s="50">
        <v>45473</v>
      </c>
      <c r="B50" s="55">
        <v>102.22367706499999</v>
      </c>
      <c r="C50" s="55">
        <v>22.346743977999999</v>
      </c>
      <c r="E50" s="52">
        <v>6.5734428639820015</v>
      </c>
      <c r="F50" s="52">
        <v>1.8271657696879999</v>
      </c>
      <c r="H50" s="55">
        <v>124.57042104299998</v>
      </c>
      <c r="I50" s="55">
        <v>8.4006086336700019</v>
      </c>
      <c r="J50" s="55">
        <v>132.97102967666999</v>
      </c>
      <c r="L50" s="99" t="s">
        <v>107</v>
      </c>
      <c r="M50" s="99" t="s">
        <v>107</v>
      </c>
      <c r="N50" s="99"/>
      <c r="O50" s="99" t="s">
        <v>107</v>
      </c>
      <c r="P50" s="99" t="s">
        <v>107</v>
      </c>
      <c r="Q50" s="99"/>
      <c r="R50" s="99" t="s">
        <v>107</v>
      </c>
      <c r="S50" s="99" t="s">
        <v>107</v>
      </c>
      <c r="T50" s="99" t="s">
        <v>107</v>
      </c>
      <c r="U50" s="102"/>
      <c r="V50" s="99">
        <f t="shared" si="71"/>
        <v>5.6773333915876245E-2</v>
      </c>
      <c r="W50" s="99">
        <f t="shared" si="72"/>
        <v>-5.8009297274350669E-2</v>
      </c>
      <c r="X50" s="99"/>
      <c r="Y50" s="99">
        <f t="shared" si="73"/>
        <v>0.29629500872514125</v>
      </c>
      <c r="Z50" s="99">
        <f t="shared" si="74"/>
        <v>-0.43068083105758526</v>
      </c>
      <c r="AA50" s="99"/>
      <c r="AB50" s="99">
        <f t="shared" si="75"/>
        <v>3.4167539045222073E-2</v>
      </c>
      <c r="AC50" s="99">
        <f t="shared" si="76"/>
        <v>1.452532636141135E-2</v>
      </c>
      <c r="AD50" s="99">
        <f t="shared" si="77"/>
        <v>3.2904137935815703E-2</v>
      </c>
    </row>
    <row r="51" spans="1:30" x14ac:dyDescent="0.2">
      <c r="A51" s="50">
        <v>45504</v>
      </c>
      <c r="B51" s="40">
        <v>104.39548071999999</v>
      </c>
      <c r="C51" s="40">
        <v>27.752544701999998</v>
      </c>
      <c r="E51" s="40">
        <v>4.9418124365769991</v>
      </c>
      <c r="F51" s="40">
        <v>1.3686988359800003</v>
      </c>
      <c r="G51" s="40"/>
      <c r="H51" s="40">
        <v>132.14802542199999</v>
      </c>
      <c r="I51" s="40">
        <v>6.3105112725569992</v>
      </c>
      <c r="J51" s="40">
        <v>138.45853669455698</v>
      </c>
      <c r="L51" s="99" t="s">
        <v>107</v>
      </c>
      <c r="M51" s="99" t="s">
        <v>107</v>
      </c>
      <c r="N51" s="99"/>
      <c r="O51" s="99" t="s">
        <v>107</v>
      </c>
      <c r="P51" s="99" t="s">
        <v>107</v>
      </c>
      <c r="Q51" s="99"/>
      <c r="R51" s="99" t="s">
        <v>107</v>
      </c>
      <c r="S51" s="99" t="s">
        <v>107</v>
      </c>
      <c r="T51" s="99" t="s">
        <v>107</v>
      </c>
      <c r="U51" s="102"/>
      <c r="V51" s="99">
        <f t="shared" ref="V51:V53" si="78">IFERROR(B51/B50-1, "n/a")</f>
        <v>2.1245602949882647E-2</v>
      </c>
      <c r="W51" s="99">
        <f t="shared" ref="W51:W53" si="79">IFERROR(C51/C50-1, "n/a")</f>
        <v>0.24190552007585175</v>
      </c>
      <c r="X51" s="99"/>
      <c r="Y51" s="99">
        <f t="shared" ref="Y51:Y53" si="80">IFERROR(E51/E50-1, "n/a")</f>
        <v>-0.24821550307301343</v>
      </c>
      <c r="Z51" s="99">
        <f t="shared" ref="Z51:Z53" si="81">IFERROR(F51/F50-1, "n/a")</f>
        <v>-0.25091698920469907</v>
      </c>
      <c r="AA51" s="99"/>
      <c r="AB51" s="99">
        <f t="shared" ref="AB51:AB53" si="82">IFERROR(H51/H50-1, "n/a")</f>
        <v>6.0829884940216461E-2</v>
      </c>
      <c r="AC51" s="99">
        <f t="shared" ref="AC51:AC53" si="83">IFERROR(I51/I50-1, "n/a")</f>
        <v>-0.24880308704488419</v>
      </c>
      <c r="AD51" s="99">
        <f t="shared" ref="AD51:AD53" si="84">IFERROR(J51/J50-1, "n/a")</f>
        <v>4.1268440435712428E-2</v>
      </c>
    </row>
    <row r="52" spans="1:30" x14ac:dyDescent="0.2">
      <c r="A52" s="50">
        <v>45535</v>
      </c>
      <c r="B52" s="40">
        <v>115.93876140099999</v>
      </c>
      <c r="C52" s="40">
        <v>22.243487371000004</v>
      </c>
      <c r="E52" s="40">
        <v>4.3309281465330001</v>
      </c>
      <c r="F52" s="40">
        <v>1.7480965378410001</v>
      </c>
      <c r="G52" s="40"/>
      <c r="H52" s="40">
        <v>138.18224877200001</v>
      </c>
      <c r="I52" s="40">
        <v>6.0790246843739997</v>
      </c>
      <c r="J52" s="40">
        <v>144.261273456374</v>
      </c>
      <c r="L52" s="99" t="s">
        <v>107</v>
      </c>
      <c r="M52" s="99" t="s">
        <v>107</v>
      </c>
      <c r="N52" s="99"/>
      <c r="O52" s="99" t="s">
        <v>107</v>
      </c>
      <c r="P52" s="99" t="s">
        <v>107</v>
      </c>
      <c r="Q52" s="99"/>
      <c r="R52" s="99" t="s">
        <v>107</v>
      </c>
      <c r="S52" s="99" t="s">
        <v>107</v>
      </c>
      <c r="T52" s="99" t="s">
        <v>107</v>
      </c>
      <c r="U52" s="102"/>
      <c r="V52" s="99">
        <f t="shared" si="78"/>
        <v>0.11057260909560185</v>
      </c>
      <c r="W52" s="99">
        <f t="shared" si="79"/>
        <v>-0.1985063852758332</v>
      </c>
      <c r="X52" s="99"/>
      <c r="Y52" s="99">
        <f t="shared" si="80"/>
        <v>-0.12361543419222421</v>
      </c>
      <c r="Z52" s="99">
        <f t="shared" si="81"/>
        <v>0.27719589721821292</v>
      </c>
      <c r="AA52" s="99"/>
      <c r="AB52" s="99">
        <f t="shared" si="82"/>
        <v>4.5662606994923971E-2</v>
      </c>
      <c r="AC52" s="99">
        <f t="shared" si="83"/>
        <v>-3.6682699417665665E-2</v>
      </c>
      <c r="AD52" s="99">
        <f t="shared" si="84"/>
        <v>4.1909562966261804E-2</v>
      </c>
    </row>
    <row r="53" spans="1:30" x14ac:dyDescent="0.2">
      <c r="A53" s="50">
        <v>45565</v>
      </c>
      <c r="B53" s="55">
        <v>110.381672591</v>
      </c>
      <c r="C53" s="55">
        <v>23.659213376</v>
      </c>
      <c r="D53" s="86"/>
      <c r="E53" s="55">
        <v>5.222900647787001</v>
      </c>
      <c r="F53" s="55">
        <v>2.8458822104129999</v>
      </c>
      <c r="H53" s="55">
        <v>134.04088596700001</v>
      </c>
      <c r="I53" s="55">
        <v>8.0687828582000005</v>
      </c>
      <c r="J53" s="55">
        <v>142.1096688252</v>
      </c>
      <c r="L53" s="99" t="s">
        <v>107</v>
      </c>
      <c r="M53" s="99" t="s">
        <v>107</v>
      </c>
      <c r="N53" s="99"/>
      <c r="O53" s="99" t="s">
        <v>107</v>
      </c>
      <c r="P53" s="99" t="s">
        <v>107</v>
      </c>
      <c r="Q53" s="99"/>
      <c r="R53" s="99" t="s">
        <v>107</v>
      </c>
      <c r="S53" s="99" t="s">
        <v>107</v>
      </c>
      <c r="T53" s="99" t="s">
        <v>107</v>
      </c>
      <c r="U53" s="102"/>
      <c r="V53" s="99">
        <f t="shared" si="78"/>
        <v>-4.7931241828430116E-2</v>
      </c>
      <c r="W53" s="99">
        <f t="shared" si="79"/>
        <v>6.3646764618652041E-2</v>
      </c>
      <c r="X53" s="99"/>
      <c r="Y53" s="99">
        <f t="shared" si="80"/>
        <v>0.20595412139729086</v>
      </c>
      <c r="Z53" s="99">
        <f t="shared" si="81"/>
        <v>0.62798915781151798</v>
      </c>
      <c r="AA53" s="99"/>
      <c r="AB53" s="99">
        <f t="shared" si="82"/>
        <v>-2.9970295329563079E-2</v>
      </c>
      <c r="AC53" s="99">
        <f t="shared" si="83"/>
        <v>0.32731536342345025</v>
      </c>
      <c r="AD53" s="99">
        <f t="shared" si="84"/>
        <v>-1.4914637723787094E-2</v>
      </c>
    </row>
    <row r="54" spans="1:30" x14ac:dyDescent="0.2">
      <c r="A54" s="50">
        <v>45596</v>
      </c>
      <c r="B54" s="55">
        <v>119.75511131</v>
      </c>
      <c r="C54" s="55">
        <v>34.425670207999993</v>
      </c>
      <c r="D54" s="86"/>
      <c r="E54" s="55">
        <v>9.2996180099320007</v>
      </c>
      <c r="F54" s="55">
        <v>2.6011019368789992</v>
      </c>
      <c r="H54" s="55">
        <v>154.180781518</v>
      </c>
      <c r="I54" s="55">
        <v>11.900719946811</v>
      </c>
      <c r="J54" s="55">
        <v>166.081501464811</v>
      </c>
      <c r="L54" s="99" t="s">
        <v>107</v>
      </c>
      <c r="M54" s="99" t="s">
        <v>107</v>
      </c>
      <c r="N54" s="99"/>
      <c r="O54" s="99" t="s">
        <v>107</v>
      </c>
      <c r="P54" s="99" t="s">
        <v>107</v>
      </c>
      <c r="Q54" s="99"/>
      <c r="R54" s="99" t="s">
        <v>107</v>
      </c>
      <c r="S54" s="99" t="s">
        <v>107</v>
      </c>
      <c r="T54" s="99" t="s">
        <v>107</v>
      </c>
      <c r="U54" s="102"/>
      <c r="V54" s="99">
        <f t="shared" ref="V54:V56" si="85">IFERROR(B54/B53-1, "n/a")</f>
        <v>8.4918433458891718E-2</v>
      </c>
      <c r="W54" s="99">
        <f t="shared" ref="W54:W56" si="86">IFERROR(C54/C53-1, "n/a")</f>
        <v>0.45506402351151398</v>
      </c>
      <c r="X54" s="99"/>
      <c r="Y54" s="99">
        <f t="shared" ref="Y54:Y56" si="87">IFERROR(E54/E53-1, "n/a")</f>
        <v>0.7805466037100186</v>
      </c>
      <c r="Z54" s="99">
        <f t="shared" ref="Z54:Z56" si="88">IFERROR(F54/F53-1, "n/a")</f>
        <v>-8.601208884835676E-2</v>
      </c>
      <c r="AA54" s="99"/>
      <c r="AB54" s="99">
        <f t="shared" ref="AB54:AB56" si="89">IFERROR(H54/H53-1, "n/a")</f>
        <v>0.15025188326462047</v>
      </c>
      <c r="AC54" s="99">
        <f t="shared" ref="AC54:AC56" si="90">IFERROR(I54/I53-1, "n/a")</f>
        <v>0.47490893681898338</v>
      </c>
      <c r="AD54" s="99">
        <f t="shared" ref="AD54:AD56" si="91">IFERROR(J54/J53-1, "n/a")</f>
        <v>0.168685444402078</v>
      </c>
    </row>
    <row r="55" spans="1:30" x14ac:dyDescent="0.2">
      <c r="A55" s="50">
        <v>45626</v>
      </c>
      <c r="B55" s="55">
        <v>129.91944999999998</v>
      </c>
      <c r="C55" s="55">
        <v>32.901653945</v>
      </c>
      <c r="D55" s="86"/>
      <c r="E55" s="55">
        <v>3.7942322065790002</v>
      </c>
      <c r="F55" s="55">
        <v>0.65706109263099999</v>
      </c>
      <c r="H55" s="55">
        <v>162.82110394499998</v>
      </c>
      <c r="I55" s="55">
        <v>4.4512932992100005</v>
      </c>
      <c r="J55" s="55">
        <v>167.27239724420997</v>
      </c>
      <c r="L55" s="99" t="s">
        <v>107</v>
      </c>
      <c r="M55" s="99" t="s">
        <v>107</v>
      </c>
      <c r="N55" s="99"/>
      <c r="O55" s="99" t="s">
        <v>107</v>
      </c>
      <c r="P55" s="99" t="s">
        <v>107</v>
      </c>
      <c r="Q55" s="99"/>
      <c r="R55" s="99" t="s">
        <v>107</v>
      </c>
      <c r="S55" s="99" t="s">
        <v>107</v>
      </c>
      <c r="T55" s="99" t="s">
        <v>107</v>
      </c>
      <c r="U55" s="102"/>
      <c r="V55" s="99">
        <f t="shared" si="85"/>
        <v>8.4876032252923395E-2</v>
      </c>
      <c r="W55" s="99">
        <f t="shared" si="86"/>
        <v>-4.4269763051579925E-2</v>
      </c>
      <c r="X55" s="99"/>
      <c r="Y55" s="99">
        <f t="shared" si="87"/>
        <v>-0.59200128408212505</v>
      </c>
      <c r="Z55" s="99">
        <f t="shared" si="88"/>
        <v>-0.74739125625372749</v>
      </c>
      <c r="AA55" s="99"/>
      <c r="AB55" s="99">
        <f t="shared" si="89"/>
        <v>5.6040203856349224E-2</v>
      </c>
      <c r="AC55" s="99">
        <f t="shared" si="90"/>
        <v>-0.62596436861764815</v>
      </c>
      <c r="AD55" s="99">
        <f t="shared" si="91"/>
        <v>7.1705504158829925E-3</v>
      </c>
    </row>
    <row r="56" spans="1:30" x14ac:dyDescent="0.2">
      <c r="A56" s="50">
        <v>45657</v>
      </c>
      <c r="B56" s="55">
        <v>110.36541</v>
      </c>
      <c r="C56" s="55">
        <v>26.740495339000002</v>
      </c>
      <c r="D56" s="86"/>
      <c r="E56" s="55">
        <v>2.3417537345230004</v>
      </c>
      <c r="F56" s="55">
        <v>0.54796275375699999</v>
      </c>
      <c r="H56" s="55">
        <v>137.105905339</v>
      </c>
      <c r="I56" s="55">
        <v>2.8897164882800004</v>
      </c>
      <c r="J56" s="55">
        <v>139.99562182727999</v>
      </c>
      <c r="L56" s="99" t="s">
        <v>107</v>
      </c>
      <c r="M56" s="99" t="s">
        <v>107</v>
      </c>
      <c r="N56" s="99"/>
      <c r="O56" s="99" t="s">
        <v>107</v>
      </c>
      <c r="P56" s="99" t="s">
        <v>107</v>
      </c>
      <c r="Q56" s="99"/>
      <c r="R56" s="99" t="s">
        <v>107</v>
      </c>
      <c r="S56" s="99" t="s">
        <v>107</v>
      </c>
      <c r="T56" s="99" t="s">
        <v>107</v>
      </c>
      <c r="U56" s="102"/>
      <c r="V56" s="99">
        <f t="shared" si="85"/>
        <v>-0.15050894996861508</v>
      </c>
      <c r="W56" s="99">
        <f t="shared" si="86"/>
        <v>-0.18725984463575263</v>
      </c>
      <c r="X56" s="99"/>
      <c r="Y56" s="99">
        <f t="shared" si="87"/>
        <v>-0.38281222470714316</v>
      </c>
      <c r="Z56" s="99">
        <f t="shared" si="88"/>
        <v>-0.16603987071757531</v>
      </c>
      <c r="AA56" s="99"/>
      <c r="AB56" s="99">
        <f t="shared" si="89"/>
        <v>-0.15793529206561829</v>
      </c>
      <c r="AC56" s="99">
        <f t="shared" si="90"/>
        <v>-0.35081418050056223</v>
      </c>
      <c r="AD56" s="99">
        <f t="shared" si="91"/>
        <v>-0.1630680008555575</v>
      </c>
    </row>
    <row r="57" spans="1:30" x14ac:dyDescent="0.2">
      <c r="A57" s="50">
        <v>45688</v>
      </c>
      <c r="B57" s="55">
        <v>107.40416678500002</v>
      </c>
      <c r="C57" s="55">
        <v>40.834403082999998</v>
      </c>
      <c r="D57" s="86"/>
      <c r="E57" s="55">
        <v>6.8172476835739992</v>
      </c>
      <c r="F57" s="55">
        <v>2.2324589367250005</v>
      </c>
      <c r="H57" s="55">
        <v>148.23856986800001</v>
      </c>
      <c r="I57" s="55">
        <v>9.0497066202990002</v>
      </c>
      <c r="J57" s="55">
        <v>157.288276488299</v>
      </c>
      <c r="L57" s="99">
        <f>B57/B45 - 1</f>
        <v>0.43663765960148737</v>
      </c>
      <c r="M57" s="99">
        <f>C57/C45 - 1</f>
        <v>1.7250007262631826</v>
      </c>
      <c r="N57" s="99"/>
      <c r="O57" s="99">
        <f>E57/E45 - 1</f>
        <v>0.60620499045745069</v>
      </c>
      <c r="P57" s="99">
        <f>F57/F45 - 1</f>
        <v>0.16292799427917193</v>
      </c>
      <c r="Q57" s="99"/>
      <c r="R57" s="99">
        <f>H57/H45 - 1</f>
        <v>0.65175890071311127</v>
      </c>
      <c r="S57" s="99">
        <f>I57/I45 - 1</f>
        <v>0.46815300220373346</v>
      </c>
      <c r="T57" s="99">
        <f>J57/J45 - 1</f>
        <v>0.63995878160681574</v>
      </c>
      <c r="U57" s="102"/>
      <c r="V57" s="99">
        <f t="shared" ref="V57" si="92">IFERROR(B57/B56-1, "n/a")</f>
        <v>-2.6831261850972843E-2</v>
      </c>
      <c r="W57" s="99">
        <f t="shared" ref="W57" si="93">IFERROR(C57/C56-1, "n/a")</f>
        <v>0.52706232870131475</v>
      </c>
      <c r="X57" s="99"/>
      <c r="Y57" s="99">
        <f t="shared" ref="Y57" si="94">IFERROR(E57/E56-1, "n/a")</f>
        <v>1.911171906367271</v>
      </c>
      <c r="Z57" s="99">
        <f t="shared" ref="Z57" si="95">IFERROR(F57/F56-1, "n/a")</f>
        <v>3.07410708377272</v>
      </c>
      <c r="AA57" s="99"/>
      <c r="AB57" s="99">
        <f t="shared" ref="AB57" si="96">IFERROR(H57/H56-1, "n/a")</f>
        <v>8.1197556746181343E-2</v>
      </c>
      <c r="AC57" s="99">
        <f t="shared" ref="AC57" si="97">IFERROR(I57/I56-1, "n/a")</f>
        <v>2.1316935958951158</v>
      </c>
      <c r="AD57" s="99">
        <f t="shared" ref="AD57" si="98">IFERROR(J57/J56-1, "n/a")</f>
        <v>0.1235228247520046</v>
      </c>
    </row>
    <row r="62" spans="1:30" x14ac:dyDescent="0.2">
      <c r="A62" s="50"/>
    </row>
    <row r="63" spans="1:30" x14ac:dyDescent="0.2">
      <c r="A63" s="50"/>
    </row>
    <row r="64" spans="1:30" x14ac:dyDescent="0.2">
      <c r="A64" s="50"/>
    </row>
  </sheetData>
  <mergeCells count="11">
    <mergeCell ref="R18:T18"/>
    <mergeCell ref="L17:T17"/>
    <mergeCell ref="V17:AD17"/>
    <mergeCell ref="V18:W18"/>
    <mergeCell ref="Y18:Z18"/>
    <mergeCell ref="AB18:AD18"/>
    <mergeCell ref="B18:C18"/>
    <mergeCell ref="E18:F18"/>
    <mergeCell ref="H18:J18"/>
    <mergeCell ref="L18:M18"/>
    <mergeCell ref="O18:P18"/>
  </mergeCells>
  <phoneticPr fontId="8" type="noConversion"/>
  <pageMargins left="0.75" right="0.75" top="1.25" bottom="1" header="0.5" footer="0.5"/>
  <pageSetup scale="81" orientation="portrait" horizontalDpi="300" verticalDpi="300" r:id="rId1"/>
  <headerFooter alignWithMargins="0"/>
  <rowBreaks count="1" manualBreakCount="1">
    <brk id="41"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4AABE-6EBD-4150-B303-49C61C76A50E}">
  <dimension ref="A1:AS74"/>
  <sheetViews>
    <sheetView zoomScaleNormal="100" workbookViewId="0">
      <pane ySplit="11" topLeftCell="A54" activePane="bottomLeft" state="frozen"/>
      <selection pane="bottomLeft" activeCell="A72" sqref="A72"/>
    </sheetView>
  </sheetViews>
  <sheetFormatPr defaultColWidth="9.140625" defaultRowHeight="12" x14ac:dyDescent="0.2"/>
  <cols>
    <col min="1" max="1" width="9.7109375" style="5" customWidth="1"/>
    <col min="2" max="7" width="8.7109375" style="5" customWidth="1"/>
    <col min="8" max="8" width="2.7109375" style="5" customWidth="1"/>
    <col min="9" max="15" width="8.7109375" style="5" customWidth="1"/>
    <col min="16" max="16" width="2.7109375" style="5" customWidth="1"/>
    <col min="17" max="17" width="9.7109375" style="114" customWidth="1"/>
    <col min="18" max="18" width="9.42578125" style="114" customWidth="1"/>
    <col min="19" max="21" width="7.5703125" style="114" customWidth="1"/>
    <col min="22" max="22" width="8.140625" style="114" customWidth="1"/>
    <col min="23" max="23" width="2.7109375" style="114" customWidth="1"/>
    <col min="24" max="24" width="7" style="114" customWidth="1"/>
    <col min="25" max="26" width="6.7109375" style="114" customWidth="1"/>
    <col min="27" max="28" width="6" style="114" customWidth="1"/>
    <col min="29" max="29" width="5.28515625" style="114" customWidth="1"/>
    <col min="30" max="30" width="6" style="114" customWidth="1"/>
    <col min="31" max="31" width="2.7109375" style="114" customWidth="1"/>
    <col min="32" max="32" width="6.5703125" style="114" customWidth="1"/>
    <col min="33" max="33" width="10" style="114" customWidth="1"/>
    <col min="34" max="37" width="8.7109375" style="114" customWidth="1"/>
    <col min="38" max="38" width="2.7109375" style="114" customWidth="1"/>
    <col min="39" max="39" width="7.85546875" style="114" customWidth="1"/>
    <col min="40" max="40" width="7.42578125" style="114" customWidth="1"/>
    <col min="41" max="41" width="8.28515625" style="114" customWidth="1"/>
    <col min="42" max="42" width="7" style="114" customWidth="1"/>
    <col min="43" max="43" width="6.140625" style="114" customWidth="1"/>
    <col min="44" max="44" width="6.28515625" style="114" customWidth="1"/>
    <col min="45" max="45" width="5.7109375" style="114" customWidth="1"/>
    <col min="46" max="16384" width="9.140625" style="5"/>
  </cols>
  <sheetData>
    <row r="1" spans="1:45" s="3" customFormat="1" ht="12.75" x14ac:dyDescent="0.2">
      <c r="A1" s="21" t="s">
        <v>67</v>
      </c>
      <c r="B1" s="21" t="s">
        <v>79</v>
      </c>
      <c r="Q1" s="112"/>
      <c r="R1" s="112"/>
      <c r="S1" s="112"/>
      <c r="T1" s="112"/>
      <c r="U1" s="112"/>
      <c r="V1" s="112"/>
      <c r="W1" s="112"/>
      <c r="X1" s="112"/>
      <c r="Y1" s="112"/>
      <c r="Z1" s="112"/>
      <c r="AA1" s="112"/>
      <c r="AB1" s="112"/>
      <c r="AC1" s="112"/>
      <c r="AD1" s="112"/>
      <c r="AE1" s="112"/>
      <c r="AF1" s="112"/>
      <c r="AG1" s="112"/>
      <c r="AH1" s="112"/>
      <c r="AI1" s="112"/>
      <c r="AJ1" s="112"/>
      <c r="AK1" s="112"/>
      <c r="AL1" s="112"/>
      <c r="AM1" s="112"/>
      <c r="AN1" s="112"/>
      <c r="AO1" s="112"/>
      <c r="AP1" s="112"/>
      <c r="AQ1" s="112"/>
      <c r="AR1" s="112"/>
      <c r="AS1" s="112"/>
    </row>
    <row r="2" spans="1:45" s="3" customFormat="1" ht="12.75" x14ac:dyDescent="0.2">
      <c r="A2" s="21" t="s">
        <v>68</v>
      </c>
      <c r="B2" s="21" t="s">
        <v>69</v>
      </c>
      <c r="Q2" s="112"/>
      <c r="R2" s="112"/>
      <c r="S2" s="112"/>
      <c r="T2" s="112"/>
      <c r="U2" s="112"/>
      <c r="V2" s="112"/>
      <c r="W2" s="112"/>
      <c r="X2" s="112"/>
      <c r="Y2" s="112"/>
      <c r="Z2" s="112"/>
      <c r="AA2" s="112"/>
      <c r="AB2" s="112"/>
      <c r="AC2" s="112"/>
      <c r="AD2" s="112"/>
      <c r="AE2" s="112"/>
      <c r="AF2" s="112"/>
      <c r="AG2" s="112"/>
      <c r="AH2" s="112"/>
      <c r="AI2" s="112"/>
      <c r="AJ2" s="112"/>
      <c r="AK2" s="112"/>
      <c r="AL2" s="112"/>
      <c r="AM2" s="112"/>
      <c r="AN2" s="112"/>
      <c r="AO2" s="112"/>
      <c r="AP2" s="112"/>
      <c r="AQ2" s="112"/>
      <c r="AR2" s="112"/>
      <c r="AS2" s="112"/>
    </row>
    <row r="3" spans="1:45" s="3" customFormat="1" ht="12.75" x14ac:dyDescent="0.2">
      <c r="A3" s="21" t="s">
        <v>70</v>
      </c>
      <c r="B3" s="21" t="s">
        <v>71</v>
      </c>
      <c r="Q3" s="112"/>
      <c r="R3" s="112"/>
      <c r="S3" s="112"/>
      <c r="T3" s="112"/>
      <c r="U3" s="112"/>
      <c r="V3" s="112"/>
      <c r="W3" s="112"/>
      <c r="X3" s="112"/>
      <c r="Y3" s="112"/>
      <c r="Z3" s="112"/>
      <c r="AA3" s="112"/>
      <c r="AB3" s="112"/>
      <c r="AC3" s="112"/>
      <c r="AD3" s="112"/>
      <c r="AE3" s="112"/>
      <c r="AF3" s="112"/>
      <c r="AG3" s="112"/>
      <c r="AH3" s="112"/>
      <c r="AI3" s="112"/>
      <c r="AJ3" s="112"/>
      <c r="AK3" s="112"/>
      <c r="AL3" s="112"/>
      <c r="AM3" s="112"/>
      <c r="AN3" s="112"/>
      <c r="AO3" s="112"/>
      <c r="AP3" s="112"/>
      <c r="AQ3" s="112"/>
      <c r="AR3" s="112"/>
      <c r="AS3" s="112"/>
    </row>
    <row r="4" spans="1:45" s="2" customFormat="1" ht="11.25" x14ac:dyDescent="0.2">
      <c r="A4" s="2" t="s">
        <v>91</v>
      </c>
      <c r="B4" s="32" t="s">
        <v>126</v>
      </c>
      <c r="Q4" s="113"/>
      <c r="R4" s="113"/>
      <c r="S4" s="113"/>
      <c r="T4" s="113"/>
      <c r="U4" s="113"/>
      <c r="V4" s="113"/>
      <c r="W4" s="113"/>
      <c r="X4" s="113"/>
      <c r="Y4" s="113"/>
      <c r="Z4" s="113"/>
      <c r="AA4" s="113"/>
      <c r="AB4" s="113"/>
      <c r="AC4" s="113"/>
      <c r="AD4" s="113"/>
      <c r="AE4" s="113"/>
      <c r="AF4" s="113"/>
      <c r="AG4" s="113"/>
      <c r="AH4" s="113"/>
      <c r="AI4" s="113"/>
      <c r="AJ4" s="113"/>
      <c r="AK4" s="113"/>
      <c r="AL4" s="113"/>
      <c r="AM4" s="113"/>
      <c r="AN4" s="113"/>
      <c r="AO4" s="113"/>
      <c r="AP4" s="113"/>
      <c r="AQ4" s="113"/>
      <c r="AR4" s="113"/>
      <c r="AS4" s="113"/>
    </row>
    <row r="5" spans="1:45" s="2" customFormat="1" ht="11.25" x14ac:dyDescent="0.2">
      <c r="A5" s="2" t="s">
        <v>92</v>
      </c>
      <c r="B5" s="32" t="s">
        <v>97</v>
      </c>
      <c r="Q5" s="113"/>
      <c r="R5" s="113"/>
      <c r="S5" s="113"/>
      <c r="T5" s="113"/>
      <c r="U5" s="113"/>
      <c r="V5" s="113"/>
      <c r="W5" s="113"/>
      <c r="X5" s="113"/>
      <c r="Y5" s="113"/>
      <c r="Z5" s="113"/>
      <c r="AA5" s="113"/>
      <c r="AB5" s="113"/>
      <c r="AC5" s="113"/>
      <c r="AD5" s="113"/>
      <c r="AE5" s="113"/>
      <c r="AF5" s="113"/>
      <c r="AG5" s="113"/>
      <c r="AH5" s="113"/>
      <c r="AI5" s="113"/>
      <c r="AJ5" s="113"/>
      <c r="AK5" s="113"/>
      <c r="AL5" s="113"/>
      <c r="AM5" s="113"/>
      <c r="AN5" s="113"/>
      <c r="AO5" s="113"/>
      <c r="AP5" s="113"/>
      <c r="AQ5" s="113"/>
      <c r="AR5" s="113"/>
      <c r="AS5" s="113"/>
    </row>
    <row r="6" spans="1:45" s="2" customFormat="1" ht="11.25" x14ac:dyDescent="0.2">
      <c r="Q6" s="113"/>
      <c r="R6" s="113"/>
      <c r="S6" s="113"/>
      <c r="T6" s="113"/>
      <c r="U6" s="113"/>
      <c r="V6" s="113"/>
      <c r="W6" s="113"/>
      <c r="X6" s="113"/>
      <c r="Y6" s="113"/>
      <c r="Z6" s="113"/>
      <c r="AA6" s="113"/>
      <c r="AB6" s="113"/>
      <c r="AC6" s="113"/>
      <c r="AD6" s="113"/>
      <c r="AE6" s="113"/>
      <c r="AF6" s="113"/>
      <c r="AG6" s="113"/>
      <c r="AH6" s="113"/>
      <c r="AI6" s="113"/>
      <c r="AJ6" s="113"/>
      <c r="AK6" s="113"/>
      <c r="AL6" s="113"/>
      <c r="AM6" s="113"/>
      <c r="AN6" s="113"/>
      <c r="AO6" s="113"/>
      <c r="AP6" s="113"/>
      <c r="AQ6" s="113"/>
      <c r="AR6" s="113"/>
      <c r="AS6" s="113"/>
    </row>
    <row r="7" spans="1:45" x14ac:dyDescent="0.2">
      <c r="B7" s="31"/>
    </row>
    <row r="8" spans="1:45" x14ac:dyDescent="0.2">
      <c r="Q8" s="139" t="s">
        <v>106</v>
      </c>
      <c r="R8" s="139"/>
      <c r="S8" s="139"/>
      <c r="T8" s="139"/>
      <c r="U8" s="139"/>
      <c r="V8" s="139"/>
      <c r="W8" s="139"/>
      <c r="X8" s="139"/>
      <c r="Y8" s="139"/>
      <c r="Z8" s="139"/>
      <c r="AA8" s="139"/>
      <c r="AB8" s="139"/>
      <c r="AC8" s="139"/>
      <c r="AD8" s="139"/>
      <c r="AF8" s="139" t="s">
        <v>117</v>
      </c>
      <c r="AG8" s="139"/>
      <c r="AH8" s="139"/>
      <c r="AI8" s="139"/>
      <c r="AJ8" s="139"/>
      <c r="AK8" s="139"/>
      <c r="AL8" s="139"/>
      <c r="AM8" s="139"/>
      <c r="AN8" s="139"/>
      <c r="AO8" s="139"/>
      <c r="AP8" s="139"/>
      <c r="AQ8" s="139"/>
      <c r="AR8" s="139"/>
      <c r="AS8" s="139"/>
    </row>
    <row r="9" spans="1:45" x14ac:dyDescent="0.2">
      <c r="B9" s="140" t="s">
        <v>128</v>
      </c>
      <c r="C9" s="140"/>
      <c r="D9" s="140"/>
      <c r="E9" s="140"/>
      <c r="F9" s="140"/>
      <c r="G9" s="140"/>
      <c r="I9" s="140" t="s">
        <v>129</v>
      </c>
      <c r="J9" s="140"/>
      <c r="K9" s="140"/>
      <c r="L9" s="140"/>
      <c r="M9" s="140"/>
      <c r="N9" s="140"/>
      <c r="O9" s="140"/>
      <c r="Q9" s="141" t="s">
        <v>128</v>
      </c>
      <c r="R9" s="141"/>
      <c r="S9" s="141"/>
      <c r="T9" s="141"/>
      <c r="U9" s="141"/>
      <c r="V9" s="141"/>
      <c r="X9" s="141" t="s">
        <v>129</v>
      </c>
      <c r="Y9" s="141"/>
      <c r="Z9" s="141"/>
      <c r="AA9" s="141"/>
      <c r="AB9" s="141"/>
      <c r="AC9" s="141"/>
      <c r="AD9" s="141"/>
      <c r="AF9" s="141" t="s">
        <v>128</v>
      </c>
      <c r="AG9" s="141"/>
      <c r="AH9" s="141"/>
      <c r="AI9" s="141"/>
      <c r="AJ9" s="141"/>
      <c r="AK9" s="141"/>
      <c r="AM9" s="141" t="s">
        <v>129</v>
      </c>
      <c r="AN9" s="141"/>
      <c r="AO9" s="141"/>
      <c r="AP9" s="141"/>
      <c r="AQ9" s="141"/>
      <c r="AR9" s="141"/>
      <c r="AS9" s="141"/>
    </row>
    <row r="10" spans="1:45" ht="11.25" customHeight="1" x14ac:dyDescent="0.2">
      <c r="B10" s="33"/>
      <c r="C10" s="33"/>
      <c r="D10" s="33"/>
      <c r="E10" s="33"/>
      <c r="F10" s="33"/>
      <c r="G10" s="33"/>
      <c r="I10" s="33"/>
      <c r="J10" s="33"/>
      <c r="K10" s="33"/>
      <c r="L10" s="33"/>
      <c r="M10" s="33"/>
      <c r="Q10" s="91"/>
      <c r="R10" s="91"/>
      <c r="S10" s="91"/>
      <c r="T10" s="91"/>
      <c r="U10" s="91"/>
      <c r="V10" s="91"/>
      <c r="X10" s="91"/>
      <c r="Y10" s="91"/>
      <c r="Z10" s="91"/>
      <c r="AA10" s="91"/>
      <c r="AB10" s="91"/>
      <c r="AF10" s="91"/>
      <c r="AG10" s="91"/>
      <c r="AH10" s="91"/>
      <c r="AI10" s="91"/>
      <c r="AJ10" s="91"/>
      <c r="AK10" s="91"/>
      <c r="AM10" s="91"/>
      <c r="AN10" s="91"/>
      <c r="AO10" s="91"/>
      <c r="AP10" s="91"/>
      <c r="AQ10" s="91"/>
    </row>
    <row r="11" spans="1:45" ht="51.75" customHeight="1" x14ac:dyDescent="0.2">
      <c r="A11" s="36" t="s">
        <v>57</v>
      </c>
      <c r="B11" s="34" t="s">
        <v>11</v>
      </c>
      <c r="C11" s="34" t="s">
        <v>58</v>
      </c>
      <c r="D11" s="34" t="s">
        <v>59</v>
      </c>
      <c r="E11" s="34" t="s">
        <v>133</v>
      </c>
      <c r="F11" s="34" t="s">
        <v>134</v>
      </c>
      <c r="G11" s="34" t="s">
        <v>60</v>
      </c>
      <c r="I11" s="34" t="s">
        <v>61</v>
      </c>
      <c r="J11" s="34" t="s">
        <v>62</v>
      </c>
      <c r="K11" s="34" t="s">
        <v>138</v>
      </c>
      <c r="L11" s="34" t="s">
        <v>139</v>
      </c>
      <c r="M11" s="34" t="s">
        <v>0</v>
      </c>
      <c r="N11" s="34" t="s">
        <v>65</v>
      </c>
      <c r="O11" s="34" t="s">
        <v>66</v>
      </c>
      <c r="Q11" s="115" t="s">
        <v>11</v>
      </c>
      <c r="R11" s="115" t="s">
        <v>58</v>
      </c>
      <c r="S11" s="115" t="s">
        <v>59</v>
      </c>
      <c r="T11" s="115" t="s">
        <v>133</v>
      </c>
      <c r="U11" s="115" t="s">
        <v>134</v>
      </c>
      <c r="V11" s="115" t="s">
        <v>60</v>
      </c>
      <c r="X11" s="115" t="s">
        <v>61</v>
      </c>
      <c r="Y11" s="115" t="s">
        <v>62</v>
      </c>
      <c r="Z11" s="115" t="s">
        <v>63</v>
      </c>
      <c r="AA11" s="115" t="s">
        <v>64</v>
      </c>
      <c r="AB11" s="115" t="s">
        <v>0</v>
      </c>
      <c r="AC11" s="115" t="s">
        <v>65</v>
      </c>
      <c r="AD11" s="115" t="s">
        <v>66</v>
      </c>
      <c r="AF11" s="115" t="s">
        <v>11</v>
      </c>
      <c r="AG11" s="115" t="s">
        <v>58</v>
      </c>
      <c r="AH11" s="115" t="s">
        <v>59</v>
      </c>
      <c r="AI11" s="115" t="s">
        <v>133</v>
      </c>
      <c r="AJ11" s="115" t="s">
        <v>134</v>
      </c>
      <c r="AK11" s="115" t="s">
        <v>60</v>
      </c>
      <c r="AM11" s="115" t="s">
        <v>61</v>
      </c>
      <c r="AN11" s="115" t="s">
        <v>62</v>
      </c>
      <c r="AO11" s="115" t="s">
        <v>63</v>
      </c>
      <c r="AP11" s="115" t="s">
        <v>64</v>
      </c>
      <c r="AQ11" s="115" t="s">
        <v>0</v>
      </c>
      <c r="AR11" s="115" t="s">
        <v>65</v>
      </c>
      <c r="AS11" s="115" t="s">
        <v>66</v>
      </c>
    </row>
    <row r="12" spans="1:45" s="35" customFormat="1" x14ac:dyDescent="0.2">
      <c r="A12" s="39">
        <v>2014</v>
      </c>
      <c r="B12" s="79">
        <v>2174.7060365079383</v>
      </c>
      <c r="C12" s="79">
        <v>8528.1202662698433</v>
      </c>
      <c r="D12" s="79">
        <v>166700.81916111108</v>
      </c>
      <c r="E12" s="79">
        <v>0</v>
      </c>
      <c r="F12" s="79">
        <v>0</v>
      </c>
      <c r="G12" s="79">
        <v>177403.64546388882</v>
      </c>
      <c r="H12" s="55"/>
      <c r="I12" s="79">
        <v>707.60159166666642</v>
      </c>
      <c r="J12" s="79">
        <v>1153.5646706349212</v>
      </c>
      <c r="K12" s="79">
        <v>392.84899841269851</v>
      </c>
      <c r="L12" s="79">
        <v>1425.8287238095231</v>
      </c>
      <c r="M12" s="79">
        <v>3679.8439845238113</v>
      </c>
      <c r="N12" s="79">
        <v>1055.454283333333</v>
      </c>
      <c r="O12" s="79">
        <v>2624.3897011904769</v>
      </c>
      <c r="P12" s="67"/>
      <c r="Q12" s="99" t="str">
        <f>IFERROR(B12/#REF!-1, "n/a")</f>
        <v>n/a</v>
      </c>
      <c r="R12" s="99" t="str">
        <f>IFERROR(C12/#REF!-1, "n/a")</f>
        <v>n/a</v>
      </c>
      <c r="S12" s="99" t="str">
        <f>IFERROR(D12/#REF!-1, "n/a")</f>
        <v>n/a</v>
      </c>
      <c r="T12" s="99" t="str">
        <f>IFERROR(E12/#REF!-1, "n/a")</f>
        <v>n/a</v>
      </c>
      <c r="U12" s="99" t="str">
        <f>IFERROR(F12/#REF!-1, "n/a")</f>
        <v>n/a</v>
      </c>
      <c r="V12" s="99" t="str">
        <f>IFERROR(G12/#REF!-1, "n/a")</f>
        <v>n/a</v>
      </c>
      <c r="W12" s="99"/>
      <c r="X12" s="99" t="str">
        <f>IFERROR(I12/#REF!-1, "n/a")</f>
        <v>n/a</v>
      </c>
      <c r="Y12" s="99" t="str">
        <f>IFERROR(J12/#REF!-1, "n/a")</f>
        <v>n/a</v>
      </c>
      <c r="Z12" s="99" t="str">
        <f>IFERROR(K12/#REF!-1, "n/a")</f>
        <v>n/a</v>
      </c>
      <c r="AA12" s="99" t="str">
        <f>IFERROR(L12/#REF!-1, "n/a")</f>
        <v>n/a</v>
      </c>
      <c r="AB12" s="99" t="str">
        <f>IFERROR(M12/#REF!-1, "n/a")</f>
        <v>n/a</v>
      </c>
      <c r="AC12" s="99" t="str">
        <f>IFERROR(N12/#REF!-1, "n/a")</f>
        <v>n/a</v>
      </c>
      <c r="AD12" s="99" t="str">
        <f>IFERROR(O12/#REF!-1, "n/a")</f>
        <v>n/a</v>
      </c>
      <c r="AE12" s="99"/>
      <c r="AF12" s="99" t="s">
        <v>107</v>
      </c>
      <c r="AG12" s="99" t="s">
        <v>107</v>
      </c>
      <c r="AH12" s="99" t="s">
        <v>107</v>
      </c>
      <c r="AI12" s="99" t="s">
        <v>107</v>
      </c>
      <c r="AJ12" s="99" t="s">
        <v>107</v>
      </c>
      <c r="AK12" s="99" t="s">
        <v>107</v>
      </c>
      <c r="AL12" s="99"/>
      <c r="AM12" s="99" t="s">
        <v>107</v>
      </c>
      <c r="AN12" s="99" t="s">
        <v>107</v>
      </c>
      <c r="AO12" s="99" t="s">
        <v>107</v>
      </c>
      <c r="AP12" s="99" t="s">
        <v>107</v>
      </c>
      <c r="AQ12" s="99" t="s">
        <v>107</v>
      </c>
      <c r="AR12" s="99" t="s">
        <v>107</v>
      </c>
      <c r="AS12" s="99" t="s">
        <v>107</v>
      </c>
    </row>
    <row r="13" spans="1:45" s="35" customFormat="1" x14ac:dyDescent="0.2">
      <c r="A13" s="39">
        <v>2015</v>
      </c>
      <c r="B13" s="79">
        <v>1627.2013023809523</v>
      </c>
      <c r="C13" s="79">
        <v>11155.504217063492</v>
      </c>
      <c r="D13" s="79">
        <v>179479.6427916667</v>
      </c>
      <c r="E13" s="79">
        <v>0</v>
      </c>
      <c r="F13" s="79">
        <v>0</v>
      </c>
      <c r="G13" s="79">
        <v>192262.34831111104</v>
      </c>
      <c r="H13" s="55"/>
      <c r="I13" s="79">
        <v>750.95648730158803</v>
      </c>
      <c r="J13" s="79">
        <v>982.65648769841243</v>
      </c>
      <c r="K13" s="79">
        <v>235.88116071428587</v>
      </c>
      <c r="L13" s="79">
        <v>1097.6476404761906</v>
      </c>
      <c r="M13" s="79">
        <v>3067.1417761904768</v>
      </c>
      <c r="N13" s="79">
        <v>1014.6099059523812</v>
      </c>
      <c r="O13" s="79">
        <v>2052.5318702380955</v>
      </c>
      <c r="P13" s="67"/>
      <c r="Q13" s="99">
        <f t="shared" ref="Q13:Q20" si="0">IFERROR(B13/B12-1, "n/a")</f>
        <v>-0.25176034136832059</v>
      </c>
      <c r="R13" s="99">
        <f t="shared" ref="R13:R20" si="1">IFERROR(C13/C12-1, "n/a")</f>
        <v>0.3080847676580496</v>
      </c>
      <c r="S13" s="99">
        <f t="shared" ref="S13:S20" si="2">IFERROR(D13/D12-1, "n/a")</f>
        <v>7.6657233568872218E-2</v>
      </c>
      <c r="T13" s="99" t="str">
        <f t="shared" ref="T13:U20" si="3">IFERROR(E13/E12-1, "n/a")</f>
        <v>n/a</v>
      </c>
      <c r="U13" s="99" t="str">
        <f t="shared" si="3"/>
        <v>n/a</v>
      </c>
      <c r="V13" s="99">
        <f t="shared" ref="V13:V20" si="4">IFERROR(G13/G12-1, "n/a")</f>
        <v>8.3756468523341399E-2</v>
      </c>
      <c r="W13" s="99"/>
      <c r="X13" s="99">
        <f t="shared" ref="X13:X20" si="5">IFERROR(I13/I12-1, "n/a")</f>
        <v>6.1270206491204515E-2</v>
      </c>
      <c r="Y13" s="99">
        <f t="shared" ref="Y13:Y20" si="6">IFERROR(J13/J12-1, "n/a")</f>
        <v>-0.14815656832004143</v>
      </c>
      <c r="Z13" s="99">
        <f t="shared" ref="Z13:Z20" si="7">IFERROR(K13/K12-1, "n/a")</f>
        <v>-0.39956277942069152</v>
      </c>
      <c r="AA13" s="99">
        <f t="shared" ref="AA13:AA20" si="8">IFERROR(L13/L12-1, "n/a")</f>
        <v>-0.23016865760461025</v>
      </c>
      <c r="AB13" s="99">
        <f t="shared" ref="AB13:AB20" si="9">IFERROR(M13/M12-1, "n/a")</f>
        <v>-0.16650222425465711</v>
      </c>
      <c r="AC13" s="99">
        <f t="shared" ref="AC13:AC20" si="10">IFERROR(N13/N12-1, "n/a")</f>
        <v>-3.8698386112904215E-2</v>
      </c>
      <c r="AD13" s="99">
        <f t="shared" ref="AD13:AD20" si="11">IFERROR(O13/O12-1, "n/a")</f>
        <v>-0.21790126317481551</v>
      </c>
      <c r="AE13" s="99"/>
      <c r="AF13" s="99" t="s">
        <v>107</v>
      </c>
      <c r="AG13" s="99" t="s">
        <v>107</v>
      </c>
      <c r="AH13" s="99" t="s">
        <v>107</v>
      </c>
      <c r="AI13" s="99" t="s">
        <v>107</v>
      </c>
      <c r="AJ13" s="99" t="s">
        <v>107</v>
      </c>
      <c r="AK13" s="99" t="s">
        <v>107</v>
      </c>
      <c r="AL13" s="99"/>
      <c r="AM13" s="99" t="s">
        <v>107</v>
      </c>
      <c r="AN13" s="99" t="s">
        <v>107</v>
      </c>
      <c r="AO13" s="99" t="s">
        <v>107</v>
      </c>
      <c r="AP13" s="99" t="s">
        <v>107</v>
      </c>
      <c r="AQ13" s="99" t="s">
        <v>107</v>
      </c>
      <c r="AR13" s="99" t="s">
        <v>107</v>
      </c>
      <c r="AS13" s="99" t="s">
        <v>107</v>
      </c>
    </row>
    <row r="14" spans="1:45" s="35" customFormat="1" x14ac:dyDescent="0.2">
      <c r="A14" s="39">
        <v>2016</v>
      </c>
      <c r="B14" s="79">
        <v>1837.5592841269845</v>
      </c>
      <c r="C14" s="79">
        <v>13514.617895634919</v>
      </c>
      <c r="D14" s="79">
        <v>194131.56065595258</v>
      </c>
      <c r="E14" s="79">
        <v>0</v>
      </c>
      <c r="F14" s="79">
        <v>0</v>
      </c>
      <c r="G14" s="79">
        <v>209483.73783571427</v>
      </c>
      <c r="H14" s="55"/>
      <c r="I14" s="79">
        <v>664.3734079365081</v>
      </c>
      <c r="J14" s="79">
        <v>939.32162182539696</v>
      </c>
      <c r="K14" s="79">
        <v>184.65242777777775</v>
      </c>
      <c r="L14" s="79">
        <v>996.70592301587294</v>
      </c>
      <c r="M14" s="79">
        <v>2785.0533805555579</v>
      </c>
      <c r="N14" s="79">
        <v>1015.3399849206344</v>
      </c>
      <c r="O14" s="79">
        <v>1769.7133956349189</v>
      </c>
      <c r="P14" s="67"/>
      <c r="Q14" s="99">
        <f t="shared" si="0"/>
        <v>0.12927594234237172</v>
      </c>
      <c r="R14" s="99">
        <f t="shared" si="1"/>
        <v>0.21147530695770089</v>
      </c>
      <c r="S14" s="99">
        <f t="shared" si="2"/>
        <v>8.1635541704823122E-2</v>
      </c>
      <c r="T14" s="99" t="str">
        <f t="shared" si="3"/>
        <v>n/a</v>
      </c>
      <c r="U14" s="99" t="str">
        <f t="shared" si="3"/>
        <v>n/a</v>
      </c>
      <c r="V14" s="99">
        <f t="shared" si="4"/>
        <v>8.9572345682246146E-2</v>
      </c>
      <c r="W14" s="99"/>
      <c r="X14" s="99">
        <f t="shared" si="5"/>
        <v>-0.11529706558125474</v>
      </c>
      <c r="Y14" s="99">
        <f t="shared" si="6"/>
        <v>-4.4099709731235559E-2</v>
      </c>
      <c r="Z14" s="99">
        <f t="shared" si="7"/>
        <v>-0.2171802647628972</v>
      </c>
      <c r="AA14" s="99">
        <f t="shared" si="8"/>
        <v>-9.1961858922710693E-2</v>
      </c>
      <c r="AB14" s="99">
        <f t="shared" si="9"/>
        <v>-9.1971097594740092E-2</v>
      </c>
      <c r="AC14" s="99">
        <f t="shared" si="10"/>
        <v>7.1956617412283208E-4</v>
      </c>
      <c r="AD14" s="99">
        <f t="shared" si="11"/>
        <v>-0.13779005271687661</v>
      </c>
      <c r="AE14" s="99"/>
      <c r="AF14" s="99" t="s">
        <v>107</v>
      </c>
      <c r="AG14" s="99" t="s">
        <v>107</v>
      </c>
      <c r="AH14" s="99" t="s">
        <v>107</v>
      </c>
      <c r="AI14" s="99" t="s">
        <v>107</v>
      </c>
      <c r="AJ14" s="99" t="s">
        <v>107</v>
      </c>
      <c r="AK14" s="99" t="s">
        <v>107</v>
      </c>
      <c r="AL14" s="99"/>
      <c r="AM14" s="99" t="s">
        <v>107</v>
      </c>
      <c r="AN14" s="99" t="s">
        <v>107</v>
      </c>
      <c r="AO14" s="99" t="s">
        <v>107</v>
      </c>
      <c r="AP14" s="99" t="s">
        <v>107</v>
      </c>
      <c r="AQ14" s="99" t="s">
        <v>107</v>
      </c>
      <c r="AR14" s="99" t="s">
        <v>107</v>
      </c>
      <c r="AS14" s="99" t="s">
        <v>107</v>
      </c>
    </row>
    <row r="15" spans="1:45" s="35" customFormat="1" x14ac:dyDescent="0.2">
      <c r="A15" s="39">
        <v>2017</v>
      </c>
      <c r="B15" s="79">
        <v>1643.7611067729081</v>
      </c>
      <c r="C15" s="79">
        <v>13387.866515537851</v>
      </c>
      <c r="D15" s="79">
        <v>193515.5628844621</v>
      </c>
      <c r="E15" s="79">
        <v>391.12833968253966</v>
      </c>
      <c r="F15" s="79">
        <v>356.6446634920635</v>
      </c>
      <c r="G15" s="79">
        <v>208734.87855139447</v>
      </c>
      <c r="H15" s="55"/>
      <c r="I15" s="79">
        <v>588.41744860557753</v>
      </c>
      <c r="J15" s="79">
        <v>812.26114820717066</v>
      </c>
      <c r="K15" s="79">
        <v>160.74298525896421</v>
      </c>
      <c r="L15" s="79">
        <v>736.53850318725063</v>
      </c>
      <c r="M15" s="79">
        <v>2297.9600852589642</v>
      </c>
      <c r="N15" s="79">
        <v>906.93315139442177</v>
      </c>
      <c r="O15" s="79">
        <v>1391.026933864541</v>
      </c>
      <c r="P15" s="67"/>
      <c r="Q15" s="99">
        <f t="shared" si="0"/>
        <v>-0.10546499317226055</v>
      </c>
      <c r="R15" s="99">
        <f t="shared" si="1"/>
        <v>-9.3788356486207425E-3</v>
      </c>
      <c r="S15" s="99">
        <f t="shared" si="2"/>
        <v>-3.1730944180795584E-3</v>
      </c>
      <c r="T15" s="99" t="str">
        <f t="shared" si="3"/>
        <v>n/a</v>
      </c>
      <c r="U15" s="99" t="str">
        <f t="shared" si="3"/>
        <v>n/a</v>
      </c>
      <c r="V15" s="99">
        <f t="shared" si="4"/>
        <v>-3.5747848117312353E-3</v>
      </c>
      <c r="W15" s="99"/>
      <c r="X15" s="99">
        <f t="shared" si="5"/>
        <v>-0.11432721181126715</v>
      </c>
      <c r="Y15" s="99">
        <f t="shared" si="6"/>
        <v>-0.13526833692096629</v>
      </c>
      <c r="Z15" s="99">
        <f t="shared" si="7"/>
        <v>-0.12948349938614212</v>
      </c>
      <c r="AA15" s="99">
        <f t="shared" si="8"/>
        <v>-0.26102726373030594</v>
      </c>
      <c r="AB15" s="99">
        <f t="shared" si="9"/>
        <v>-0.17489549704768281</v>
      </c>
      <c r="AC15" s="99">
        <f t="shared" si="10"/>
        <v>-0.10676899869622136</v>
      </c>
      <c r="AD15" s="99">
        <f t="shared" si="11"/>
        <v>-0.21398180219713869</v>
      </c>
      <c r="AE15" s="99"/>
      <c r="AF15" s="99" t="s">
        <v>107</v>
      </c>
      <c r="AG15" s="99" t="s">
        <v>107</v>
      </c>
      <c r="AH15" s="99" t="s">
        <v>107</v>
      </c>
      <c r="AI15" s="99" t="s">
        <v>107</v>
      </c>
      <c r="AJ15" s="99" t="s">
        <v>107</v>
      </c>
      <c r="AK15" s="99" t="s">
        <v>107</v>
      </c>
      <c r="AL15" s="99"/>
      <c r="AM15" s="99" t="s">
        <v>107</v>
      </c>
      <c r="AN15" s="99" t="s">
        <v>107</v>
      </c>
      <c r="AO15" s="99" t="s">
        <v>107</v>
      </c>
      <c r="AP15" s="99" t="s">
        <v>107</v>
      </c>
      <c r="AQ15" s="99" t="s">
        <v>107</v>
      </c>
      <c r="AR15" s="99" t="s">
        <v>107</v>
      </c>
      <c r="AS15" s="99" t="s">
        <v>107</v>
      </c>
    </row>
    <row r="16" spans="1:45" s="35" customFormat="1" x14ac:dyDescent="0.2">
      <c r="A16" s="39">
        <v>2018</v>
      </c>
      <c r="B16" s="79">
        <v>1480.559509561753</v>
      </c>
      <c r="C16" s="79">
        <v>12839.138572908361</v>
      </c>
      <c r="D16" s="79">
        <v>203814.55768804785</v>
      </c>
      <c r="E16" s="79">
        <v>430.75183266932294</v>
      </c>
      <c r="F16" s="79">
        <v>393.84037968127512</v>
      </c>
      <c r="G16" s="79">
        <v>218958.84798286858</v>
      </c>
      <c r="H16" s="55"/>
      <c r="I16" s="79">
        <v>261.31896573705194</v>
      </c>
      <c r="J16" s="79">
        <v>618.50875458167332</v>
      </c>
      <c r="K16" s="79">
        <v>137.55965617529887</v>
      </c>
      <c r="L16" s="79">
        <v>589.48054541832676</v>
      </c>
      <c r="M16" s="79">
        <v>1606.8679219123514</v>
      </c>
      <c r="N16" s="79">
        <v>787.69072031872554</v>
      </c>
      <c r="O16" s="79">
        <v>819.17720159362489</v>
      </c>
      <c r="P16" s="67"/>
      <c r="Q16" s="99">
        <f t="shared" si="0"/>
        <v>-9.9285471920891544E-2</v>
      </c>
      <c r="R16" s="99">
        <f t="shared" si="1"/>
        <v>-4.0986959497440467E-2</v>
      </c>
      <c r="S16" s="99">
        <f t="shared" si="2"/>
        <v>5.3220498910130143E-2</v>
      </c>
      <c r="T16" s="99">
        <f t="shared" si="3"/>
        <v>0.10130560475097194</v>
      </c>
      <c r="U16" s="99">
        <f t="shared" si="3"/>
        <v>0.10429348872071187</v>
      </c>
      <c r="V16" s="99">
        <f t="shared" si="4"/>
        <v>4.898064713682615E-2</v>
      </c>
      <c r="W16" s="99"/>
      <c r="X16" s="99">
        <f t="shared" si="5"/>
        <v>-0.55589528088209905</v>
      </c>
      <c r="Y16" s="99">
        <f t="shared" si="6"/>
        <v>-0.23853460682337102</v>
      </c>
      <c r="Z16" s="99">
        <f t="shared" si="7"/>
        <v>-0.14422607024695944</v>
      </c>
      <c r="AA16" s="99">
        <f t="shared" si="8"/>
        <v>-0.19966092353971243</v>
      </c>
      <c r="AB16" s="99">
        <f t="shared" si="9"/>
        <v>-0.30074158719285649</v>
      </c>
      <c r="AC16" s="99">
        <f t="shared" si="10"/>
        <v>-0.13147874338076559</v>
      </c>
      <c r="AD16" s="99">
        <f t="shared" si="11"/>
        <v>-0.41109896462048168</v>
      </c>
      <c r="AE16" s="99"/>
      <c r="AF16" s="99" t="s">
        <v>107</v>
      </c>
      <c r="AG16" s="99" t="s">
        <v>107</v>
      </c>
      <c r="AH16" s="99" t="s">
        <v>107</v>
      </c>
      <c r="AI16" s="99" t="s">
        <v>107</v>
      </c>
      <c r="AJ16" s="99" t="s">
        <v>107</v>
      </c>
      <c r="AK16" s="99" t="s">
        <v>107</v>
      </c>
      <c r="AL16" s="99"/>
      <c r="AM16" s="99" t="s">
        <v>107</v>
      </c>
      <c r="AN16" s="99" t="s">
        <v>107</v>
      </c>
      <c r="AO16" s="99" t="s">
        <v>107</v>
      </c>
      <c r="AP16" s="99" t="s">
        <v>107</v>
      </c>
      <c r="AQ16" s="99" t="s">
        <v>107</v>
      </c>
      <c r="AR16" s="99" t="s">
        <v>107</v>
      </c>
      <c r="AS16" s="99" t="s">
        <v>107</v>
      </c>
    </row>
    <row r="17" spans="1:45" s="35" customFormat="1" x14ac:dyDescent="0.2">
      <c r="A17" s="39">
        <v>2019</v>
      </c>
      <c r="B17" s="79">
        <v>1696.1116182539683</v>
      </c>
      <c r="C17" s="79">
        <v>17221.012981349191</v>
      </c>
      <c r="D17" s="79">
        <v>228729.26337142853</v>
      </c>
      <c r="E17" s="79">
        <v>724.70481785714276</v>
      </c>
      <c r="F17" s="79">
        <v>593.06857738095221</v>
      </c>
      <c r="G17" s="79">
        <v>248964.16136626978</v>
      </c>
      <c r="H17" s="55"/>
      <c r="I17" s="79">
        <v>285.86557182539678</v>
      </c>
      <c r="J17" s="79">
        <v>595.96532936507936</v>
      </c>
      <c r="K17" s="79">
        <v>60.410814682539694</v>
      </c>
      <c r="L17" s="79">
        <v>488.61820833333314</v>
      </c>
      <c r="M17" s="79">
        <v>1430.859924206349</v>
      </c>
      <c r="N17" s="79">
        <v>838.1472289682539</v>
      </c>
      <c r="O17" s="79">
        <v>592.71269523809576</v>
      </c>
      <c r="P17" s="67"/>
      <c r="Q17" s="99">
        <f t="shared" si="0"/>
        <v>0.14558827747222325</v>
      </c>
      <c r="R17" s="99">
        <f t="shared" si="1"/>
        <v>0.34129037423795272</v>
      </c>
      <c r="S17" s="99">
        <f t="shared" si="2"/>
        <v>0.12224203200202388</v>
      </c>
      <c r="T17" s="99">
        <f t="shared" si="3"/>
        <v>0.68241842029138833</v>
      </c>
      <c r="U17" s="99">
        <f t="shared" si="3"/>
        <v>0.50586026212169344</v>
      </c>
      <c r="V17" s="99">
        <f t="shared" si="4"/>
        <v>0.13703631371749281</v>
      </c>
      <c r="W17" s="99"/>
      <c r="X17" s="99">
        <f t="shared" si="5"/>
        <v>9.3933503904360505E-2</v>
      </c>
      <c r="Y17" s="99">
        <f t="shared" si="6"/>
        <v>-3.6448029311793917E-2</v>
      </c>
      <c r="Z17" s="99">
        <f t="shared" si="7"/>
        <v>-0.56083915617268421</v>
      </c>
      <c r="AA17" s="99">
        <f t="shared" si="8"/>
        <v>-0.17110375884146667</v>
      </c>
      <c r="AB17" s="99">
        <f t="shared" si="9"/>
        <v>-0.10953482567287387</v>
      </c>
      <c r="AC17" s="99">
        <f t="shared" si="10"/>
        <v>6.405624358391826E-2</v>
      </c>
      <c r="AD17" s="99">
        <f t="shared" si="11"/>
        <v>-0.27645362433789145</v>
      </c>
      <c r="AE17" s="99"/>
      <c r="AF17" s="99" t="s">
        <v>107</v>
      </c>
      <c r="AG17" s="99" t="s">
        <v>107</v>
      </c>
      <c r="AH17" s="99" t="s">
        <v>107</v>
      </c>
      <c r="AI17" s="99" t="s">
        <v>107</v>
      </c>
      <c r="AJ17" s="99" t="s">
        <v>107</v>
      </c>
      <c r="AK17" s="99" t="s">
        <v>107</v>
      </c>
      <c r="AL17" s="99"/>
      <c r="AM17" s="99" t="s">
        <v>107</v>
      </c>
      <c r="AN17" s="99" t="s">
        <v>107</v>
      </c>
      <c r="AO17" s="99" t="s">
        <v>107</v>
      </c>
      <c r="AP17" s="99" t="s">
        <v>107</v>
      </c>
      <c r="AQ17" s="99" t="s">
        <v>107</v>
      </c>
      <c r="AR17" s="99" t="s">
        <v>107</v>
      </c>
      <c r="AS17" s="99" t="s">
        <v>107</v>
      </c>
    </row>
    <row r="18" spans="1:45" s="35" customFormat="1" x14ac:dyDescent="0.2">
      <c r="A18" s="39">
        <v>2020</v>
      </c>
      <c r="B18" s="79">
        <v>1837.0329015810273</v>
      </c>
      <c r="C18" s="79">
        <v>25729.01288774702</v>
      </c>
      <c r="D18" s="79">
        <v>262262.24488695641</v>
      </c>
      <c r="E18" s="79">
        <v>788.87816996047457</v>
      </c>
      <c r="F18" s="79">
        <v>505.78309486165961</v>
      </c>
      <c r="G18" s="79">
        <v>291122.95194110688</v>
      </c>
      <c r="H18" s="55"/>
      <c r="I18" s="79">
        <v>270.652929249012</v>
      </c>
      <c r="J18" s="79">
        <v>840.26991225296445</v>
      </c>
      <c r="K18" s="79">
        <v>86.82211778656125</v>
      </c>
      <c r="L18" s="79">
        <v>684.00330909090917</v>
      </c>
      <c r="M18" s="79">
        <v>1881.7482683794478</v>
      </c>
      <c r="N18" s="79">
        <v>1108.3844770750984</v>
      </c>
      <c r="O18" s="79">
        <v>773.36379130434739</v>
      </c>
      <c r="P18" s="67"/>
      <c r="Q18" s="99">
        <f t="shared" si="0"/>
        <v>8.3084911282034435E-2</v>
      </c>
      <c r="R18" s="99">
        <f t="shared" si="1"/>
        <v>0.49404758684127437</v>
      </c>
      <c r="S18" s="99">
        <f t="shared" si="2"/>
        <v>0.14660555899694572</v>
      </c>
      <c r="T18" s="99">
        <f t="shared" si="3"/>
        <v>8.8551021770607141E-2</v>
      </c>
      <c r="U18" s="99">
        <f t="shared" si="3"/>
        <v>-0.14717603637804189</v>
      </c>
      <c r="V18" s="99">
        <f t="shared" si="4"/>
        <v>0.16933678463389024</v>
      </c>
      <c r="W18" s="99"/>
      <c r="X18" s="99">
        <f t="shared" si="5"/>
        <v>-5.3216071033823087E-2</v>
      </c>
      <c r="Y18" s="99">
        <f t="shared" si="6"/>
        <v>0.40993086485107888</v>
      </c>
      <c r="Z18" s="99">
        <f t="shared" si="7"/>
        <v>0.43719494999055386</v>
      </c>
      <c r="AA18" s="99">
        <f t="shared" si="8"/>
        <v>0.39987273790723155</v>
      </c>
      <c r="AB18" s="99">
        <f t="shared" si="9"/>
        <v>0.31511704014157216</v>
      </c>
      <c r="AC18" s="99">
        <f t="shared" si="10"/>
        <v>0.32242216971772653</v>
      </c>
      <c r="AD18" s="99">
        <f t="shared" si="11"/>
        <v>0.30478695246047183</v>
      </c>
      <c r="AE18" s="99"/>
      <c r="AF18" s="99" t="s">
        <v>107</v>
      </c>
      <c r="AG18" s="99" t="s">
        <v>107</v>
      </c>
      <c r="AH18" s="99" t="s">
        <v>107</v>
      </c>
      <c r="AI18" s="99" t="s">
        <v>107</v>
      </c>
      <c r="AJ18" s="99" t="s">
        <v>107</v>
      </c>
      <c r="AK18" s="99" t="s">
        <v>107</v>
      </c>
      <c r="AL18" s="99"/>
      <c r="AM18" s="99" t="s">
        <v>107</v>
      </c>
      <c r="AN18" s="99" t="s">
        <v>107</v>
      </c>
      <c r="AO18" s="99" t="s">
        <v>107</v>
      </c>
      <c r="AP18" s="99" t="s">
        <v>107</v>
      </c>
      <c r="AQ18" s="99" t="s">
        <v>107</v>
      </c>
      <c r="AR18" s="99" t="s">
        <v>107</v>
      </c>
      <c r="AS18" s="99" t="s">
        <v>107</v>
      </c>
    </row>
    <row r="19" spans="1:45" s="35" customFormat="1" x14ac:dyDescent="0.2">
      <c r="A19" s="39">
        <v>2021</v>
      </c>
      <c r="B19" s="79">
        <v>1274.1279329365084</v>
      </c>
      <c r="C19" s="79">
        <v>23988.470708333331</v>
      </c>
      <c r="D19" s="79">
        <v>252844.77736071445</v>
      </c>
      <c r="E19" s="79">
        <v>850.23663214285705</v>
      </c>
      <c r="F19" s="79">
        <v>355.66429960317481</v>
      </c>
      <c r="G19" s="79">
        <v>279313.27693373023</v>
      </c>
      <c r="H19" s="55"/>
      <c r="I19" s="79">
        <v>230.79107817460314</v>
      </c>
      <c r="J19" s="79">
        <v>697.26144960317481</v>
      </c>
      <c r="K19" s="79">
        <v>51.214201984126973</v>
      </c>
      <c r="L19" s="79">
        <v>400.3622531746031</v>
      </c>
      <c r="M19" s="79">
        <v>1379.6289829365078</v>
      </c>
      <c r="N19" s="79">
        <v>816.54891230158728</v>
      </c>
      <c r="O19" s="79">
        <v>563.08007063492084</v>
      </c>
      <c r="P19" s="67"/>
      <c r="Q19" s="99">
        <f t="shared" si="0"/>
        <v>-0.30642073321607866</v>
      </c>
      <c r="R19" s="99">
        <f t="shared" si="1"/>
        <v>-6.7649007251366022E-2</v>
      </c>
      <c r="S19" s="99">
        <f t="shared" si="2"/>
        <v>-3.5908590389368444E-2</v>
      </c>
      <c r="T19" s="99">
        <f t="shared" si="3"/>
        <v>7.777938916151883E-2</v>
      </c>
      <c r="U19" s="99">
        <f t="shared" si="3"/>
        <v>-0.29680469114837627</v>
      </c>
      <c r="V19" s="99">
        <f t="shared" si="4"/>
        <v>-4.0565935899707806E-2</v>
      </c>
      <c r="W19" s="99"/>
      <c r="X19" s="99">
        <f t="shared" si="5"/>
        <v>-0.14728032386353485</v>
      </c>
      <c r="Y19" s="99">
        <f t="shared" si="6"/>
        <v>-0.17019348255175504</v>
      </c>
      <c r="Z19" s="99">
        <f t="shared" si="7"/>
        <v>-0.41012493947649187</v>
      </c>
      <c r="AA19" s="99">
        <f t="shared" si="8"/>
        <v>-0.41467790015999473</v>
      </c>
      <c r="AB19" s="99">
        <f t="shared" si="9"/>
        <v>-0.2668365869550462</v>
      </c>
      <c r="AC19" s="99">
        <f t="shared" si="10"/>
        <v>-0.2632981341850188</v>
      </c>
      <c r="AD19" s="99">
        <f t="shared" si="11"/>
        <v>-0.27190789513789393</v>
      </c>
      <c r="AE19" s="99"/>
      <c r="AF19" s="99" t="s">
        <v>107</v>
      </c>
      <c r="AG19" s="99" t="s">
        <v>107</v>
      </c>
      <c r="AH19" s="99" t="s">
        <v>107</v>
      </c>
      <c r="AI19" s="99" t="s">
        <v>107</v>
      </c>
      <c r="AJ19" s="99" t="s">
        <v>107</v>
      </c>
      <c r="AK19" s="99" t="s">
        <v>107</v>
      </c>
      <c r="AL19" s="99"/>
      <c r="AM19" s="99" t="s">
        <v>107</v>
      </c>
      <c r="AN19" s="99" t="s">
        <v>107</v>
      </c>
      <c r="AO19" s="99" t="s">
        <v>107</v>
      </c>
      <c r="AP19" s="99" t="s">
        <v>107</v>
      </c>
      <c r="AQ19" s="99" t="s">
        <v>107</v>
      </c>
      <c r="AR19" s="99" t="s">
        <v>107</v>
      </c>
      <c r="AS19" s="99" t="s">
        <v>107</v>
      </c>
    </row>
    <row r="20" spans="1:45" s="35" customFormat="1" x14ac:dyDescent="0.2">
      <c r="A20" s="39">
        <v>2022</v>
      </c>
      <c r="B20" s="79">
        <v>1267.6527565737058</v>
      </c>
      <c r="C20" s="79">
        <v>15084.871626693233</v>
      </c>
      <c r="D20" s="79">
        <v>223205.54913585662</v>
      </c>
      <c r="E20" s="79">
        <v>414.40056812748992</v>
      </c>
      <c r="F20" s="79">
        <v>637.05494661354601</v>
      </c>
      <c r="G20" s="79">
        <v>240609.52903386444</v>
      </c>
      <c r="H20" s="55"/>
      <c r="I20" s="79">
        <v>158.17449442231074</v>
      </c>
      <c r="J20" s="79">
        <v>744.77117888446151</v>
      </c>
      <c r="K20" s="79">
        <v>116.90701195219124</v>
      </c>
      <c r="L20" s="79">
        <v>376.85757768924316</v>
      </c>
      <c r="M20" s="79">
        <v>1396.7102629482076</v>
      </c>
      <c r="N20" s="79">
        <v>982.52238087649437</v>
      </c>
      <c r="O20" s="79">
        <v>414.18788207171337</v>
      </c>
      <c r="P20" s="67"/>
      <c r="Q20" s="99">
        <f t="shared" si="0"/>
        <v>-5.0820456842816109E-3</v>
      </c>
      <c r="R20" s="99">
        <f t="shared" si="1"/>
        <v>-0.37116159633081924</v>
      </c>
      <c r="S20" s="99">
        <f t="shared" si="2"/>
        <v>-0.11722301933321644</v>
      </c>
      <c r="T20" s="99">
        <f t="shared" si="3"/>
        <v>-0.51260560594399074</v>
      </c>
      <c r="U20" s="99">
        <f t="shared" si="3"/>
        <v>0.79116922143810076</v>
      </c>
      <c r="V20" s="99">
        <f t="shared" si="4"/>
        <v>-0.13856751932722711</v>
      </c>
      <c r="W20" s="99"/>
      <c r="X20" s="99">
        <f t="shared" si="5"/>
        <v>-0.31464207510376507</v>
      </c>
      <c r="Y20" s="99">
        <f t="shared" si="6"/>
        <v>6.813761080341596E-2</v>
      </c>
      <c r="Z20" s="99">
        <f t="shared" si="7"/>
        <v>1.2827068942404827</v>
      </c>
      <c r="AA20" s="99">
        <f t="shared" si="8"/>
        <v>-5.8708520343722981E-2</v>
      </c>
      <c r="AB20" s="99">
        <f t="shared" si="9"/>
        <v>1.2381067825454561E-2</v>
      </c>
      <c r="AC20" s="99">
        <f t="shared" si="10"/>
        <v>0.20326212682971012</v>
      </c>
      <c r="AD20" s="99">
        <f t="shared" si="11"/>
        <v>-0.26442453982666947</v>
      </c>
      <c r="AE20" s="99"/>
      <c r="AF20" s="99" t="s">
        <v>107</v>
      </c>
      <c r="AG20" s="99" t="s">
        <v>107</v>
      </c>
      <c r="AH20" s="99" t="s">
        <v>107</v>
      </c>
      <c r="AI20" s="99" t="s">
        <v>107</v>
      </c>
      <c r="AJ20" s="99" t="s">
        <v>107</v>
      </c>
      <c r="AK20" s="99" t="s">
        <v>107</v>
      </c>
      <c r="AL20" s="99"/>
      <c r="AM20" s="99" t="s">
        <v>107</v>
      </c>
      <c r="AN20" s="99" t="s">
        <v>107</v>
      </c>
      <c r="AO20" s="99" t="s">
        <v>107</v>
      </c>
      <c r="AP20" s="99" t="s">
        <v>107</v>
      </c>
      <c r="AQ20" s="99" t="s">
        <v>107</v>
      </c>
      <c r="AR20" s="99" t="s">
        <v>107</v>
      </c>
      <c r="AS20" s="99" t="s">
        <v>107</v>
      </c>
    </row>
    <row r="21" spans="1:45" s="35" customFormat="1" x14ac:dyDescent="0.2">
      <c r="A21" s="39">
        <v>2023</v>
      </c>
      <c r="B21" s="79">
        <v>1447.4487944000005</v>
      </c>
      <c r="C21" s="79">
        <v>14890.9995368</v>
      </c>
      <c r="D21" s="79">
        <v>237396.09767719996</v>
      </c>
      <c r="E21" s="79">
        <v>476.76872959999997</v>
      </c>
      <c r="F21" s="79">
        <v>466.06816360000005</v>
      </c>
      <c r="G21" s="79">
        <v>254677.38290160004</v>
      </c>
      <c r="H21" s="55"/>
      <c r="I21" s="79">
        <v>95.536680400000051</v>
      </c>
      <c r="J21" s="79">
        <v>648.82087160000015</v>
      </c>
      <c r="K21" s="79">
        <v>170.15668879999998</v>
      </c>
      <c r="L21" s="79">
        <v>422.37781799999999</v>
      </c>
      <c r="M21" s="79">
        <v>1336.8920588000008</v>
      </c>
      <c r="N21" s="79">
        <v>874.70217319999972</v>
      </c>
      <c r="O21" s="79">
        <v>462.1898855999998</v>
      </c>
      <c r="P21" s="67"/>
      <c r="Q21" s="99">
        <f t="shared" ref="Q21:Q22" si="12">IFERROR(B21/B20-1, "n/a")</f>
        <v>0.14183382388743349</v>
      </c>
      <c r="R21" s="99">
        <f t="shared" ref="R21:R22" si="13">IFERROR(C21/C20-1, "n/a")</f>
        <v>-1.2852087488114172E-2</v>
      </c>
      <c r="S21" s="99">
        <f t="shared" ref="S21:S22" si="14">IFERROR(D21/D20-1, "n/a")</f>
        <v>6.3576145827387576E-2</v>
      </c>
      <c r="T21" s="99">
        <f t="shared" ref="T21:T22" si="15">IFERROR(E21/E20-1, "n/a")</f>
        <v>0.15050211382268808</v>
      </c>
      <c r="U21" s="99">
        <f t="shared" ref="U21:U22" si="16">IFERROR(F21/F20-1, "n/a")</f>
        <v>-0.2684019391458724</v>
      </c>
      <c r="V21" s="99">
        <f t="shared" ref="V21:V22" si="17">IFERROR(G21/G20-1, "n/a")</f>
        <v>5.8467567449315805E-2</v>
      </c>
      <c r="W21" s="99"/>
      <c r="X21" s="99">
        <f t="shared" ref="X21:X22" si="18">IFERROR(I21/I20-1, "n/a")</f>
        <v>-0.39600451546299076</v>
      </c>
      <c r="Y21" s="99">
        <f t="shared" ref="Y21:Y22" si="19">IFERROR(J21/J20-1, "n/a")</f>
        <v>-0.12883192852357461</v>
      </c>
      <c r="Z21" s="99">
        <f t="shared" ref="Z21:Z22" si="20">IFERROR(K21/K20-1, "n/a")</f>
        <v>0.45548745074063679</v>
      </c>
      <c r="AA21" s="99">
        <f t="shared" ref="AA21:AA22" si="21">IFERROR(L21/L20-1, "n/a")</f>
        <v>0.1207889744180568</v>
      </c>
      <c r="AB21" s="99">
        <f t="shared" ref="AB21:AB22" si="22">IFERROR(M21/M20-1, "n/a")</f>
        <v>-4.2827926260054272E-2</v>
      </c>
      <c r="AC21" s="99">
        <f t="shared" ref="AC21:AC22" si="23">IFERROR(N21/N20-1, "n/a")</f>
        <v>-0.10973816960821769</v>
      </c>
      <c r="AD21" s="99">
        <f t="shared" ref="AD21:AD22" si="24">IFERROR(O21/O20-1, "n/a")</f>
        <v>0.11589427312114187</v>
      </c>
      <c r="AE21" s="99"/>
      <c r="AF21" s="99" t="s">
        <v>107</v>
      </c>
      <c r="AG21" s="99" t="s">
        <v>107</v>
      </c>
      <c r="AH21" s="99" t="s">
        <v>107</v>
      </c>
      <c r="AI21" s="99" t="s">
        <v>107</v>
      </c>
      <c r="AJ21" s="99" t="s">
        <v>107</v>
      </c>
      <c r="AK21" s="99" t="s">
        <v>107</v>
      </c>
      <c r="AL21" s="99"/>
      <c r="AM21" s="99" t="s">
        <v>107</v>
      </c>
      <c r="AN21" s="99" t="s">
        <v>107</v>
      </c>
      <c r="AO21" s="99" t="s">
        <v>107</v>
      </c>
      <c r="AP21" s="99" t="s">
        <v>107</v>
      </c>
      <c r="AQ21" s="99" t="s">
        <v>107</v>
      </c>
      <c r="AR21" s="99" t="s">
        <v>107</v>
      </c>
      <c r="AS21" s="99" t="s">
        <v>107</v>
      </c>
    </row>
    <row r="22" spans="1:45" s="35" customFormat="1" x14ac:dyDescent="0.2">
      <c r="A22" s="39">
        <v>2024</v>
      </c>
      <c r="B22" s="79">
        <v>1993.3225257936504</v>
      </c>
      <c r="C22" s="79">
        <v>17986.536701587294</v>
      </c>
      <c r="D22" s="79">
        <v>288772.91659642878</v>
      </c>
      <c r="E22" s="79">
        <v>556.88041785714336</v>
      </c>
      <c r="F22" s="79">
        <v>500.14000873015863</v>
      </c>
      <c r="G22" s="79">
        <v>309809.79625039676</v>
      </c>
      <c r="H22" s="55"/>
      <c r="I22" s="79">
        <v>113.698375</v>
      </c>
      <c r="J22" s="79">
        <v>738.83023730158732</v>
      </c>
      <c r="K22" s="79">
        <v>104.29256507936503</v>
      </c>
      <c r="L22" s="79">
        <v>481.07183928571419</v>
      </c>
      <c r="M22" s="79">
        <v>1437.8930166666664</v>
      </c>
      <c r="N22" s="79">
        <v>944.57583015872967</v>
      </c>
      <c r="O22" s="79">
        <v>493.31718650793613</v>
      </c>
      <c r="P22" s="67"/>
      <c r="Q22" s="99">
        <f t="shared" si="12"/>
        <v>0.37712818132535508</v>
      </c>
      <c r="R22" s="99">
        <f t="shared" si="13"/>
        <v>0.20787974354154803</v>
      </c>
      <c r="S22" s="99">
        <f t="shared" si="14"/>
        <v>0.2164181274331165</v>
      </c>
      <c r="T22" s="99">
        <f t="shared" si="15"/>
        <v>0.16803050049938384</v>
      </c>
      <c r="U22" s="99">
        <f t="shared" si="16"/>
        <v>7.3104854163350552E-2</v>
      </c>
      <c r="V22" s="99">
        <f t="shared" si="17"/>
        <v>0.21647942475558679</v>
      </c>
      <c r="W22" s="99"/>
      <c r="X22" s="99">
        <f t="shared" si="18"/>
        <v>0.1901017967544949</v>
      </c>
      <c r="Y22" s="99">
        <f t="shared" si="19"/>
        <v>0.13872760517031923</v>
      </c>
      <c r="Z22" s="99">
        <f t="shared" si="20"/>
        <v>-0.38707925139546417</v>
      </c>
      <c r="AA22" s="99">
        <f t="shared" si="21"/>
        <v>0.1389609463007222</v>
      </c>
      <c r="AB22" s="99">
        <f t="shared" si="22"/>
        <v>7.5549074588209031E-2</v>
      </c>
      <c r="AC22" s="99">
        <f t="shared" si="23"/>
        <v>7.9882797939217376E-2</v>
      </c>
      <c r="AD22" s="99">
        <f t="shared" si="24"/>
        <v>6.7347429871875919E-2</v>
      </c>
      <c r="AE22" s="99"/>
      <c r="AF22" s="99" t="s">
        <v>107</v>
      </c>
      <c r="AG22" s="99" t="s">
        <v>107</v>
      </c>
      <c r="AH22" s="99" t="s">
        <v>107</v>
      </c>
      <c r="AI22" s="99" t="s">
        <v>107</v>
      </c>
      <c r="AJ22" s="99" t="s">
        <v>107</v>
      </c>
      <c r="AK22" s="99" t="s">
        <v>107</v>
      </c>
      <c r="AL22" s="99"/>
      <c r="AM22" s="99" t="s">
        <v>107</v>
      </c>
      <c r="AN22" s="99" t="s">
        <v>107</v>
      </c>
      <c r="AO22" s="99" t="s">
        <v>107</v>
      </c>
      <c r="AP22" s="99" t="s">
        <v>107</v>
      </c>
      <c r="AQ22" s="99" t="s">
        <v>107</v>
      </c>
      <c r="AR22" s="99" t="s">
        <v>107</v>
      </c>
      <c r="AS22" s="99" t="s">
        <v>107</v>
      </c>
    </row>
    <row r="23" spans="1:45" s="35" customFormat="1" x14ac:dyDescent="0.2">
      <c r="A23" s="39"/>
      <c r="B23" s="79"/>
      <c r="C23" s="79"/>
      <c r="D23" s="79"/>
      <c r="E23" s="79"/>
      <c r="F23" s="79"/>
      <c r="G23" s="79"/>
      <c r="H23" s="55"/>
      <c r="I23" s="79"/>
      <c r="J23" s="79"/>
      <c r="K23" s="79"/>
      <c r="L23" s="79"/>
      <c r="M23" s="79"/>
      <c r="N23" s="79"/>
      <c r="O23" s="79"/>
      <c r="P23" s="67"/>
      <c r="Q23" s="99"/>
      <c r="R23" s="99"/>
      <c r="S23" s="99"/>
      <c r="T23" s="99"/>
      <c r="U23" s="99"/>
      <c r="V23" s="99"/>
      <c r="W23" s="99"/>
      <c r="X23" s="99"/>
      <c r="Y23" s="99"/>
      <c r="Z23" s="99"/>
      <c r="AA23" s="99"/>
      <c r="AB23" s="99"/>
      <c r="AC23" s="99"/>
      <c r="AD23" s="99"/>
      <c r="AE23" s="99"/>
      <c r="AF23" s="99"/>
      <c r="AG23" s="99"/>
      <c r="AH23" s="99"/>
      <c r="AI23" s="99"/>
      <c r="AJ23" s="99"/>
      <c r="AK23" s="99"/>
      <c r="AL23" s="99"/>
      <c r="AM23" s="99"/>
      <c r="AN23" s="99"/>
      <c r="AO23" s="99"/>
      <c r="AP23" s="99"/>
      <c r="AQ23" s="99"/>
      <c r="AR23" s="99"/>
      <c r="AS23" s="99"/>
    </row>
    <row r="24" spans="1:45" s="35" customFormat="1" x14ac:dyDescent="0.2">
      <c r="A24" s="103" t="s">
        <v>151</v>
      </c>
      <c r="B24" s="116">
        <v>1916.5680761904764</v>
      </c>
      <c r="C24" s="116">
        <v>16544.313714285712</v>
      </c>
      <c r="D24" s="116">
        <v>289788.4222857143</v>
      </c>
      <c r="E24" s="116">
        <v>432.26318095238094</v>
      </c>
      <c r="F24" s="116">
        <v>374.8886714285714</v>
      </c>
      <c r="G24" s="116">
        <v>309056.45592857141</v>
      </c>
      <c r="H24" s="116"/>
      <c r="I24" s="116">
        <v>67.907176190476193</v>
      </c>
      <c r="J24" s="116">
        <v>932.37302857142868</v>
      </c>
      <c r="K24" s="116">
        <v>91.834361904761906</v>
      </c>
      <c r="L24" s="116">
        <v>646.23642857142863</v>
      </c>
      <c r="M24" s="116">
        <v>1738.350995238095</v>
      </c>
      <c r="N24" s="116">
        <v>1069.0556952380953</v>
      </c>
      <c r="O24" s="116">
        <v>669.2953</v>
      </c>
      <c r="P24" s="117"/>
      <c r="Q24" s="109"/>
      <c r="R24" s="109"/>
      <c r="S24" s="109"/>
      <c r="T24" s="109"/>
      <c r="U24" s="109"/>
      <c r="V24" s="109"/>
      <c r="W24" s="109"/>
      <c r="X24" s="109"/>
      <c r="Y24" s="109"/>
      <c r="Z24" s="109"/>
      <c r="AA24" s="109"/>
      <c r="AB24" s="109"/>
      <c r="AC24" s="109"/>
      <c r="AD24" s="109"/>
      <c r="AE24" s="109"/>
      <c r="AF24" s="109"/>
      <c r="AG24" s="109"/>
      <c r="AH24" s="109"/>
      <c r="AI24" s="109"/>
      <c r="AJ24" s="109"/>
      <c r="AK24" s="109"/>
      <c r="AL24" s="109"/>
      <c r="AM24" s="109"/>
      <c r="AN24" s="109"/>
      <c r="AO24" s="109"/>
      <c r="AP24" s="109"/>
      <c r="AQ24" s="109"/>
      <c r="AR24" s="109"/>
      <c r="AS24" s="109"/>
    </row>
    <row r="25" spans="1:45" s="35" customFormat="1" x14ac:dyDescent="0.2">
      <c r="A25" s="103" t="s">
        <v>158</v>
      </c>
      <c r="B25" s="116">
        <v>2600.6980904761908</v>
      </c>
      <c r="C25" s="116">
        <v>20874.679990476197</v>
      </c>
      <c r="D25" s="116">
        <v>365867.40916666662</v>
      </c>
      <c r="E25" s="116">
        <v>568.55052380952372</v>
      </c>
      <c r="F25" s="116">
        <v>432.68089523809533</v>
      </c>
      <c r="G25" s="116">
        <v>390344.0186666667</v>
      </c>
      <c r="H25" s="116"/>
      <c r="I25" s="116">
        <v>33.523461904761902</v>
      </c>
      <c r="J25" s="116">
        <v>869.12225238095232</v>
      </c>
      <c r="K25" s="116">
        <v>380.97205238095239</v>
      </c>
      <c r="L25" s="116">
        <v>499.89185238095229</v>
      </c>
      <c r="M25" s="116">
        <v>1783.509619047619</v>
      </c>
      <c r="N25" s="116">
        <v>1226.8132714285712</v>
      </c>
      <c r="O25" s="116">
        <v>556.69634761904763</v>
      </c>
      <c r="P25" s="117"/>
      <c r="Q25" s="111">
        <f t="shared" ref="Q25:V25" si="25">B25/B24-1</f>
        <v>0.356955760029952</v>
      </c>
      <c r="R25" s="111">
        <f t="shared" si="25"/>
        <v>0.261743481837587</v>
      </c>
      <c r="S25" s="111">
        <f t="shared" si="25"/>
        <v>0.26253287236555956</v>
      </c>
      <c r="T25" s="111">
        <f t="shared" si="25"/>
        <v>0.31528788215750558</v>
      </c>
      <c r="U25" s="111">
        <f t="shared" si="25"/>
        <v>0.15415836277286732</v>
      </c>
      <c r="V25" s="111">
        <f t="shared" si="25"/>
        <v>0.2630184912134057</v>
      </c>
      <c r="W25" s="111"/>
      <c r="X25" s="111">
        <f t="shared" ref="X25:AD25" si="26">I25/I24-1</f>
        <v>-0.50633403146185474</v>
      </c>
      <c r="Y25" s="111">
        <f t="shared" si="26"/>
        <v>-6.7838487657014834E-2</v>
      </c>
      <c r="Z25" s="111">
        <f t="shared" si="26"/>
        <v>3.1484695323091012</v>
      </c>
      <c r="AA25" s="111">
        <f t="shared" si="26"/>
        <v>-0.22645671107397325</v>
      </c>
      <c r="AB25" s="111">
        <f t="shared" si="26"/>
        <v>2.5977851385150741E-2</v>
      </c>
      <c r="AC25" s="111">
        <f t="shared" si="26"/>
        <v>0.14756721926947014</v>
      </c>
      <c r="AD25" s="111">
        <f t="shared" si="26"/>
        <v>-0.16823508603893134</v>
      </c>
      <c r="AE25" s="109"/>
      <c r="AF25" s="109" t="s">
        <v>107</v>
      </c>
      <c r="AG25" s="109" t="s">
        <v>107</v>
      </c>
      <c r="AH25" s="109" t="s">
        <v>107</v>
      </c>
      <c r="AI25" s="109" t="s">
        <v>107</v>
      </c>
      <c r="AJ25" s="109" t="s">
        <v>107</v>
      </c>
      <c r="AK25" s="109" t="s">
        <v>107</v>
      </c>
      <c r="AL25" s="109"/>
      <c r="AM25" s="109" t="s">
        <v>107</v>
      </c>
      <c r="AN25" s="109" t="s">
        <v>107</v>
      </c>
      <c r="AO25" s="109" t="s">
        <v>107</v>
      </c>
      <c r="AP25" s="109" t="s">
        <v>107</v>
      </c>
      <c r="AQ25" s="109" t="s">
        <v>107</v>
      </c>
      <c r="AR25" s="109" t="s">
        <v>107</v>
      </c>
      <c r="AS25" s="109" t="s">
        <v>107</v>
      </c>
    </row>
    <row r="26" spans="1:45" s="35" customFormat="1" x14ac:dyDescent="0.2">
      <c r="A26" s="31"/>
      <c r="B26" s="79"/>
      <c r="C26" s="79"/>
      <c r="D26" s="79"/>
      <c r="E26" s="79"/>
      <c r="F26" s="79"/>
      <c r="G26" s="79"/>
      <c r="H26" s="55"/>
      <c r="I26" s="79"/>
      <c r="J26" s="79"/>
      <c r="K26" s="79"/>
      <c r="L26" s="79"/>
      <c r="M26" s="79"/>
      <c r="N26" s="79"/>
      <c r="O26" s="79"/>
      <c r="P26" s="67"/>
      <c r="Q26" s="99"/>
      <c r="R26" s="99"/>
      <c r="S26" s="99"/>
      <c r="T26" s="99"/>
      <c r="U26" s="99"/>
      <c r="V26" s="99"/>
      <c r="W26" s="99"/>
      <c r="X26" s="99"/>
      <c r="Y26" s="99"/>
      <c r="Z26" s="99"/>
      <c r="AA26" s="99"/>
      <c r="AB26" s="99"/>
      <c r="AC26" s="99"/>
      <c r="AD26" s="99"/>
      <c r="AE26" s="99"/>
      <c r="AF26" s="99"/>
      <c r="AG26" s="99"/>
      <c r="AH26" s="99"/>
      <c r="AI26" s="99"/>
      <c r="AJ26" s="99"/>
      <c r="AK26" s="99"/>
      <c r="AL26" s="99"/>
      <c r="AM26" s="99"/>
      <c r="AN26" s="99"/>
      <c r="AO26" s="99"/>
      <c r="AP26" s="99"/>
      <c r="AQ26" s="99"/>
      <c r="AR26" s="99"/>
      <c r="AS26" s="99"/>
    </row>
    <row r="27" spans="1:45" s="35" customFormat="1" x14ac:dyDescent="0.2">
      <c r="A27" s="31" t="s">
        <v>137</v>
      </c>
      <c r="B27" s="79">
        <v>1067.8161698412696</v>
      </c>
      <c r="C27" s="79">
        <v>13029.378912698414</v>
      </c>
      <c r="D27" s="79">
        <v>208832.36188412696</v>
      </c>
      <c r="E27" s="79">
        <v>315.44036190476197</v>
      </c>
      <c r="F27" s="79">
        <v>436.25003492063462</v>
      </c>
      <c r="G27" s="79">
        <v>223681.24736349203</v>
      </c>
      <c r="H27" s="55"/>
      <c r="I27" s="79">
        <v>226.61140158730151</v>
      </c>
      <c r="J27" s="79">
        <v>758.32045396825447</v>
      </c>
      <c r="K27" s="79">
        <v>188.63702539682541</v>
      </c>
      <c r="L27" s="79">
        <v>347.92834285714292</v>
      </c>
      <c r="M27" s="79">
        <v>1521.4972238095243</v>
      </c>
      <c r="N27" s="79">
        <v>1161.159042857143</v>
      </c>
      <c r="O27" s="79">
        <v>360.33818095238092</v>
      </c>
      <c r="P27" s="67"/>
      <c r="Q27" s="99" t="str">
        <f>IFERROR(B27/#REF!-1, "n/a")</f>
        <v>n/a</v>
      </c>
      <c r="R27" s="99" t="str">
        <f>IFERROR(C27/#REF!-1, "n/a")</f>
        <v>n/a</v>
      </c>
      <c r="S27" s="99" t="str">
        <f>IFERROR(D27/#REF!-1, "n/a")</f>
        <v>n/a</v>
      </c>
      <c r="T27" s="99" t="str">
        <f>IFERROR(E27/#REF!-1, "n/a")</f>
        <v>n/a</v>
      </c>
      <c r="U27" s="99" t="str">
        <f>IFERROR(F27/#REF!-1, "n/a")</f>
        <v>n/a</v>
      </c>
      <c r="V27" s="99" t="str">
        <f>IFERROR(G27/#REF!-1, "n/a")</f>
        <v>n/a</v>
      </c>
      <c r="W27" s="99"/>
      <c r="X27" s="99" t="str">
        <f>IFERROR(I27/#REF!-1, "n/a")</f>
        <v>n/a</v>
      </c>
      <c r="Y27" s="99" t="str">
        <f>IFERROR(J27/#REF!-1, "n/a")</f>
        <v>n/a</v>
      </c>
      <c r="Z27" s="99" t="str">
        <f>IFERROR(K27/#REF!-1, "n/a")</f>
        <v>n/a</v>
      </c>
      <c r="AA27" s="99" t="str">
        <f>IFERROR(L27/#REF!-1, "n/a")</f>
        <v>n/a</v>
      </c>
      <c r="AB27" s="99" t="str">
        <f>IFERROR(M27/#REF!-1, "n/a")</f>
        <v>n/a</v>
      </c>
      <c r="AC27" s="99" t="str">
        <f>IFERROR(N27/#REF!-1, "n/a")</f>
        <v>n/a</v>
      </c>
      <c r="AD27" s="99" t="str">
        <f>IFERROR(O27/#REF!-1, "n/a")</f>
        <v>n/a</v>
      </c>
      <c r="AE27" s="99"/>
      <c r="AF27" s="99" t="str">
        <f>IFERROR(B27/#REF!-1, "n/a")</f>
        <v>n/a</v>
      </c>
      <c r="AG27" s="99" t="str">
        <f>IFERROR(C27/#REF!-1, "n/a")</f>
        <v>n/a</v>
      </c>
      <c r="AH27" s="99" t="str">
        <f>IFERROR(D27/#REF!-1, "n/a")</f>
        <v>n/a</v>
      </c>
      <c r="AI27" s="99" t="str">
        <f>IFERROR(E27/#REF!-1, "n/a")</f>
        <v>n/a</v>
      </c>
      <c r="AJ27" s="99" t="str">
        <f>IFERROR(F27/#REF!-1, "n/a")</f>
        <v>n/a</v>
      </c>
      <c r="AK27" s="99" t="str">
        <f>IFERROR(G27/#REF!-1, "n/a")</f>
        <v>n/a</v>
      </c>
      <c r="AL27" s="99"/>
      <c r="AM27" s="99" t="str">
        <f>IFERROR(I27/#REF!-1, "n/a")</f>
        <v>n/a</v>
      </c>
      <c r="AN27" s="99" t="str">
        <f>IFERROR(J27/#REF!-1, "n/a")</f>
        <v>n/a</v>
      </c>
      <c r="AO27" s="99" t="str">
        <f>IFERROR(K27/#REF!-1, "n/a")</f>
        <v>n/a</v>
      </c>
      <c r="AP27" s="99" t="str">
        <f>IFERROR(L27/#REF!-1, "n/a")</f>
        <v>n/a</v>
      </c>
      <c r="AQ27" s="99" t="str">
        <f>IFERROR(M27/#REF!-1, "n/a")</f>
        <v>n/a</v>
      </c>
      <c r="AR27" s="99" t="str">
        <f>IFERROR(N27/#REF!-1, "n/a")</f>
        <v>n/a</v>
      </c>
      <c r="AS27" s="99" t="str">
        <f>IFERROR(O27/#REF!-1, "n/a")</f>
        <v>n/a</v>
      </c>
    </row>
    <row r="28" spans="1:45" s="35" customFormat="1" x14ac:dyDescent="0.2">
      <c r="A28" s="31" t="s">
        <v>144</v>
      </c>
      <c r="B28" s="79">
        <v>1400.4003693548384</v>
      </c>
      <c r="C28" s="79">
        <v>14192.916517741929</v>
      </c>
      <c r="D28" s="79">
        <v>234587.66672419358</v>
      </c>
      <c r="E28" s="79">
        <v>541.23476774193546</v>
      </c>
      <c r="F28" s="79">
        <v>549.87832096774196</v>
      </c>
      <c r="G28" s="79">
        <v>251272.09670000005</v>
      </c>
      <c r="H28" s="55"/>
      <c r="I28" s="79">
        <v>114.75797096774195</v>
      </c>
      <c r="J28" s="79">
        <v>784.61173225806465</v>
      </c>
      <c r="K28" s="79">
        <v>289.9024645161291</v>
      </c>
      <c r="L28" s="79">
        <v>557.29303870967715</v>
      </c>
      <c r="M28" s="79">
        <v>1746.565206451613</v>
      </c>
      <c r="N28" s="79">
        <v>1053.5320677419359</v>
      </c>
      <c r="O28" s="79">
        <v>693.03313870967781</v>
      </c>
      <c r="P28" s="67"/>
      <c r="Q28" s="99" t="str">
        <f>IFERROR(B28/#REF!-1, "n/a")</f>
        <v>n/a</v>
      </c>
      <c r="R28" s="99" t="str">
        <f>IFERROR(C28/#REF!-1, "n/a")</f>
        <v>n/a</v>
      </c>
      <c r="S28" s="99" t="str">
        <f>IFERROR(D28/#REF!-1, "n/a")</f>
        <v>n/a</v>
      </c>
      <c r="T28" s="99" t="str">
        <f>IFERROR(E28/#REF!-1, "n/a")</f>
        <v>n/a</v>
      </c>
      <c r="U28" s="99" t="str">
        <f>IFERROR(F28/#REF!-1, "n/a")</f>
        <v>n/a</v>
      </c>
      <c r="V28" s="99" t="str">
        <f>IFERROR(G28/#REF!-1, "n/a")</f>
        <v>n/a</v>
      </c>
      <c r="W28" s="99"/>
      <c r="X28" s="99" t="str">
        <f>IFERROR(I28/#REF!-1, "n/a")</f>
        <v>n/a</v>
      </c>
      <c r="Y28" s="99" t="str">
        <f>IFERROR(J28/#REF!-1, "n/a")</f>
        <v>n/a</v>
      </c>
      <c r="Z28" s="99" t="str">
        <f>IFERROR(K28/#REF!-1, "n/a")</f>
        <v>n/a</v>
      </c>
      <c r="AA28" s="99" t="str">
        <f>IFERROR(L28/#REF!-1, "n/a")</f>
        <v>n/a</v>
      </c>
      <c r="AB28" s="99" t="str">
        <f>IFERROR(M28/#REF!-1, "n/a")</f>
        <v>n/a</v>
      </c>
      <c r="AC28" s="99" t="str">
        <f>IFERROR(N28/#REF!-1, "n/a")</f>
        <v>n/a</v>
      </c>
      <c r="AD28" s="99" t="str">
        <f>IFERROR(O28/#REF!-1, "n/a")</f>
        <v>n/a</v>
      </c>
      <c r="AE28" s="99"/>
      <c r="AF28" s="99">
        <f t="shared" ref="AF28" si="27">IFERROR(B28/B27-1, "n/a")</f>
        <v>0.31146203710607545</v>
      </c>
      <c r="AG28" s="99">
        <f t="shared" ref="AG28" si="28">IFERROR(C28/C27-1, "n/a")</f>
        <v>8.9301079724493526E-2</v>
      </c>
      <c r="AH28" s="99">
        <f t="shared" ref="AH28" si="29">IFERROR(D28/D27-1, "n/a")</f>
        <v>0.12333004620403254</v>
      </c>
      <c r="AI28" s="99">
        <f t="shared" ref="AI28:AJ28" si="30">IFERROR(E28/E27-1, "n/a")</f>
        <v>0.71580695784690196</v>
      </c>
      <c r="AJ28" s="99">
        <f t="shared" si="30"/>
        <v>0.26046596435867175</v>
      </c>
      <c r="AK28" s="99">
        <f t="shared" ref="AK28" si="31">IFERROR(G28/G27-1, "n/a")</f>
        <v>0.12334896045921839</v>
      </c>
      <c r="AL28" s="99"/>
      <c r="AM28" s="99">
        <f t="shared" ref="AM28" si="32">IFERROR(I28/I27-1, "n/a")</f>
        <v>-0.49359136317096686</v>
      </c>
      <c r="AN28" s="99">
        <f t="shared" ref="AN28" si="33">IFERROR(J28/J27-1, "n/a")</f>
        <v>3.4670406359513573E-2</v>
      </c>
      <c r="AO28" s="99">
        <f t="shared" ref="AO28" si="34">IFERROR(K28/K27-1, "n/a")</f>
        <v>0.53682695062794328</v>
      </c>
      <c r="AP28" s="99">
        <f t="shared" ref="AP28" si="35">IFERROR(L28/L27-1, "n/a")</f>
        <v>0.6017465956732877</v>
      </c>
      <c r="AQ28" s="99">
        <f t="shared" ref="AQ28" si="36">IFERROR(M28/M27-1, "n/a")</f>
        <v>0.14792533244231865</v>
      </c>
      <c r="AR28" s="99">
        <f t="shared" ref="AR28" si="37">IFERROR(N28/N27-1, "n/a")</f>
        <v>-9.2689262317055765E-2</v>
      </c>
      <c r="AS28" s="99">
        <f t="shared" ref="AS28" si="38">IFERROR(O28/O27-1, "n/a")</f>
        <v>0.92328533401033863</v>
      </c>
    </row>
    <row r="29" spans="1:45" s="35" customFormat="1" x14ac:dyDescent="0.2">
      <c r="A29" s="31" t="s">
        <v>145</v>
      </c>
      <c r="B29" s="79">
        <v>1338.1385080645164</v>
      </c>
      <c r="C29" s="79">
        <v>14162.695837096775</v>
      </c>
      <c r="D29" s="79">
        <v>225797.31739677413</v>
      </c>
      <c r="E29" s="79">
        <v>548.26883387096768</v>
      </c>
      <c r="F29" s="79">
        <v>448.82619354838727</v>
      </c>
      <c r="G29" s="79">
        <v>242295.24676935488</v>
      </c>
      <c r="H29" s="55"/>
      <c r="I29" s="79">
        <v>77.667196774193556</v>
      </c>
      <c r="J29" s="79">
        <v>593.87788548387084</v>
      </c>
      <c r="K29" s="79">
        <v>89.659477419354857</v>
      </c>
      <c r="L29" s="79">
        <v>407.43445483870966</v>
      </c>
      <c r="M29" s="79">
        <v>1168.6390145161292</v>
      </c>
      <c r="N29" s="79">
        <v>774.55421774193508</v>
      </c>
      <c r="O29" s="79">
        <v>394.08479677419348</v>
      </c>
      <c r="P29" s="67"/>
      <c r="Q29" s="99" t="str">
        <f>IFERROR(B29/#REF!-1, "n/a")</f>
        <v>n/a</v>
      </c>
      <c r="R29" s="99" t="str">
        <f>IFERROR(C29/#REF!-1, "n/a")</f>
        <v>n/a</v>
      </c>
      <c r="S29" s="99" t="str">
        <f>IFERROR(D29/#REF!-1, "n/a")</f>
        <v>n/a</v>
      </c>
      <c r="T29" s="99" t="str">
        <f>IFERROR(E29/#REF!-1, "n/a")</f>
        <v>n/a</v>
      </c>
      <c r="U29" s="99" t="str">
        <f>IFERROR(F29/#REF!-1, "n/a")</f>
        <v>n/a</v>
      </c>
      <c r="V29" s="99" t="str">
        <f>IFERROR(G29/#REF!-1, "n/a")</f>
        <v>n/a</v>
      </c>
      <c r="W29" s="99"/>
      <c r="X29" s="99" t="str">
        <f>IFERROR(I29/#REF!-1, "n/a")</f>
        <v>n/a</v>
      </c>
      <c r="Y29" s="99" t="str">
        <f>IFERROR(J29/#REF!-1, "n/a")</f>
        <v>n/a</v>
      </c>
      <c r="Z29" s="99" t="str">
        <f>IFERROR(K29/#REF!-1, "n/a")</f>
        <v>n/a</v>
      </c>
      <c r="AA29" s="99" t="str">
        <f>IFERROR(L29/#REF!-1, "n/a")</f>
        <v>n/a</v>
      </c>
      <c r="AB29" s="99" t="str">
        <f>IFERROR(M29/#REF!-1, "n/a")</f>
        <v>n/a</v>
      </c>
      <c r="AC29" s="99" t="str">
        <f>IFERROR(N29/#REF!-1, "n/a")</f>
        <v>n/a</v>
      </c>
      <c r="AD29" s="99" t="str">
        <f>IFERROR(O29/#REF!-1, "n/a")</f>
        <v>n/a</v>
      </c>
      <c r="AE29" s="99"/>
      <c r="AF29" s="99">
        <f t="shared" ref="AF29:AF30" si="39">IFERROR(B29/B28-1, "n/a")</f>
        <v>-4.4460043465288424E-2</v>
      </c>
      <c r="AG29" s="99">
        <f t="shared" ref="AG29:AG30" si="40">IFERROR(C29/C28-1, "n/a")</f>
        <v>-2.1292791095738339E-3</v>
      </c>
      <c r="AH29" s="99">
        <f t="shared" ref="AH29:AH30" si="41">IFERROR(D29/D28-1, "n/a")</f>
        <v>-3.7471489657443624E-2</v>
      </c>
      <c r="AI29" s="99">
        <f t="shared" ref="AI29:AI30" si="42">IFERROR(E29/E28-1, "n/a")</f>
        <v>1.2996330886832608E-2</v>
      </c>
      <c r="AJ29" s="99">
        <f t="shared" ref="AJ29:AJ30" si="43">IFERROR(F29/F28-1, "n/a")</f>
        <v>-0.18377179744331618</v>
      </c>
      <c r="AK29" s="99">
        <f t="shared" ref="AK29:AK30" si="44">IFERROR(G29/G28-1, "n/a")</f>
        <v>-3.5725613979983084E-2</v>
      </c>
      <c r="AL29" s="99"/>
      <c r="AM29" s="99">
        <f t="shared" ref="AM29:AM30" si="45">IFERROR(I29/I28-1, "n/a")</f>
        <v>-0.32320869636127048</v>
      </c>
      <c r="AN29" s="99">
        <f t="shared" ref="AN29:AN30" si="46">IFERROR(J29/J28-1, "n/a")</f>
        <v>-0.24309328924418894</v>
      </c>
      <c r="AO29" s="99">
        <f t="shared" ref="AO29:AO30" si="47">IFERROR(K29/K28-1, "n/a")</f>
        <v>-0.69072537010334201</v>
      </c>
      <c r="AP29" s="99">
        <f t="shared" ref="AP29:AP30" si="48">IFERROR(L29/L28-1, "n/a")</f>
        <v>-0.26890446042165006</v>
      </c>
      <c r="AQ29" s="99">
        <f t="shared" ref="AQ29:AQ30" si="49">IFERROR(M29/M28-1, "n/a")</f>
        <v>-0.33089299489116708</v>
      </c>
      <c r="AR29" s="99">
        <f t="shared" ref="AR29:AR30" si="50">IFERROR(N29/N28-1, "n/a")</f>
        <v>-0.26480242846137725</v>
      </c>
      <c r="AS29" s="99">
        <f t="shared" ref="AS29:AS30" si="51">IFERROR(O29/O28-1, "n/a")</f>
        <v>-0.43136226139500433</v>
      </c>
    </row>
    <row r="30" spans="1:45" s="35" customFormat="1" x14ac:dyDescent="0.2">
      <c r="A30" s="31" t="s">
        <v>146</v>
      </c>
      <c r="B30" s="79">
        <v>1583.7415825396824</v>
      </c>
      <c r="C30" s="79">
        <v>15151.417584126986</v>
      </c>
      <c r="D30" s="79">
        <v>239857.03541428581</v>
      </c>
      <c r="E30" s="79">
        <v>496.96381111111111</v>
      </c>
      <c r="F30" s="79">
        <v>382.08603015873024</v>
      </c>
      <c r="G30" s="79">
        <v>257471.24442222228</v>
      </c>
      <c r="H30" s="55"/>
      <c r="I30" s="79">
        <v>77.402541269841251</v>
      </c>
      <c r="J30" s="79">
        <v>612.26311587301598</v>
      </c>
      <c r="K30" s="79">
        <v>60.120706349206344</v>
      </c>
      <c r="L30" s="79">
        <v>318.7898365079364</v>
      </c>
      <c r="M30" s="79">
        <v>1068.5761999999995</v>
      </c>
      <c r="N30" s="79">
        <v>776.85618888888871</v>
      </c>
      <c r="O30" s="79">
        <v>291.72001111111109</v>
      </c>
      <c r="P30" s="67"/>
      <c r="Q30" s="99" t="str">
        <f>IFERROR(B30/#REF!-1, "n/a")</f>
        <v>n/a</v>
      </c>
      <c r="R30" s="99" t="str">
        <f>IFERROR(C30/#REF!-1, "n/a")</f>
        <v>n/a</v>
      </c>
      <c r="S30" s="99" t="str">
        <f>IFERROR(D30/#REF!-1, "n/a")</f>
        <v>n/a</v>
      </c>
      <c r="T30" s="99" t="str">
        <f>IFERROR(E30/#REF!-1, "n/a")</f>
        <v>n/a</v>
      </c>
      <c r="U30" s="99" t="str">
        <f>IFERROR(F30/#REF!-1, "n/a")</f>
        <v>n/a</v>
      </c>
      <c r="V30" s="99" t="str">
        <f>IFERROR(G30/#REF!-1, "n/a")</f>
        <v>n/a</v>
      </c>
      <c r="W30" s="99"/>
      <c r="X30" s="99" t="str">
        <f>IFERROR(I30/#REF!-1, "n/a")</f>
        <v>n/a</v>
      </c>
      <c r="Y30" s="99" t="str">
        <f>IFERROR(J30/#REF!-1, "n/a")</f>
        <v>n/a</v>
      </c>
      <c r="Z30" s="99" t="str">
        <f>IFERROR(K30/#REF!-1, "n/a")</f>
        <v>n/a</v>
      </c>
      <c r="AA30" s="99" t="str">
        <f>IFERROR(L30/#REF!-1, "n/a")</f>
        <v>n/a</v>
      </c>
      <c r="AB30" s="99" t="str">
        <f>IFERROR(M30/#REF!-1, "n/a")</f>
        <v>n/a</v>
      </c>
      <c r="AC30" s="99" t="str">
        <f>IFERROR(N30/#REF!-1, "n/a")</f>
        <v>n/a</v>
      </c>
      <c r="AD30" s="99" t="str">
        <f>IFERROR(O30/#REF!-1, "n/a")</f>
        <v>n/a</v>
      </c>
      <c r="AE30" s="99"/>
      <c r="AF30" s="99">
        <f t="shared" si="39"/>
        <v>0.18354084647814695</v>
      </c>
      <c r="AG30" s="99">
        <f t="shared" si="40"/>
        <v>6.9811691107594331E-2</v>
      </c>
      <c r="AH30" s="99">
        <f t="shared" si="41"/>
        <v>6.2266984300817674E-2</v>
      </c>
      <c r="AI30" s="99">
        <f t="shared" si="42"/>
        <v>-9.3576398274593409E-2</v>
      </c>
      <c r="AJ30" s="99">
        <f t="shared" si="43"/>
        <v>-0.14869935032537684</v>
      </c>
      <c r="AK30" s="99">
        <f t="shared" si="44"/>
        <v>6.2634318482168494E-2</v>
      </c>
      <c r="AL30" s="99"/>
      <c r="AM30" s="99">
        <f t="shared" si="45"/>
        <v>-3.4075583430898115E-3</v>
      </c>
      <c r="AN30" s="99">
        <f t="shared" si="46"/>
        <v>3.0957930642872E-2</v>
      </c>
      <c r="AO30" s="99">
        <f t="shared" si="47"/>
        <v>-0.32945508852332384</v>
      </c>
      <c r="AP30" s="99">
        <f t="shared" si="48"/>
        <v>-0.21756780085244598</v>
      </c>
      <c r="AQ30" s="99">
        <f t="shared" si="49"/>
        <v>-8.5623373234343325E-2</v>
      </c>
      <c r="AR30" s="99">
        <f t="shared" si="50"/>
        <v>2.9719948510054106E-3</v>
      </c>
      <c r="AS30" s="99">
        <f t="shared" si="51"/>
        <v>-0.25975319652266704</v>
      </c>
    </row>
    <row r="31" spans="1:45" s="35" customFormat="1" x14ac:dyDescent="0.2">
      <c r="A31" s="31" t="s">
        <v>150</v>
      </c>
      <c r="B31" s="79">
        <v>1465.032833333333</v>
      </c>
      <c r="C31" s="79">
        <v>16034.327149206352</v>
      </c>
      <c r="D31" s="79">
        <v>249113.68528095234</v>
      </c>
      <c r="E31" s="79">
        <v>322.76569841269844</v>
      </c>
      <c r="F31" s="79">
        <v>484.53874761904768</v>
      </c>
      <c r="G31" s="79">
        <v>267420.34970952373</v>
      </c>
      <c r="H31" s="55"/>
      <c r="I31" s="79">
        <v>112.34046984126987</v>
      </c>
      <c r="J31" s="79">
        <v>605.81405238095226</v>
      </c>
      <c r="K31" s="79">
        <v>241.56710000000001</v>
      </c>
      <c r="L31" s="79">
        <v>407.89825714285723</v>
      </c>
      <c r="M31" s="79">
        <v>1367.6198793650797</v>
      </c>
      <c r="N31" s="79">
        <v>895.11513809523797</v>
      </c>
      <c r="O31" s="79">
        <v>472.5047412698413</v>
      </c>
      <c r="P31" s="67"/>
      <c r="Q31" s="99">
        <f t="shared" ref="Q31:Q34" si="52">IFERROR(B31/B27-1, "n/a")</f>
        <v>0.37198974384430739</v>
      </c>
      <c r="R31" s="99">
        <f t="shared" ref="R31:R34" si="53">IFERROR(C31/C27-1, "n/a")</f>
        <v>0.23062866285815975</v>
      </c>
      <c r="S31" s="99">
        <f t="shared" ref="S31:S34" si="54">IFERROR(D31/D27-1, "n/a")</f>
        <v>0.19288831976710541</v>
      </c>
      <c r="T31" s="99">
        <f t="shared" ref="T31:T34" si="55">IFERROR(E31/E27-1, "n/a")</f>
        <v>2.3222571974312434E-2</v>
      </c>
      <c r="U31" s="99">
        <f t="shared" ref="U31:U34" si="56">IFERROR(F31/F27-1, "n/a")</f>
        <v>0.11069045004706535</v>
      </c>
      <c r="V31" s="99">
        <f t="shared" ref="V31:V34" si="57">IFERROR(G31/G27-1, "n/a")</f>
        <v>0.19554210673259398</v>
      </c>
      <c r="W31" s="99"/>
      <c r="X31" s="99">
        <f t="shared" ref="X31:X34" si="58">IFERROR(I31/I27-1, "n/a")</f>
        <v>-0.50425941036337951</v>
      </c>
      <c r="Y31" s="99">
        <f t="shared" ref="Y31:Y34" si="59">IFERROR(J31/J27-1, "n/a")</f>
        <v>-0.20111075837298542</v>
      </c>
      <c r="Z31" s="99">
        <f t="shared" ref="Z31:Z34" si="60">IFERROR(K31/K27-1, "n/a")</f>
        <v>0.28059218221782545</v>
      </c>
      <c r="AA31" s="99">
        <f t="shared" ref="AA31:AA34" si="61">IFERROR(L31/L27-1, "n/a")</f>
        <v>0.17236283136133457</v>
      </c>
      <c r="AB31" s="99">
        <f t="shared" ref="AB31:AB34" si="62">IFERROR(M31/M27-1, "n/a")</f>
        <v>-0.10113547500216036</v>
      </c>
      <c r="AC31" s="99">
        <f t="shared" ref="AC31:AC34" si="63">IFERROR(N31/N27-1, "n/a")</f>
        <v>-0.22911926354832368</v>
      </c>
      <c r="AD31" s="99">
        <f t="shared" ref="AD31:AD34" si="64">IFERROR(O31/O27-1, "n/a")</f>
        <v>0.31128136358184966</v>
      </c>
      <c r="AE31" s="99"/>
      <c r="AF31" s="99">
        <f t="shared" ref="AF31:AF34" si="65">IFERROR(B31/B30-1, "n/a")</f>
        <v>-7.4954620447603926E-2</v>
      </c>
      <c r="AG31" s="99">
        <f t="shared" ref="AG31:AG34" si="66">IFERROR(C31/C30-1, "n/a")</f>
        <v>5.8272406537347665E-2</v>
      </c>
      <c r="AH31" s="99">
        <f t="shared" ref="AH31:AH34" si="67">IFERROR(D31/D30-1, "n/a")</f>
        <v>3.8592363366278803E-2</v>
      </c>
      <c r="AI31" s="99">
        <f t="shared" ref="AI31:AI34" si="68">IFERROR(E31/E30-1, "n/a")</f>
        <v>-0.35052474406323619</v>
      </c>
      <c r="AJ31" s="99">
        <f t="shared" ref="AJ31:AJ34" si="69">IFERROR(F31/F30-1, "n/a")</f>
        <v>0.26814044318175001</v>
      </c>
      <c r="AK31" s="99">
        <f t="shared" ref="AK31:AK34" si="70">IFERROR(G31/G30-1, "n/a")</f>
        <v>3.8641617278961427E-2</v>
      </c>
      <c r="AL31" s="99"/>
      <c r="AM31" s="99">
        <f t="shared" ref="AM31:AM34" si="71">IFERROR(I31/I30-1, "n/a")</f>
        <v>0.45137960586626957</v>
      </c>
      <c r="AN31" s="99">
        <f t="shared" ref="AN31:AN34" si="72">IFERROR(J31/J30-1, "n/a")</f>
        <v>-1.0533156946532896E-2</v>
      </c>
      <c r="AO31" s="99">
        <f t="shared" ref="AO31:AO34" si="73">IFERROR(K31/K30-1, "n/a")</f>
        <v>3.0180349611476069</v>
      </c>
      <c r="AP31" s="99">
        <f t="shared" ref="AP31:AP34" si="74">IFERROR(L31/L30-1, "n/a")</f>
        <v>0.27952089568169924</v>
      </c>
      <c r="AQ31" s="99">
        <f t="shared" ref="AQ31:AQ34" si="75">IFERROR(M31/M30-1, "n/a")</f>
        <v>0.27985246102718775</v>
      </c>
      <c r="AR31" s="99">
        <f t="shared" ref="AR31:AR34" si="76">IFERROR(N31/N30-1, "n/a")</f>
        <v>0.1522275948853431</v>
      </c>
      <c r="AS31" s="99">
        <f t="shared" ref="AS31:AS34" si="77">IFERROR(O31/O30-1, "n/a")</f>
        <v>0.61972001670421051</v>
      </c>
    </row>
    <row r="32" spans="1:45" s="35" customFormat="1" x14ac:dyDescent="0.2">
      <c r="A32" s="31" t="s">
        <v>152</v>
      </c>
      <c r="B32" s="79">
        <v>1975.1788000000001</v>
      </c>
      <c r="C32" s="79">
        <v>17522.309959016398</v>
      </c>
      <c r="D32" s="79">
        <v>272358.28275245911</v>
      </c>
      <c r="E32" s="79">
        <v>635.92160327868862</v>
      </c>
      <c r="F32" s="79">
        <v>408.26962131147542</v>
      </c>
      <c r="G32" s="79">
        <v>292899.9627360655</v>
      </c>
      <c r="H32" s="55"/>
      <c r="I32" s="79">
        <v>110.32542131147541</v>
      </c>
      <c r="J32" s="79">
        <v>860.39201803278718</v>
      </c>
      <c r="K32" s="79">
        <v>154.74268688524589</v>
      </c>
      <c r="L32" s="79">
        <v>520.45847868852456</v>
      </c>
      <c r="M32" s="79">
        <v>1645.9186049180325</v>
      </c>
      <c r="N32" s="79">
        <v>1055.2891114754098</v>
      </c>
      <c r="O32" s="79">
        <v>590.62949344262267</v>
      </c>
      <c r="P32" s="67"/>
      <c r="Q32" s="99">
        <f t="shared" si="52"/>
        <v>0.41043864542106689</v>
      </c>
      <c r="R32" s="99">
        <f t="shared" si="53"/>
        <v>0.23458134465263325</v>
      </c>
      <c r="S32" s="99">
        <f t="shared" si="54"/>
        <v>0.16100853278306704</v>
      </c>
      <c r="T32" s="99">
        <f t="shared" si="55"/>
        <v>0.17494595909237765</v>
      </c>
      <c r="U32" s="99">
        <f t="shared" si="56"/>
        <v>-0.25752733696983454</v>
      </c>
      <c r="V32" s="99">
        <f t="shared" si="57"/>
        <v>0.16566847884333913</v>
      </c>
      <c r="W32" s="99"/>
      <c r="X32" s="99">
        <f t="shared" si="58"/>
        <v>-3.8625200662640857E-2</v>
      </c>
      <c r="Y32" s="99">
        <f t="shared" si="59"/>
        <v>9.6583166755143335E-2</v>
      </c>
      <c r="Z32" s="99">
        <f t="shared" si="60"/>
        <v>-0.46622500383525856</v>
      </c>
      <c r="AA32" s="99">
        <f t="shared" si="61"/>
        <v>-6.6095496377340579E-2</v>
      </c>
      <c r="AB32" s="99">
        <f t="shared" si="62"/>
        <v>-5.762544745641518E-2</v>
      </c>
      <c r="AC32" s="99">
        <f t="shared" si="63"/>
        <v>1.6677648334328943E-3</v>
      </c>
      <c r="AD32" s="99">
        <f t="shared" si="64"/>
        <v>-0.14776154204936742</v>
      </c>
      <c r="AE32" s="99"/>
      <c r="AF32" s="99">
        <f t="shared" si="65"/>
        <v>0.34821469871494393</v>
      </c>
      <c r="AG32" s="99">
        <f t="shared" si="66"/>
        <v>9.2799828515641503E-2</v>
      </c>
      <c r="AH32" s="99">
        <f t="shared" si="67"/>
        <v>9.3309195138321366E-2</v>
      </c>
      <c r="AI32" s="99">
        <f t="shared" si="68"/>
        <v>0.97022671989629794</v>
      </c>
      <c r="AJ32" s="99">
        <f t="shared" si="69"/>
        <v>-0.15740562892513255</v>
      </c>
      <c r="AK32" s="99">
        <f t="shared" si="70"/>
        <v>9.527925998981801E-2</v>
      </c>
      <c r="AL32" s="99"/>
      <c r="AM32" s="99">
        <f t="shared" si="71"/>
        <v>-1.7936977944293719E-2</v>
      </c>
      <c r="AN32" s="99">
        <f t="shared" si="72"/>
        <v>0.42022459639438892</v>
      </c>
      <c r="AO32" s="99">
        <f t="shared" si="73"/>
        <v>-0.35942151524257282</v>
      </c>
      <c r="AP32" s="99">
        <f t="shared" si="74"/>
        <v>0.27595170995360641</v>
      </c>
      <c r="AQ32" s="99">
        <f t="shared" si="75"/>
        <v>0.20349128420256202</v>
      </c>
      <c r="AR32" s="99">
        <f t="shared" si="76"/>
        <v>0.17894231318779208</v>
      </c>
      <c r="AS32" s="99">
        <f t="shared" si="77"/>
        <v>0.2499969669200035</v>
      </c>
    </row>
    <row r="33" spans="1:45" s="35" customFormat="1" x14ac:dyDescent="0.2">
      <c r="A33" s="31" t="s">
        <v>153</v>
      </c>
      <c r="B33" s="79">
        <v>2005.8624507936515</v>
      </c>
      <c r="C33" s="79">
        <v>17018.73401269842</v>
      </c>
      <c r="D33" s="79">
        <v>274991.41692380956</v>
      </c>
      <c r="E33" s="79">
        <v>497.96192222222226</v>
      </c>
      <c r="F33" s="79">
        <v>483.36020952380954</v>
      </c>
      <c r="G33" s="79">
        <v>294997.33551904763</v>
      </c>
      <c r="H33" s="55"/>
      <c r="I33" s="79">
        <v>76.575495238095229</v>
      </c>
      <c r="J33" s="79">
        <v>694.76513650793652</v>
      </c>
      <c r="K33" s="79">
        <v>134.31171746031748</v>
      </c>
      <c r="L33" s="79">
        <v>570.95231746031743</v>
      </c>
      <c r="M33" s="79">
        <v>1476.6046666666666</v>
      </c>
      <c r="N33" s="79">
        <v>1001.144057142857</v>
      </c>
      <c r="O33" s="79">
        <v>475.46060952380964</v>
      </c>
      <c r="P33" s="67"/>
      <c r="Q33" s="99">
        <f t="shared" si="52"/>
        <v>0.49899463972151215</v>
      </c>
      <c r="R33" s="99">
        <f t="shared" si="53"/>
        <v>0.20165921858751901</v>
      </c>
      <c r="S33" s="99">
        <f t="shared" si="54"/>
        <v>0.2178683967294035</v>
      </c>
      <c r="T33" s="99">
        <f t="shared" si="55"/>
        <v>-9.1755920710577699E-2</v>
      </c>
      <c r="U33" s="99">
        <f t="shared" si="56"/>
        <v>7.6942960263523874E-2</v>
      </c>
      <c r="V33" s="99">
        <f t="shared" si="57"/>
        <v>0.21751185569009857</v>
      </c>
      <c r="W33" s="99"/>
      <c r="X33" s="99">
        <f t="shared" si="58"/>
        <v>-1.4056147014965603E-2</v>
      </c>
      <c r="Y33" s="99">
        <f t="shared" si="59"/>
        <v>0.16987878062148454</v>
      </c>
      <c r="Z33" s="99">
        <f t="shared" si="60"/>
        <v>0.49802030221652305</v>
      </c>
      <c r="AA33" s="99">
        <f t="shared" si="61"/>
        <v>0.40133538212014819</v>
      </c>
      <c r="AB33" s="99">
        <f t="shared" si="62"/>
        <v>0.26352504779078378</v>
      </c>
      <c r="AC33" s="99">
        <f t="shared" si="63"/>
        <v>0.29254225748263485</v>
      </c>
      <c r="AD33" s="99">
        <f t="shared" si="64"/>
        <v>0.20649315430517268</v>
      </c>
      <c r="AE33" s="99"/>
      <c r="AF33" s="99">
        <f t="shared" si="65"/>
        <v>1.5534619343652079E-2</v>
      </c>
      <c r="AG33" s="99">
        <f t="shared" si="66"/>
        <v>-2.8739130142989788E-2</v>
      </c>
      <c r="AH33" s="99">
        <f t="shared" si="67"/>
        <v>9.6679056158672783E-3</v>
      </c>
      <c r="AI33" s="99">
        <f t="shared" si="68"/>
        <v>-0.21694447923324667</v>
      </c>
      <c r="AJ33" s="99">
        <f t="shared" si="69"/>
        <v>0.18392401563242022</v>
      </c>
      <c r="AK33" s="99">
        <f t="shared" si="70"/>
        <v>7.1607137242011287E-3</v>
      </c>
      <c r="AL33" s="99"/>
      <c r="AM33" s="99">
        <f t="shared" si="71"/>
        <v>-0.30591250567805184</v>
      </c>
      <c r="AN33" s="99">
        <f t="shared" si="72"/>
        <v>-0.1925016481481806</v>
      </c>
      <c r="AO33" s="99">
        <f t="shared" si="73"/>
        <v>-0.13203189007619864</v>
      </c>
      <c r="AP33" s="99">
        <f t="shared" si="74"/>
        <v>9.7017996323221833E-2</v>
      </c>
      <c r="AQ33" s="99">
        <f t="shared" si="75"/>
        <v>-0.10286896189486716</v>
      </c>
      <c r="AR33" s="99">
        <f t="shared" si="76"/>
        <v>-5.1308265899618788E-2</v>
      </c>
      <c r="AS33" s="99">
        <f t="shared" si="77"/>
        <v>-0.19499345223606113</v>
      </c>
    </row>
    <row r="34" spans="1:45" s="35" customFormat="1" x14ac:dyDescent="0.2">
      <c r="A34" s="31" t="s">
        <v>154</v>
      </c>
      <c r="B34" s="55">
        <v>1831.2084046875004</v>
      </c>
      <c r="C34" s="55">
        <v>18920.966539062498</v>
      </c>
      <c r="D34" s="55">
        <v>300640.02254218748</v>
      </c>
      <c r="E34" s="55">
        <v>514.02435781249994</v>
      </c>
      <c r="F34" s="55">
        <v>592.19869531250004</v>
      </c>
      <c r="G34" s="79">
        <v>322498.42053906241</v>
      </c>
      <c r="H34" s="55"/>
      <c r="I34" s="79">
        <v>92.727156249999965</v>
      </c>
      <c r="J34" s="79">
        <v>656.51948750000008</v>
      </c>
      <c r="K34" s="79">
        <v>25.192062500000002</v>
      </c>
      <c r="L34" s="79">
        <v>424.17305000000005</v>
      </c>
      <c r="M34" s="79">
        <v>1198.6117562499996</v>
      </c>
      <c r="N34" s="79">
        <v>774.83090624999988</v>
      </c>
      <c r="O34" s="79">
        <v>423.78085000000016</v>
      </c>
      <c r="P34" s="67"/>
      <c r="Q34" s="99">
        <f t="shared" si="52"/>
        <v>0.15625454611792233</v>
      </c>
      <c r="R34" s="99">
        <f t="shared" si="53"/>
        <v>0.24879183310772102</v>
      </c>
      <c r="S34" s="99">
        <f t="shared" si="54"/>
        <v>0.2534134011241993</v>
      </c>
      <c r="T34" s="99">
        <f t="shared" si="55"/>
        <v>3.4329555432305758E-2</v>
      </c>
      <c r="U34" s="99">
        <f t="shared" si="56"/>
        <v>0.54990930986532693</v>
      </c>
      <c r="V34" s="99">
        <f t="shared" si="57"/>
        <v>0.25256092680471642</v>
      </c>
      <c r="W34" s="99"/>
      <c r="X34" s="99">
        <f t="shared" si="58"/>
        <v>0.19798594114286172</v>
      </c>
      <c r="Y34" s="99">
        <f t="shared" si="59"/>
        <v>7.2283256135525331E-2</v>
      </c>
      <c r="Z34" s="99">
        <f t="shared" si="60"/>
        <v>-0.5809752740815467</v>
      </c>
      <c r="AA34" s="99">
        <f t="shared" si="61"/>
        <v>0.33057268903690429</v>
      </c>
      <c r="AB34" s="99">
        <f t="shared" si="62"/>
        <v>0.12169048519890313</v>
      </c>
      <c r="AC34" s="99">
        <f t="shared" si="63"/>
        <v>-2.6070238840286697E-3</v>
      </c>
      <c r="AD34" s="99">
        <f t="shared" si="64"/>
        <v>0.4526972228812558</v>
      </c>
      <c r="AE34" s="99"/>
      <c r="AF34" s="99">
        <f t="shared" si="65"/>
        <v>-8.7071795993312717E-2</v>
      </c>
      <c r="AG34" s="99">
        <f t="shared" si="66"/>
        <v>0.11177285719047836</v>
      </c>
      <c r="AH34" s="99">
        <f t="shared" si="67"/>
        <v>9.3270567879157662E-2</v>
      </c>
      <c r="AI34" s="99">
        <f t="shared" si="68"/>
        <v>3.225635309341901E-2</v>
      </c>
      <c r="AJ34" s="99">
        <f t="shared" si="69"/>
        <v>0.22517055323174939</v>
      </c>
      <c r="AK34" s="99">
        <f t="shared" si="70"/>
        <v>9.3224859036867613E-2</v>
      </c>
      <c r="AL34" s="99"/>
      <c r="AM34" s="99">
        <f t="shared" si="71"/>
        <v>0.21092466933037235</v>
      </c>
      <c r="AN34" s="99">
        <f t="shared" si="72"/>
        <v>-5.5048313449014841E-2</v>
      </c>
      <c r="AO34" s="99">
        <f t="shared" si="73"/>
        <v>-0.81243585461973544</v>
      </c>
      <c r="AP34" s="99">
        <f t="shared" si="74"/>
        <v>-0.25707797826833223</v>
      </c>
      <c r="AQ34" s="99">
        <f t="shared" si="75"/>
        <v>-0.18826495452179282</v>
      </c>
      <c r="AR34" s="99">
        <f t="shared" si="76"/>
        <v>-0.22605453159131494</v>
      </c>
      <c r="AS34" s="99">
        <f t="shared" si="77"/>
        <v>-0.10869409260962448</v>
      </c>
    </row>
    <row r="35" spans="1:45" s="35" customFormat="1" x14ac:dyDescent="0.2">
      <c r="A35" s="31" t="s">
        <v>156</v>
      </c>
      <c r="B35" s="79">
        <v>2160.3858968750005</v>
      </c>
      <c r="C35" s="79">
        <v>18447.253749999996</v>
      </c>
      <c r="D35" s="79">
        <v>306117.17227343749</v>
      </c>
      <c r="E35" s="79">
        <v>582.39824218750005</v>
      </c>
      <c r="F35" s="79">
        <v>512.16289999999992</v>
      </c>
      <c r="G35" s="79">
        <v>327819.37306250009</v>
      </c>
      <c r="H35" s="55"/>
      <c r="I35" s="79">
        <v>174.42727500000004</v>
      </c>
      <c r="J35" s="79">
        <v>748.65399843749992</v>
      </c>
      <c r="K35" s="79">
        <v>105.75769218750001</v>
      </c>
      <c r="L35" s="79">
        <v>411.95414218750005</v>
      </c>
      <c r="M35" s="79">
        <v>1440.7931078125</v>
      </c>
      <c r="N35" s="79">
        <v>953.11280937500021</v>
      </c>
      <c r="O35" s="79">
        <v>487.68029843750014</v>
      </c>
      <c r="P35" s="67"/>
      <c r="Q35" s="99">
        <f t="shared" ref="Q35" si="78">IFERROR(B35/B31-1, "n/a")</f>
        <v>0.47463309198303594</v>
      </c>
      <c r="R35" s="99">
        <f t="shared" ref="R35" si="79">IFERROR(C35/C31-1, "n/a")</f>
        <v>0.15048505486637009</v>
      </c>
      <c r="S35" s="99">
        <f t="shared" ref="S35" si="80">IFERROR(D35/D31-1, "n/a")</f>
        <v>0.22882519251479971</v>
      </c>
      <c r="T35" s="99">
        <f t="shared" ref="T35" si="81">IFERROR(E35/E31-1, "n/a")</f>
        <v>0.80439942983912505</v>
      </c>
      <c r="U35" s="99">
        <f t="shared" ref="U35" si="82">IFERROR(F35/F31-1, "n/a")</f>
        <v>5.7011234946004352E-2</v>
      </c>
      <c r="V35" s="99">
        <f t="shared" ref="V35" si="83">IFERROR(G35/G31-1, "n/a")</f>
        <v>0.22585799255211048</v>
      </c>
      <c r="W35" s="99"/>
      <c r="X35" s="99">
        <f t="shared" ref="X35" si="84">IFERROR(I35/I31-1, "n/a")</f>
        <v>0.55266641884669876</v>
      </c>
      <c r="Y35" s="99">
        <f t="shared" ref="Y35" si="85">IFERROR(J35/J31-1, "n/a")</f>
        <v>0.23578183024174226</v>
      </c>
      <c r="Z35" s="99">
        <f t="shared" ref="Z35" si="86">IFERROR(K35/K31-1, "n/a")</f>
        <v>-0.56220159041732087</v>
      </c>
      <c r="AA35" s="99">
        <f t="shared" ref="AA35" si="87">IFERROR(L35/L31-1, "n/a")</f>
        <v>9.9433742940027159E-3</v>
      </c>
      <c r="AB35" s="99">
        <f t="shared" ref="AB35" si="88">IFERROR(M35/M31-1, "n/a")</f>
        <v>5.3504069041019786E-2</v>
      </c>
      <c r="AC35" s="99">
        <f t="shared" ref="AC35" si="89">IFERROR(N35/N31-1, "n/a")</f>
        <v>6.4793531928393655E-2</v>
      </c>
      <c r="AD35" s="99">
        <f t="shared" ref="AD35" si="90">IFERROR(O35/O31-1, "n/a")</f>
        <v>3.2117259028713763E-2</v>
      </c>
      <c r="AE35" s="99"/>
      <c r="AF35" s="99">
        <f t="shared" ref="AF35" si="91">IFERROR(B35/B34-1, "n/a")</f>
        <v>0.17975971022461246</v>
      </c>
      <c r="AG35" s="99">
        <f t="shared" ref="AG35" si="92">IFERROR(C35/C34-1, "n/a")</f>
        <v>-2.5036394841908227E-2</v>
      </c>
      <c r="AH35" s="99">
        <f t="shared" ref="AH35" si="93">IFERROR(D35/D34-1, "n/a")</f>
        <v>1.8218298698009949E-2</v>
      </c>
      <c r="AI35" s="99">
        <f t="shared" ref="AI35" si="94">IFERROR(E35/E34-1, "n/a")</f>
        <v>0.13301681785270714</v>
      </c>
      <c r="AJ35" s="99">
        <f t="shared" ref="AJ35" si="95">IFERROR(F35/F34-1, "n/a")</f>
        <v>-0.13515023917819624</v>
      </c>
      <c r="AK35" s="99">
        <f t="shared" ref="AK35" si="96">IFERROR(G35/G34-1, "n/a")</f>
        <v>1.6499158397562441E-2</v>
      </c>
      <c r="AL35" s="99"/>
      <c r="AM35" s="99">
        <f t="shared" ref="AM35" si="97">IFERROR(I35/I34-1, "n/a")</f>
        <v>0.88108081875960798</v>
      </c>
      <c r="AN35" s="99">
        <f t="shared" ref="AN35" si="98">IFERROR(J35/J34-1, "n/a")</f>
        <v>0.14033781584815452</v>
      </c>
      <c r="AO35" s="99">
        <f t="shared" ref="AO35" si="99">IFERROR(K35/K34-1, "n/a")</f>
        <v>3.1980561213477463</v>
      </c>
      <c r="AP35" s="99">
        <f t="shared" ref="AP35" si="100">IFERROR(L35/L34-1, "n/a")</f>
        <v>-2.8806421842453189E-2</v>
      </c>
      <c r="AQ35" s="99">
        <f t="shared" ref="AQ35" si="101">IFERROR(M35/M34-1, "n/a")</f>
        <v>0.20205154029207395</v>
      </c>
      <c r="AR35" s="99">
        <f t="shared" ref="AR35" si="102">IFERROR(N35/N34-1, "n/a")</f>
        <v>0.23009136791902507</v>
      </c>
      <c r="AS35" s="99">
        <f t="shared" ref="AS35" si="103">IFERROR(O35/O34-1, "n/a")</f>
        <v>0.15078418111035452</v>
      </c>
    </row>
    <row r="36" spans="1:45" s="35" customFormat="1" x14ac:dyDescent="0.2">
      <c r="Q36" s="102"/>
      <c r="R36" s="102"/>
      <c r="S36" s="102"/>
      <c r="T36" s="102"/>
      <c r="U36" s="102"/>
      <c r="V36" s="102"/>
      <c r="W36" s="102"/>
      <c r="X36" s="102"/>
      <c r="Y36" s="102"/>
      <c r="Z36" s="102"/>
      <c r="AA36" s="102"/>
      <c r="AB36" s="102"/>
      <c r="AC36" s="102"/>
      <c r="AD36" s="102"/>
      <c r="AE36" s="102"/>
      <c r="AF36" s="102"/>
      <c r="AG36" s="102"/>
      <c r="AH36" s="102"/>
      <c r="AI36" s="102"/>
      <c r="AJ36" s="102"/>
      <c r="AK36" s="102"/>
      <c r="AL36" s="102"/>
      <c r="AM36" s="102"/>
      <c r="AN36" s="102"/>
      <c r="AO36" s="102"/>
      <c r="AP36" s="102"/>
      <c r="AQ36" s="102"/>
      <c r="AR36" s="102"/>
      <c r="AS36" s="102"/>
    </row>
    <row r="37" spans="1:45" s="35" customFormat="1" x14ac:dyDescent="0.2">
      <c r="A37" s="50">
        <v>45292</v>
      </c>
      <c r="B37" s="55">
        <v>1916.5680761904759</v>
      </c>
      <c r="C37" s="55">
        <v>16544.313714285712</v>
      </c>
      <c r="D37" s="55">
        <v>289788.4222857143</v>
      </c>
      <c r="E37" s="55">
        <v>432.26318095238094</v>
      </c>
      <c r="F37" s="55">
        <v>374.88867142857151</v>
      </c>
      <c r="G37" s="79">
        <v>309056.45592857141</v>
      </c>
      <c r="H37" s="55"/>
      <c r="I37" s="55">
        <v>67.907176190476179</v>
      </c>
      <c r="J37" s="55">
        <v>932.37302857142868</v>
      </c>
      <c r="K37" s="55">
        <v>91.83436190476192</v>
      </c>
      <c r="L37" s="55">
        <v>646.23642857142863</v>
      </c>
      <c r="M37" s="79">
        <v>1738.3509952380957</v>
      </c>
      <c r="N37" s="55">
        <v>1069.0556952380953</v>
      </c>
      <c r="O37" s="55">
        <v>669.29530000000022</v>
      </c>
      <c r="P37" s="67"/>
      <c r="Q37" s="99" t="str">
        <f>IFERROR(B37/#REF!-1, "n/a")</f>
        <v>n/a</v>
      </c>
      <c r="R37" s="99" t="str">
        <f>IFERROR(C37/#REF!-1, "n/a")</f>
        <v>n/a</v>
      </c>
      <c r="S37" s="99" t="str">
        <f>IFERROR(D37/#REF!-1, "n/a")</f>
        <v>n/a</v>
      </c>
      <c r="T37" s="99" t="str">
        <f>IFERROR(E37/#REF!-1, "n/a")</f>
        <v>n/a</v>
      </c>
      <c r="U37" s="99" t="str">
        <f>IFERROR(F37/#REF!-1, "n/a")</f>
        <v>n/a</v>
      </c>
      <c r="V37" s="99" t="str">
        <f>IFERROR(G37/#REF!-1, "n/a")</f>
        <v>n/a</v>
      </c>
      <c r="W37" s="99"/>
      <c r="X37" s="99" t="str">
        <f>IFERROR(I37/#REF!-1, "n/a")</f>
        <v>n/a</v>
      </c>
      <c r="Y37" s="99" t="str">
        <f>IFERROR(J37/#REF!-1, "n/a")</f>
        <v>n/a</v>
      </c>
      <c r="Z37" s="99" t="str">
        <f>IFERROR(K37/#REF!-1, "n/a")</f>
        <v>n/a</v>
      </c>
      <c r="AA37" s="99" t="str">
        <f>IFERROR(L37/#REF!-1, "n/a")</f>
        <v>n/a</v>
      </c>
      <c r="AB37" s="99" t="str">
        <f>IFERROR(M37/#REF!-1, "n/a")</f>
        <v>n/a</v>
      </c>
      <c r="AC37" s="99" t="str">
        <f>IFERROR(N37/#REF!-1, "n/a")</f>
        <v>n/a</v>
      </c>
      <c r="AD37" s="99" t="str">
        <f>IFERROR(O37/#REF!-1, "n/a")</f>
        <v>n/a</v>
      </c>
      <c r="AE37" s="99"/>
      <c r="AF37" s="99" t="str">
        <f>IFERROR(B37/#REF!-1, "n/a")</f>
        <v>n/a</v>
      </c>
      <c r="AG37" s="99" t="str">
        <f>IFERROR(C37/#REF!-1, "n/a")</f>
        <v>n/a</v>
      </c>
      <c r="AH37" s="99" t="str">
        <f>IFERROR(D37/#REF!-1, "n/a")</f>
        <v>n/a</v>
      </c>
      <c r="AI37" s="99" t="str">
        <f>IFERROR(E37/#REF!-1, "n/a")</f>
        <v>n/a</v>
      </c>
      <c r="AJ37" s="99" t="str">
        <f>IFERROR(F37/#REF!-1, "n/a")</f>
        <v>n/a</v>
      </c>
      <c r="AK37" s="99" t="str">
        <f>IFERROR(G37/#REF!-1, "n/a")</f>
        <v>n/a</v>
      </c>
      <c r="AL37" s="99"/>
      <c r="AM37" s="99" t="str">
        <f>IFERROR(I37/#REF!-1, "n/a")</f>
        <v>n/a</v>
      </c>
      <c r="AN37" s="99" t="str">
        <f>IFERROR(J37/#REF!-1, "n/a")</f>
        <v>n/a</v>
      </c>
      <c r="AO37" s="99" t="str">
        <f>IFERROR(K37/#REF!-1, "n/a")</f>
        <v>n/a</v>
      </c>
      <c r="AP37" s="99" t="str">
        <f>IFERROR(L37/#REF!-1, "n/a")</f>
        <v>n/a</v>
      </c>
      <c r="AQ37" s="99" t="str">
        <f>IFERROR(M37/#REF!-1, "n/a")</f>
        <v>n/a</v>
      </c>
      <c r="AR37" s="99" t="str">
        <f>IFERROR(N37/#REF!-1, "n/a")</f>
        <v>n/a</v>
      </c>
      <c r="AS37" s="99" t="str">
        <f>IFERROR(O37/#REF!-1, "n/a")</f>
        <v>n/a</v>
      </c>
    </row>
    <row r="38" spans="1:45" s="35" customFormat="1" x14ac:dyDescent="0.2">
      <c r="A38" s="50">
        <v>45323</v>
      </c>
      <c r="B38" s="55">
        <v>1954.9274549999996</v>
      </c>
      <c r="C38" s="55">
        <v>17055.045395000001</v>
      </c>
      <c r="D38" s="55">
        <v>252882.38224499999</v>
      </c>
      <c r="E38" s="55">
        <v>524.04149000000007</v>
      </c>
      <c r="F38" s="55">
        <v>429.26423999999997</v>
      </c>
      <c r="G38" s="79">
        <v>272845.66082500003</v>
      </c>
      <c r="H38" s="55"/>
      <c r="I38" s="55">
        <v>80.286779999999993</v>
      </c>
      <c r="J38" s="55">
        <v>798.31465999999989</v>
      </c>
      <c r="K38" s="55">
        <v>69.808925000000002</v>
      </c>
      <c r="L38" s="55">
        <v>463.46881000000002</v>
      </c>
      <c r="M38" s="79">
        <v>1411.8791749999996</v>
      </c>
      <c r="N38" s="55">
        <v>907.81896500000016</v>
      </c>
      <c r="O38" s="55">
        <v>504.06020999999998</v>
      </c>
      <c r="P38" s="67"/>
      <c r="Q38" s="99" t="s">
        <v>107</v>
      </c>
      <c r="R38" s="99" t="s">
        <v>107</v>
      </c>
      <c r="S38" s="99" t="s">
        <v>107</v>
      </c>
      <c r="T38" s="99" t="s">
        <v>107</v>
      </c>
      <c r="U38" s="99" t="s">
        <v>107</v>
      </c>
      <c r="V38" s="99" t="str">
        <f>IFERROR(G38/#REF!-1, "n/a")</f>
        <v>n/a</v>
      </c>
      <c r="W38" s="99"/>
      <c r="X38" s="99" t="str">
        <f>IFERROR(I38/#REF!-1, "n/a")</f>
        <v>n/a</v>
      </c>
      <c r="Y38" s="99" t="str">
        <f>IFERROR(J38/#REF!-1, "n/a")</f>
        <v>n/a</v>
      </c>
      <c r="Z38" s="99" t="str">
        <f>IFERROR(K38/#REF!-1, "n/a")</f>
        <v>n/a</v>
      </c>
      <c r="AA38" s="99" t="str">
        <f>IFERROR(L38/#REF!-1, "n/a")</f>
        <v>n/a</v>
      </c>
      <c r="AB38" s="99" t="str">
        <f>IFERROR(M38/#REF!-1, "n/a")</f>
        <v>n/a</v>
      </c>
      <c r="AC38" s="99" t="str">
        <f>IFERROR(N38/#REF!-1, "n/a")</f>
        <v>n/a</v>
      </c>
      <c r="AD38" s="99" t="str">
        <f>IFERROR(O38/#REF!-1, "n/a")</f>
        <v>n/a</v>
      </c>
      <c r="AE38" s="99"/>
      <c r="AF38" s="99">
        <f t="shared" ref="AF38:AF43" si="104">IFERROR(B38/B37-1, "n/a")</f>
        <v>2.0014618466237755E-2</v>
      </c>
      <c r="AG38" s="99">
        <f t="shared" ref="AG38:AG43" si="105">IFERROR(C38/C37-1, "n/a")</f>
        <v>3.0870526848948865E-2</v>
      </c>
      <c r="AH38" s="99">
        <f t="shared" ref="AH38:AH43" si="106">IFERROR(D38/D37-1, "n/a")</f>
        <v>-0.1273551225739693</v>
      </c>
      <c r="AI38" s="99">
        <f t="shared" ref="AI38:AI43" si="107">IFERROR(E38/E37-1, "n/a")</f>
        <v>0.21232044062926936</v>
      </c>
      <c r="AJ38" s="99">
        <f t="shared" ref="AJ38:AJ43" si="108">IFERROR(F38/F37-1, "n/a")</f>
        <v>0.14504457647178803</v>
      </c>
      <c r="AK38" s="99">
        <f t="shared" ref="AK38:AK43" si="109">IFERROR(G38/G37-1, "n/a")</f>
        <v>-0.11716563239157951</v>
      </c>
      <c r="AL38" s="99"/>
      <c r="AM38" s="99">
        <f t="shared" ref="AM38:AM43" si="110">IFERROR(I38/I37-1, "n/a")</f>
        <v>0.18230184943634908</v>
      </c>
      <c r="AN38" s="99">
        <f t="shared" ref="AN38:AN43" si="111">IFERROR(J38/J37-1, "n/a")</f>
        <v>-0.14378190323333517</v>
      </c>
      <c r="AO38" s="99">
        <f t="shared" ref="AO38:AO43" si="112">IFERROR(K38/K37-1, "n/a")</f>
        <v>-0.23983873190738447</v>
      </c>
      <c r="AP38" s="99">
        <f t="shared" ref="AP38:AP43" si="113">IFERROR(L38/L37-1, "n/a")</f>
        <v>-0.28281850185303703</v>
      </c>
      <c r="AQ38" s="99">
        <f t="shared" ref="AQ38:AQ43" si="114">IFERROR(M38/M37-1, "n/a")</f>
        <v>-0.18780546686624722</v>
      </c>
      <c r="AR38" s="99">
        <f t="shared" ref="AR38:AR43" si="115">IFERROR(N38/N37-1, "n/a")</f>
        <v>-0.15082163722273156</v>
      </c>
      <c r="AS38" s="99">
        <f t="shared" ref="AS38:AS43" si="116">IFERROR(O38/O37-1, "n/a")</f>
        <v>-0.24687920264791963</v>
      </c>
    </row>
    <row r="39" spans="1:45" s="35" customFormat="1" x14ac:dyDescent="0.2">
      <c r="A39" s="50">
        <v>45352</v>
      </c>
      <c r="B39" s="55">
        <v>2056.9714049999998</v>
      </c>
      <c r="C39" s="55">
        <v>19016.470580000001</v>
      </c>
      <c r="D39" s="55">
        <v>273532.53674999997</v>
      </c>
      <c r="E39" s="55">
        <v>961.64305999999999</v>
      </c>
      <c r="F39" s="55">
        <v>422.32499999999999</v>
      </c>
      <c r="G39" s="79">
        <v>295989.946795</v>
      </c>
      <c r="H39" s="55"/>
      <c r="I39" s="55">
        <v>184.90322000000003</v>
      </c>
      <c r="J39" s="55">
        <v>846.88931500000001</v>
      </c>
      <c r="K39" s="55">
        <v>305.73018999999999</v>
      </c>
      <c r="L39" s="55">
        <v>445.38130000000001</v>
      </c>
      <c r="M39" s="79">
        <v>1782.9040249999998</v>
      </c>
      <c r="N39" s="55">
        <v>1188.304345</v>
      </c>
      <c r="O39" s="55">
        <v>594.59968000000003</v>
      </c>
      <c r="P39" s="67"/>
      <c r="Q39" s="99" t="s">
        <v>107</v>
      </c>
      <c r="R39" s="99" t="s">
        <v>107</v>
      </c>
      <c r="S39" s="99" t="s">
        <v>107</v>
      </c>
      <c r="T39" s="99" t="s">
        <v>107</v>
      </c>
      <c r="U39" s="99" t="s">
        <v>107</v>
      </c>
      <c r="V39" s="99" t="str">
        <f>IFERROR(G39/#REF!-1, "n/a")</f>
        <v>n/a</v>
      </c>
      <c r="W39" s="99"/>
      <c r="X39" s="99" t="str">
        <f>IFERROR(I39/#REF!-1, "n/a")</f>
        <v>n/a</v>
      </c>
      <c r="Y39" s="99" t="str">
        <f>IFERROR(J39/#REF!-1, "n/a")</f>
        <v>n/a</v>
      </c>
      <c r="Z39" s="99" t="str">
        <f>IFERROR(K39/#REF!-1, "n/a")</f>
        <v>n/a</v>
      </c>
      <c r="AA39" s="99" t="str">
        <f>IFERROR(L39/#REF!-1, "n/a")</f>
        <v>n/a</v>
      </c>
      <c r="AB39" s="99" t="str">
        <f>IFERROR(M39/#REF!-1, "n/a")</f>
        <v>n/a</v>
      </c>
      <c r="AC39" s="99" t="str">
        <f>IFERROR(N39/#REF!-1, "n/a")</f>
        <v>n/a</v>
      </c>
      <c r="AD39" s="99" t="str">
        <f>IFERROR(O39/#REF!-1, "n/a")</f>
        <v>n/a</v>
      </c>
      <c r="AE39" s="99"/>
      <c r="AF39" s="99">
        <f t="shared" si="104"/>
        <v>5.2198330807114335E-2</v>
      </c>
      <c r="AG39" s="99">
        <f t="shared" si="105"/>
        <v>0.1150055681220894</v>
      </c>
      <c r="AH39" s="99">
        <f t="shared" si="106"/>
        <v>8.1659126751635558E-2</v>
      </c>
      <c r="AI39" s="99">
        <f t="shared" si="107"/>
        <v>0.83505138114159605</v>
      </c>
      <c r="AJ39" s="99">
        <f t="shared" si="108"/>
        <v>-1.6165427616332551E-2</v>
      </c>
      <c r="AK39" s="99">
        <f t="shared" si="109"/>
        <v>8.4825559988818799E-2</v>
      </c>
      <c r="AL39" s="99"/>
      <c r="AM39" s="99">
        <f t="shared" si="110"/>
        <v>1.3030344472651669</v>
      </c>
      <c r="AN39" s="99">
        <f t="shared" si="111"/>
        <v>6.0846502555771842E-2</v>
      </c>
      <c r="AO39" s="99">
        <f t="shared" si="112"/>
        <v>3.3795286920691012</v>
      </c>
      <c r="AP39" s="99">
        <f t="shared" si="113"/>
        <v>-3.9026380221788837E-2</v>
      </c>
      <c r="AQ39" s="99">
        <f t="shared" si="114"/>
        <v>0.26278796129987558</v>
      </c>
      <c r="AR39" s="99">
        <f t="shared" si="115"/>
        <v>0.30896620451193124</v>
      </c>
      <c r="AS39" s="99">
        <f t="shared" si="116"/>
        <v>0.17962034733906096</v>
      </c>
    </row>
    <row r="40" spans="1:45" s="35" customFormat="1" x14ac:dyDescent="0.2">
      <c r="A40" s="50">
        <v>45383</v>
      </c>
      <c r="B40" s="55">
        <v>2388.6952181818183</v>
      </c>
      <c r="C40" s="55">
        <v>17270.553609090905</v>
      </c>
      <c r="D40" s="55">
        <v>278686.57251363632</v>
      </c>
      <c r="E40" s="55">
        <v>497.53484545454552</v>
      </c>
      <c r="F40" s="55">
        <v>591.07412272727277</v>
      </c>
      <c r="G40" s="79">
        <v>299434.43030909094</v>
      </c>
      <c r="H40" s="55"/>
      <c r="I40" s="55">
        <v>125.69249090909089</v>
      </c>
      <c r="J40" s="55">
        <v>802.68680454545438</v>
      </c>
      <c r="K40" s="55">
        <v>219.76157272727275</v>
      </c>
      <c r="L40" s="55">
        <v>522.46394090909098</v>
      </c>
      <c r="M40" s="79">
        <v>1670.6048090909089</v>
      </c>
      <c r="N40" s="55">
        <v>1153.3566409090911</v>
      </c>
      <c r="O40" s="55">
        <v>517.24816818181819</v>
      </c>
      <c r="P40" s="67"/>
      <c r="Q40" s="99" t="s">
        <v>107</v>
      </c>
      <c r="R40" s="99" t="s">
        <v>107</v>
      </c>
      <c r="S40" s="99" t="s">
        <v>107</v>
      </c>
      <c r="T40" s="99" t="s">
        <v>107</v>
      </c>
      <c r="U40" s="99" t="s">
        <v>107</v>
      </c>
      <c r="V40" s="99" t="str">
        <f>IFERROR(G40/#REF!-1, "n/a")</f>
        <v>n/a</v>
      </c>
      <c r="W40" s="99"/>
      <c r="X40" s="99" t="str">
        <f>IFERROR(I40/#REF!-1, "n/a")</f>
        <v>n/a</v>
      </c>
      <c r="Y40" s="99" t="str">
        <f>IFERROR(J40/#REF!-1, "n/a")</f>
        <v>n/a</v>
      </c>
      <c r="Z40" s="99" t="str">
        <f>IFERROR(K40/#REF!-1, "n/a")</f>
        <v>n/a</v>
      </c>
      <c r="AA40" s="99" t="str">
        <f>IFERROR(L40/#REF!-1, "n/a")</f>
        <v>n/a</v>
      </c>
      <c r="AB40" s="99" t="str">
        <f>IFERROR(M40/#REF!-1, "n/a")</f>
        <v>n/a</v>
      </c>
      <c r="AC40" s="99" t="str">
        <f>IFERROR(N40/#REF!-1, "n/a")</f>
        <v>n/a</v>
      </c>
      <c r="AD40" s="99" t="str">
        <f>IFERROR(O40/#REF!-1, "n/a")</f>
        <v>n/a</v>
      </c>
      <c r="AE40" s="99"/>
      <c r="AF40" s="99">
        <f t="shared" si="104"/>
        <v>0.16126807226171369</v>
      </c>
      <c r="AG40" s="99">
        <f t="shared" si="105"/>
        <v>-9.1810778638666601E-2</v>
      </c>
      <c r="AH40" s="99">
        <f t="shared" si="106"/>
        <v>1.8842496124499286E-2</v>
      </c>
      <c r="AI40" s="99">
        <f t="shared" si="107"/>
        <v>-0.48262004256075475</v>
      </c>
      <c r="AJ40" s="99">
        <f t="shared" si="108"/>
        <v>0.39957171071395914</v>
      </c>
      <c r="AK40" s="99">
        <f t="shared" si="109"/>
        <v>1.1637163867854516E-2</v>
      </c>
      <c r="AL40" s="99"/>
      <c r="AM40" s="99">
        <f t="shared" si="110"/>
        <v>-0.32022551630474105</v>
      </c>
      <c r="AN40" s="99">
        <f t="shared" si="111"/>
        <v>-5.2193964041860164E-2</v>
      </c>
      <c r="AO40" s="99">
        <f t="shared" si="112"/>
        <v>-0.28119112892556419</v>
      </c>
      <c r="AP40" s="99">
        <f t="shared" si="113"/>
        <v>0.17307112110250467</v>
      </c>
      <c r="AQ40" s="99">
        <f t="shared" si="114"/>
        <v>-6.2986685954164567E-2</v>
      </c>
      <c r="AR40" s="99">
        <f t="shared" si="115"/>
        <v>-2.940972507418449E-2</v>
      </c>
      <c r="AS40" s="99">
        <f t="shared" si="116"/>
        <v>-0.13009006634208387</v>
      </c>
    </row>
    <row r="41" spans="1:45" s="35" customFormat="1" x14ac:dyDescent="0.2">
      <c r="A41" s="50">
        <v>45413</v>
      </c>
      <c r="B41" s="55">
        <v>2123.7881500000003</v>
      </c>
      <c r="C41" s="55">
        <v>19110.849222727276</v>
      </c>
      <c r="D41" s="55">
        <v>264512.08926363639</v>
      </c>
      <c r="E41" s="55">
        <v>397.08876363636369</v>
      </c>
      <c r="F41" s="55">
        <v>431.43497272727268</v>
      </c>
      <c r="G41" s="79">
        <v>286575.25037272729</v>
      </c>
      <c r="H41" s="55"/>
      <c r="I41" s="55">
        <v>64.508063636363644</v>
      </c>
      <c r="J41" s="55">
        <v>617.73584090909083</v>
      </c>
      <c r="K41" s="55">
        <v>100.30000909090909</v>
      </c>
      <c r="L41" s="55">
        <v>710.69178636363642</v>
      </c>
      <c r="M41" s="79">
        <v>1493.2357000000002</v>
      </c>
      <c r="N41" s="55">
        <v>1037.3333045454547</v>
      </c>
      <c r="O41" s="55">
        <v>455.90239545454546</v>
      </c>
      <c r="P41" s="67"/>
      <c r="Q41" s="99" t="s">
        <v>107</v>
      </c>
      <c r="R41" s="99" t="s">
        <v>107</v>
      </c>
      <c r="S41" s="99" t="s">
        <v>107</v>
      </c>
      <c r="T41" s="99" t="s">
        <v>107</v>
      </c>
      <c r="U41" s="99" t="s">
        <v>107</v>
      </c>
      <c r="V41" s="99" t="str">
        <f>IFERROR(G41/#REF!-1, "n/a")</f>
        <v>n/a</v>
      </c>
      <c r="W41" s="99"/>
      <c r="X41" s="99" t="str">
        <f>IFERROR(I41/#REF!-1, "n/a")</f>
        <v>n/a</v>
      </c>
      <c r="Y41" s="99" t="str">
        <f>IFERROR(J41/#REF!-1, "n/a")</f>
        <v>n/a</v>
      </c>
      <c r="Z41" s="99" t="str">
        <f>IFERROR(K41/#REF!-1, "n/a")</f>
        <v>n/a</v>
      </c>
      <c r="AA41" s="99" t="str">
        <f>IFERROR(L41/#REF!-1, "n/a")</f>
        <v>n/a</v>
      </c>
      <c r="AB41" s="99" t="str">
        <f>IFERROR(M41/#REF!-1, "n/a")</f>
        <v>n/a</v>
      </c>
      <c r="AC41" s="99" t="str">
        <f>IFERROR(N41/#REF!-1, "n/a")</f>
        <v>n/a</v>
      </c>
      <c r="AD41" s="99" t="str">
        <f>IFERROR(O41/#REF!-1, "n/a")</f>
        <v>n/a</v>
      </c>
      <c r="AE41" s="99"/>
      <c r="AF41" s="99">
        <f t="shared" si="104"/>
        <v>-0.11090032171766762</v>
      </c>
      <c r="AG41" s="99">
        <f t="shared" si="105"/>
        <v>0.10655683976845265</v>
      </c>
      <c r="AH41" s="99">
        <f t="shared" si="106"/>
        <v>-5.0861737335071489E-2</v>
      </c>
      <c r="AI41" s="99">
        <f t="shared" si="107"/>
        <v>-0.20188753156859751</v>
      </c>
      <c r="AJ41" s="99">
        <f t="shared" si="108"/>
        <v>-0.27008313147496577</v>
      </c>
      <c r="AK41" s="99">
        <f t="shared" si="109"/>
        <v>-4.2944894223051699E-2</v>
      </c>
      <c r="AL41" s="99"/>
      <c r="AM41" s="99">
        <f t="shared" si="110"/>
        <v>-0.48677869958818676</v>
      </c>
      <c r="AN41" s="99">
        <f t="shared" si="111"/>
        <v>-0.23041485494594327</v>
      </c>
      <c r="AO41" s="99">
        <f t="shared" si="112"/>
        <v>-0.54359623547387503</v>
      </c>
      <c r="AP41" s="99">
        <f t="shared" si="113"/>
        <v>0.36026954343878281</v>
      </c>
      <c r="AQ41" s="99">
        <f t="shared" si="114"/>
        <v>-0.1061705964963835</v>
      </c>
      <c r="AR41" s="99">
        <f t="shared" si="115"/>
        <v>-0.1005962355860589</v>
      </c>
      <c r="AS41" s="99">
        <f t="shared" si="116"/>
        <v>-0.1186002706262056</v>
      </c>
    </row>
    <row r="42" spans="1:45" s="35" customFormat="1" x14ac:dyDescent="0.2">
      <c r="A42" s="50">
        <v>45444</v>
      </c>
      <c r="B42" s="55">
        <v>1426.0368578947366</v>
      </c>
      <c r="C42" s="55">
        <v>14304.704236842106</v>
      </c>
      <c r="D42" s="55">
        <v>282846.77405789471</v>
      </c>
      <c r="E42" s="55">
        <v>615.2569315789475</v>
      </c>
      <c r="F42" s="55">
        <v>418.76279473684207</v>
      </c>
      <c r="G42" s="79">
        <v>299611.53487894731</v>
      </c>
      <c r="H42" s="55"/>
      <c r="I42" s="55">
        <v>33.675999999999995</v>
      </c>
      <c r="J42" s="55">
        <v>658.9950210526315</v>
      </c>
      <c r="K42" s="55">
        <v>74.751757894736826</v>
      </c>
      <c r="L42" s="55">
        <v>465.29315789473674</v>
      </c>
      <c r="M42" s="79">
        <v>1232.7159368421051</v>
      </c>
      <c r="N42" s="55">
        <v>782.99456842105258</v>
      </c>
      <c r="O42" s="55">
        <v>449.72136842105266</v>
      </c>
      <c r="P42" s="67"/>
      <c r="Q42" s="99" t="s">
        <v>107</v>
      </c>
      <c r="R42" s="99" t="s">
        <v>107</v>
      </c>
      <c r="S42" s="99" t="s">
        <v>107</v>
      </c>
      <c r="T42" s="99" t="s">
        <v>107</v>
      </c>
      <c r="U42" s="99" t="s">
        <v>107</v>
      </c>
      <c r="V42" s="99" t="str">
        <f>IFERROR(G42/#REF!-1, "n/a")</f>
        <v>n/a</v>
      </c>
      <c r="W42" s="99"/>
      <c r="X42" s="99" t="str">
        <f>IFERROR(I42/#REF!-1, "n/a")</f>
        <v>n/a</v>
      </c>
      <c r="Y42" s="99" t="str">
        <f>IFERROR(J42/#REF!-1, "n/a")</f>
        <v>n/a</v>
      </c>
      <c r="Z42" s="99" t="str">
        <f>IFERROR(K42/#REF!-1, "n/a")</f>
        <v>n/a</v>
      </c>
      <c r="AA42" s="99" t="str">
        <f>IFERROR(L42/#REF!-1, "n/a")</f>
        <v>n/a</v>
      </c>
      <c r="AB42" s="99" t="str">
        <f>IFERROR(M42/#REF!-1, "n/a")</f>
        <v>n/a</v>
      </c>
      <c r="AC42" s="99" t="str">
        <f>IFERROR(N42/#REF!-1, "n/a")</f>
        <v>n/a</v>
      </c>
      <c r="AD42" s="99" t="str">
        <f>IFERROR(O42/#REF!-1, "n/a")</f>
        <v>n/a</v>
      </c>
      <c r="AE42" s="99"/>
      <c r="AF42" s="99">
        <f t="shared" si="104"/>
        <v>-0.32854091030937504</v>
      </c>
      <c r="AG42" s="99">
        <f t="shared" si="105"/>
        <v>-0.2514877769099626</v>
      </c>
      <c r="AH42" s="99">
        <f t="shared" si="106"/>
        <v>6.9315110871867702E-2</v>
      </c>
      <c r="AI42" s="99">
        <f t="shared" si="107"/>
        <v>0.54941914232146982</v>
      </c>
      <c r="AJ42" s="99">
        <f t="shared" si="108"/>
        <v>-2.9372162183155193E-2</v>
      </c>
      <c r="AK42" s="99">
        <f t="shared" si="109"/>
        <v>4.5489917532182789E-2</v>
      </c>
      <c r="AL42" s="99"/>
      <c r="AM42" s="99">
        <f t="shared" si="110"/>
        <v>-0.47795673747341261</v>
      </c>
      <c r="AN42" s="99">
        <f t="shared" si="111"/>
        <v>6.6790976678350988E-2</v>
      </c>
      <c r="AO42" s="99">
        <f t="shared" si="112"/>
        <v>-0.25471833380409814</v>
      </c>
      <c r="AP42" s="99">
        <f t="shared" si="113"/>
        <v>-0.34529543351629177</v>
      </c>
      <c r="AQ42" s="99">
        <f t="shared" si="114"/>
        <v>-0.17446660507640899</v>
      </c>
      <c r="AR42" s="99">
        <f t="shared" si="115"/>
        <v>-0.2451851637365966</v>
      </c>
      <c r="AS42" s="99">
        <f t="shared" si="116"/>
        <v>-1.355778582240208E-2</v>
      </c>
    </row>
    <row r="43" spans="1:45" s="35" customFormat="1" x14ac:dyDescent="0.2">
      <c r="A43" s="50">
        <v>45474</v>
      </c>
      <c r="B43" s="55">
        <v>1608.506072727273</v>
      </c>
      <c r="C43" s="55">
        <v>14764.213027272728</v>
      </c>
      <c r="D43" s="55">
        <v>261300.4796454545</v>
      </c>
      <c r="E43" s="55">
        <v>651.4935454545456</v>
      </c>
      <c r="F43" s="55">
        <v>542.97612727272758</v>
      </c>
      <c r="G43" s="79">
        <v>278867.66841818177</v>
      </c>
      <c r="H43" s="55"/>
      <c r="I43" s="55">
        <v>50.100777272727264</v>
      </c>
      <c r="J43" s="55">
        <v>569.37448636363638</v>
      </c>
      <c r="K43" s="55">
        <v>27.500286363636363</v>
      </c>
      <c r="L43" s="55">
        <v>374.25645000000003</v>
      </c>
      <c r="M43" s="79">
        <v>1021.232</v>
      </c>
      <c r="N43" s="55">
        <v>632.81150000000014</v>
      </c>
      <c r="O43" s="55">
        <v>388.42050000000012</v>
      </c>
      <c r="Q43" s="99" t="s">
        <v>107</v>
      </c>
      <c r="R43" s="99" t="s">
        <v>107</v>
      </c>
      <c r="S43" s="99" t="s">
        <v>107</v>
      </c>
      <c r="T43" s="99" t="s">
        <v>107</v>
      </c>
      <c r="U43" s="99" t="s">
        <v>107</v>
      </c>
      <c r="V43" s="99" t="str">
        <f>IFERROR(G43/#REF!-1, "n/a")</f>
        <v>n/a</v>
      </c>
      <c r="W43" s="99"/>
      <c r="X43" s="99" t="str">
        <f>IFERROR(I43/#REF!-1, "n/a")</f>
        <v>n/a</v>
      </c>
      <c r="Y43" s="99" t="str">
        <f>IFERROR(J43/#REF!-1, "n/a")</f>
        <v>n/a</v>
      </c>
      <c r="Z43" s="99" t="str">
        <f>IFERROR(K43/#REF!-1, "n/a")</f>
        <v>n/a</v>
      </c>
      <c r="AA43" s="99" t="str">
        <f>IFERROR(L43/#REF!-1, "n/a")</f>
        <v>n/a</v>
      </c>
      <c r="AB43" s="99" t="str">
        <f>IFERROR(M43/#REF!-1, "n/a")</f>
        <v>n/a</v>
      </c>
      <c r="AC43" s="99" t="str">
        <f>IFERROR(N43/#REF!-1, "n/a")</f>
        <v>n/a</v>
      </c>
      <c r="AD43" s="99" t="str">
        <f>IFERROR(O43/#REF!-1, "n/a")</f>
        <v>n/a</v>
      </c>
      <c r="AE43" s="99"/>
      <c r="AF43" s="99">
        <f t="shared" si="104"/>
        <v>0.12795546890836773</v>
      </c>
      <c r="AG43" s="99">
        <f t="shared" si="105"/>
        <v>3.2122914449859596E-2</v>
      </c>
      <c r="AH43" s="99">
        <f t="shared" si="106"/>
        <v>-7.6176560557236539E-2</v>
      </c>
      <c r="AI43" s="99">
        <f t="shared" si="107"/>
        <v>5.8896717803086363E-2</v>
      </c>
      <c r="AJ43" s="99">
        <f t="shared" si="108"/>
        <v>0.29661979071933398</v>
      </c>
      <c r="AK43" s="99">
        <f t="shared" si="109"/>
        <v>-6.9235873943060078E-2</v>
      </c>
      <c r="AL43" s="99"/>
      <c r="AM43" s="99">
        <f t="shared" si="110"/>
        <v>0.48772945933980494</v>
      </c>
      <c r="AN43" s="99">
        <f t="shared" si="111"/>
        <v>-0.13599576905124666</v>
      </c>
      <c r="AO43" s="99">
        <f t="shared" si="112"/>
        <v>-0.63211184408049048</v>
      </c>
      <c r="AP43" s="99">
        <f t="shared" si="113"/>
        <v>-0.19565451662053446</v>
      </c>
      <c r="AQ43" s="99">
        <f t="shared" si="114"/>
        <v>-0.17155934349633828</v>
      </c>
      <c r="AR43" s="99">
        <f t="shared" si="115"/>
        <v>-0.19180601562013899</v>
      </c>
      <c r="AS43" s="99">
        <f t="shared" si="116"/>
        <v>-0.13630855175122447</v>
      </c>
    </row>
    <row r="44" spans="1:45" s="35" customFormat="1" x14ac:dyDescent="0.2">
      <c r="A44" s="50">
        <v>45505</v>
      </c>
      <c r="B44" s="55">
        <v>1735.6873363636366</v>
      </c>
      <c r="C44" s="55">
        <v>19246.909295454541</v>
      </c>
      <c r="D44" s="55">
        <v>316493.82664545462</v>
      </c>
      <c r="E44" s="55">
        <v>199.00467727272726</v>
      </c>
      <c r="F44" s="55">
        <v>568.25163181818175</v>
      </c>
      <c r="G44" s="79">
        <v>338243.67958636367</v>
      </c>
      <c r="H44" s="55"/>
      <c r="I44" s="55">
        <v>143.64003181818182</v>
      </c>
      <c r="J44" s="55">
        <v>541.13788636363631</v>
      </c>
      <c r="K44" s="55">
        <v>35.886354545454545</v>
      </c>
      <c r="L44" s="55">
        <v>350.70229999999998</v>
      </c>
      <c r="M44" s="79">
        <v>1071.3665727272728</v>
      </c>
      <c r="N44" s="55">
        <v>685.65547727272724</v>
      </c>
      <c r="O44" s="55">
        <v>385.71109545454544</v>
      </c>
      <c r="Q44" s="99" t="s">
        <v>107</v>
      </c>
      <c r="R44" s="99" t="s">
        <v>107</v>
      </c>
      <c r="S44" s="99" t="s">
        <v>107</v>
      </c>
      <c r="T44" s="99" t="s">
        <v>107</v>
      </c>
      <c r="U44" s="99" t="s">
        <v>107</v>
      </c>
      <c r="V44" s="99" t="str">
        <f>IFERROR(G44/#REF!-1, "n/a")</f>
        <v>n/a</v>
      </c>
      <c r="W44" s="99"/>
      <c r="X44" s="99" t="str">
        <f>IFERROR(I44/#REF!-1, "n/a")</f>
        <v>n/a</v>
      </c>
      <c r="Y44" s="99" t="str">
        <f>IFERROR(J44/#REF!-1, "n/a")</f>
        <v>n/a</v>
      </c>
      <c r="Z44" s="99" t="str">
        <f>IFERROR(K44/#REF!-1, "n/a")</f>
        <v>n/a</v>
      </c>
      <c r="AA44" s="99" t="str">
        <f>IFERROR(L44/#REF!-1, "n/a")</f>
        <v>n/a</v>
      </c>
      <c r="AB44" s="99" t="str">
        <f>IFERROR(M44/#REF!-1, "n/a")</f>
        <v>n/a</v>
      </c>
      <c r="AC44" s="99" t="str">
        <f>IFERROR(N44/#REF!-1, "n/a")</f>
        <v>n/a</v>
      </c>
      <c r="AD44" s="99" t="str">
        <f>IFERROR(O44/#REF!-1, "n/a")</f>
        <v>n/a</v>
      </c>
      <c r="AE44" s="99"/>
      <c r="AF44" s="99">
        <f t="shared" ref="AF44:AF46" si="117">IFERROR(B44/B43-1, "n/a")</f>
        <v>7.9067941236133255E-2</v>
      </c>
      <c r="AG44" s="99">
        <f t="shared" ref="AG44:AG46" si="118">IFERROR(C44/C43-1, "n/a")</f>
        <v>0.30361904558687236</v>
      </c>
      <c r="AH44" s="99">
        <f t="shared" ref="AH44:AH46" si="119">IFERROR(D44/D43-1, "n/a")</f>
        <v>0.21122558624802079</v>
      </c>
      <c r="AI44" s="99">
        <f t="shared" ref="AI44:AI46" si="120">IFERROR(E44/E43-1, "n/a")</f>
        <v>-0.69454083058661442</v>
      </c>
      <c r="AJ44" s="99">
        <f t="shared" ref="AJ44:AJ46" si="121">IFERROR(F44/F43-1, "n/a")</f>
        <v>4.6549937052313028E-2</v>
      </c>
      <c r="AK44" s="99">
        <f t="shared" ref="AK44:AK46" si="122">IFERROR(G44/G43-1, "n/a")</f>
        <v>0.21291823288436351</v>
      </c>
      <c r="AL44" s="99"/>
      <c r="AM44" s="99">
        <f t="shared" ref="AM44:AM46" si="123">IFERROR(I44/I43-1, "n/a")</f>
        <v>1.8670220231567818</v>
      </c>
      <c r="AN44" s="99">
        <f t="shared" ref="AN44:AN46" si="124">IFERROR(J44/J43-1, "n/a")</f>
        <v>-4.9592316965826444E-2</v>
      </c>
      <c r="AO44" s="99">
        <f t="shared" ref="AO44:AO46" si="125">IFERROR(K44/K43-1, "n/a")</f>
        <v>0.30494475842648261</v>
      </c>
      <c r="AP44" s="99">
        <f t="shared" ref="AP44:AP46" si="126">IFERROR(L44/L43-1, "n/a")</f>
        <v>-6.2935855881709024E-2</v>
      </c>
      <c r="AQ44" s="99">
        <f t="shared" ref="AQ44:AQ46" si="127">IFERROR(M44/M43-1, "n/a")</f>
        <v>4.9092246156870134E-2</v>
      </c>
      <c r="AR44" s="99">
        <f t="shared" ref="AR44:AR46" si="128">IFERROR(N44/N43-1, "n/a")</f>
        <v>8.3506663947679582E-2</v>
      </c>
      <c r="AS44" s="99">
        <f t="shared" ref="AS44:AS46" si="129">IFERROR(O44/O43-1, "n/a")</f>
        <v>-6.9754416809995057E-3</v>
      </c>
    </row>
    <row r="45" spans="1:45" s="35" customFormat="1" x14ac:dyDescent="0.2">
      <c r="A45" s="50">
        <v>45536</v>
      </c>
      <c r="B45" s="55">
        <v>2181.2541449999999</v>
      </c>
      <c r="C45" s="55">
        <v>23134.858369999998</v>
      </c>
      <c r="D45" s="55">
        <v>326474.33521499997</v>
      </c>
      <c r="E45" s="55">
        <v>709.32989999999995</v>
      </c>
      <c r="F45" s="55">
        <v>672.6852899999999</v>
      </c>
      <c r="G45" s="79">
        <v>353172.46291999996</v>
      </c>
      <c r="H45" s="55"/>
      <c r="I45" s="55">
        <v>83.612009999999984</v>
      </c>
      <c r="J45" s="55">
        <v>879.29874999999993</v>
      </c>
      <c r="K45" s="55">
        <v>10.889295000000001</v>
      </c>
      <c r="L45" s="55">
        <v>559.899135</v>
      </c>
      <c r="M45" s="79">
        <v>1533.6991899999998</v>
      </c>
      <c r="N45" s="55">
        <v>1029.1452249999998</v>
      </c>
      <c r="O45" s="55">
        <v>504.55396500000006</v>
      </c>
      <c r="Q45" s="99" t="s">
        <v>107</v>
      </c>
      <c r="R45" s="99" t="s">
        <v>107</v>
      </c>
      <c r="S45" s="99" t="s">
        <v>107</v>
      </c>
      <c r="T45" s="99" t="s">
        <v>107</v>
      </c>
      <c r="U45" s="99" t="s">
        <v>107</v>
      </c>
      <c r="V45" s="99" t="str">
        <f>IFERROR(G45/#REF!-1, "n/a")</f>
        <v>n/a</v>
      </c>
      <c r="W45" s="99"/>
      <c r="X45" s="99" t="str">
        <f>IFERROR(I45/#REF!-1, "n/a")</f>
        <v>n/a</v>
      </c>
      <c r="Y45" s="99" t="str">
        <f>IFERROR(J45/#REF!-1, "n/a")</f>
        <v>n/a</v>
      </c>
      <c r="Z45" s="99" t="str">
        <f>IFERROR(K45/#REF!-1, "n/a")</f>
        <v>n/a</v>
      </c>
      <c r="AA45" s="99" t="str">
        <f>IFERROR(L45/#REF!-1, "n/a")</f>
        <v>n/a</v>
      </c>
      <c r="AB45" s="99" t="str">
        <f>IFERROR(M45/#REF!-1, "n/a")</f>
        <v>n/a</v>
      </c>
      <c r="AC45" s="99" t="str">
        <f>IFERROR(N45/#REF!-1, "n/a")</f>
        <v>n/a</v>
      </c>
      <c r="AD45" s="99" t="str">
        <f>IFERROR(O45/#REF!-1, "n/a")</f>
        <v>n/a</v>
      </c>
      <c r="AE45" s="99"/>
      <c r="AF45" s="99">
        <f t="shared" si="117"/>
        <v>0.25670914300144121</v>
      </c>
      <c r="AG45" s="99">
        <f t="shared" si="118"/>
        <v>0.20200381343635554</v>
      </c>
      <c r="AH45" s="99">
        <f t="shared" si="119"/>
        <v>3.1534607405552251E-2</v>
      </c>
      <c r="AI45" s="99">
        <f t="shared" si="120"/>
        <v>2.5643880823358445</v>
      </c>
      <c r="AJ45" s="99">
        <f t="shared" si="121"/>
        <v>0.18378065690312506</v>
      </c>
      <c r="AK45" s="99">
        <f t="shared" si="122"/>
        <v>4.413617824845284E-2</v>
      </c>
      <c r="AL45" s="99"/>
      <c r="AM45" s="99">
        <f t="shared" si="123"/>
        <v>-0.41790593512374552</v>
      </c>
      <c r="AN45" s="99">
        <f t="shared" si="124"/>
        <v>0.62490701937126003</v>
      </c>
      <c r="AO45" s="99">
        <f t="shared" si="125"/>
        <v>-0.69656168373950189</v>
      </c>
      <c r="AP45" s="99">
        <f t="shared" si="126"/>
        <v>0.59650830633275009</v>
      </c>
      <c r="AQ45" s="99">
        <f t="shared" si="127"/>
        <v>0.43153541378074944</v>
      </c>
      <c r="AR45" s="99">
        <f t="shared" si="128"/>
        <v>0.5009655127288446</v>
      </c>
      <c r="AS45" s="99">
        <f t="shared" si="129"/>
        <v>0.30811369168782377</v>
      </c>
    </row>
    <row r="46" spans="1:45" s="35" customFormat="1" x14ac:dyDescent="0.2">
      <c r="A46" s="50">
        <v>45566</v>
      </c>
      <c r="B46" s="55">
        <v>2208.7851086956521</v>
      </c>
      <c r="C46" s="55">
        <v>19040.84683913043</v>
      </c>
      <c r="D46" s="55">
        <v>328385.38970869558</v>
      </c>
      <c r="E46" s="55">
        <v>488.00483478260867</v>
      </c>
      <c r="F46" s="55">
        <v>444.59160869565216</v>
      </c>
      <c r="G46" s="79">
        <v>350567.61809999996</v>
      </c>
      <c r="H46" s="55"/>
      <c r="I46" s="55">
        <v>182.83758260869564</v>
      </c>
      <c r="J46" s="55">
        <v>778.05023478260853</v>
      </c>
      <c r="K46" s="55">
        <v>54.505030434782611</v>
      </c>
      <c r="L46" s="55">
        <v>427.99788695652171</v>
      </c>
      <c r="M46" s="79">
        <v>1443.3907347826084</v>
      </c>
      <c r="N46" s="55">
        <v>909.87153043478247</v>
      </c>
      <c r="O46" s="55">
        <v>533.51920434782608</v>
      </c>
      <c r="Q46" s="99" t="s">
        <v>107</v>
      </c>
      <c r="R46" s="99" t="s">
        <v>107</v>
      </c>
      <c r="S46" s="99" t="s">
        <v>107</v>
      </c>
      <c r="T46" s="99" t="s">
        <v>107</v>
      </c>
      <c r="U46" s="99" t="s">
        <v>107</v>
      </c>
      <c r="V46" s="99" t="str">
        <f>IFERROR(G46/#REF!-1, "n/a")</f>
        <v>n/a</v>
      </c>
      <c r="W46" s="99"/>
      <c r="X46" s="99" t="str">
        <f>IFERROR(I46/#REF!-1, "n/a")</f>
        <v>n/a</v>
      </c>
      <c r="Y46" s="99" t="str">
        <f>IFERROR(J46/#REF!-1, "n/a")</f>
        <v>n/a</v>
      </c>
      <c r="Z46" s="99" t="str">
        <f>IFERROR(K46/#REF!-1, "n/a")</f>
        <v>n/a</v>
      </c>
      <c r="AA46" s="99" t="str">
        <f>IFERROR(L46/#REF!-1, "n/a")</f>
        <v>n/a</v>
      </c>
      <c r="AB46" s="99" t="str">
        <f>IFERROR(M46/#REF!-1, "n/a")</f>
        <v>n/a</v>
      </c>
      <c r="AC46" s="99" t="str">
        <f>IFERROR(N46/#REF!-1, "n/a")</f>
        <v>n/a</v>
      </c>
      <c r="AD46" s="99" t="str">
        <f>IFERROR(O46/#REF!-1, "n/a")</f>
        <v>n/a</v>
      </c>
      <c r="AE46" s="99"/>
      <c r="AF46" s="99">
        <f t="shared" si="117"/>
        <v>1.2621621262593585E-2</v>
      </c>
      <c r="AG46" s="99">
        <f t="shared" si="118"/>
        <v>-0.17696289579098767</v>
      </c>
      <c r="AH46" s="99">
        <f t="shared" si="119"/>
        <v>5.8536132478441694E-3</v>
      </c>
      <c r="AI46" s="99">
        <f t="shared" si="120"/>
        <v>-0.31201992925631827</v>
      </c>
      <c r="AJ46" s="99">
        <f t="shared" si="121"/>
        <v>-0.33907933575349591</v>
      </c>
      <c r="AK46" s="99">
        <f t="shared" si="122"/>
        <v>-7.3755603663528957E-3</v>
      </c>
      <c r="AL46" s="99"/>
      <c r="AM46" s="99">
        <f t="shared" si="123"/>
        <v>1.186738276100475</v>
      </c>
      <c r="AN46" s="99">
        <f t="shared" si="124"/>
        <v>-0.11514688860571154</v>
      </c>
      <c r="AO46" s="99">
        <f t="shared" si="125"/>
        <v>4.0053773393762047</v>
      </c>
      <c r="AP46" s="99">
        <f t="shared" si="126"/>
        <v>-0.2355803747463876</v>
      </c>
      <c r="AQ46" s="99">
        <f t="shared" si="127"/>
        <v>-5.888276906333334E-2</v>
      </c>
      <c r="AR46" s="99">
        <f t="shared" si="128"/>
        <v>-0.11589588297921438</v>
      </c>
      <c r="AS46" s="99">
        <f t="shared" si="129"/>
        <v>5.7407614164375786E-2</v>
      </c>
    </row>
    <row r="47" spans="1:45" s="35" customFormat="1" x14ac:dyDescent="0.2">
      <c r="A47" s="50">
        <v>45597</v>
      </c>
      <c r="B47" s="55">
        <v>1666.8691899999999</v>
      </c>
      <c r="C47" s="55">
        <v>18256.156479999998</v>
      </c>
      <c r="D47" s="55">
        <v>306650.94881499995</v>
      </c>
      <c r="E47" s="55">
        <v>670.72270000000003</v>
      </c>
      <c r="F47" s="55">
        <v>518.91391499999997</v>
      </c>
      <c r="G47" s="79">
        <v>327763.61110000004</v>
      </c>
      <c r="H47" s="55"/>
      <c r="I47" s="55">
        <v>43.211545000000001</v>
      </c>
      <c r="J47" s="55">
        <v>757.74391500000013</v>
      </c>
      <c r="K47" s="55">
        <v>150.675805</v>
      </c>
      <c r="L47" s="55">
        <v>356.00602500000002</v>
      </c>
      <c r="M47" s="79">
        <v>1307.6372900000001</v>
      </c>
      <c r="N47" s="55">
        <v>926.61920000000009</v>
      </c>
      <c r="O47" s="55">
        <v>381.01808999999992</v>
      </c>
      <c r="Q47" s="99" t="str">
        <f>IFERROR(B47/#REF!-1, "n/a")</f>
        <v>n/a</v>
      </c>
      <c r="R47" s="99" t="str">
        <f>IFERROR(C47/#REF!-1, "n/a")</f>
        <v>n/a</v>
      </c>
      <c r="S47" s="99" t="str">
        <f>IFERROR(D47/#REF!-1, "n/a")</f>
        <v>n/a</v>
      </c>
      <c r="T47" s="99" t="str">
        <f>IFERROR(E47/#REF!-1, "n/a")</f>
        <v>n/a</v>
      </c>
      <c r="U47" s="99" t="str">
        <f>IFERROR(F47/#REF!-1, "n/a")</f>
        <v>n/a</v>
      </c>
      <c r="V47" s="99" t="str">
        <f>IFERROR(G47/#REF!-1, "n/a")</f>
        <v>n/a</v>
      </c>
      <c r="W47" s="99"/>
      <c r="X47" s="99" t="str">
        <f>IFERROR(I47/#REF!-1, "n/a")</f>
        <v>n/a</v>
      </c>
      <c r="Y47" s="99" t="str">
        <f>IFERROR(J47/#REF!-1, "n/a")</f>
        <v>n/a</v>
      </c>
      <c r="Z47" s="99" t="str">
        <f>IFERROR(K47/#REF!-1, "n/a")</f>
        <v>n/a</v>
      </c>
      <c r="AA47" s="99" t="str">
        <f>IFERROR(L47/#REF!-1, "n/a")</f>
        <v>n/a</v>
      </c>
      <c r="AB47" s="99" t="str">
        <f>IFERROR(M47/#REF!-1, "n/a")</f>
        <v>n/a</v>
      </c>
      <c r="AC47" s="99" t="str">
        <f>IFERROR(N47/#REF!-1, "n/a")</f>
        <v>n/a</v>
      </c>
      <c r="AD47" s="99" t="str">
        <f>IFERROR(O47/#REF!-1, "n/a")</f>
        <v>n/a</v>
      </c>
      <c r="AE47" s="99"/>
      <c r="AF47" s="99">
        <f t="shared" ref="AF47:AF48" si="130">IFERROR(B47/B46-1, "n/a")</f>
        <v>-0.24534569549668339</v>
      </c>
      <c r="AG47" s="99">
        <f t="shared" ref="AG47:AG48" si="131">IFERROR(C47/C46-1, "n/a")</f>
        <v>-4.1210896015288156E-2</v>
      </c>
      <c r="AH47" s="99">
        <f t="shared" ref="AH47:AH48" si="132">IFERROR(D47/D46-1, "n/a")</f>
        <v>-6.6185773103291323E-2</v>
      </c>
      <c r="AI47" s="99">
        <f t="shared" ref="AI47:AI48" si="133">IFERROR(E47/E46-1, "n/a")</f>
        <v>0.37441814546527308</v>
      </c>
      <c r="AJ47" s="99">
        <f t="shared" ref="AJ47:AJ48" si="134">IFERROR(F47/F46-1, "n/a")</f>
        <v>0.16716983598137491</v>
      </c>
      <c r="AK47" s="99">
        <f t="shared" ref="AK47:AK48" si="135">IFERROR(G47/G46-1, "n/a")</f>
        <v>-6.5048811763027792E-2</v>
      </c>
      <c r="AL47" s="99"/>
      <c r="AM47" s="99">
        <f t="shared" ref="AM47:AM48" si="136">IFERROR(I47/I46-1, "n/a")</f>
        <v>-0.76366158213500202</v>
      </c>
      <c r="AN47" s="99">
        <f t="shared" ref="AN47:AN48" si="137">IFERROR(J47/J46-1, "n/a")</f>
        <v>-2.6098982912436397E-2</v>
      </c>
      <c r="AO47" s="99">
        <f t="shared" ref="AO47:AO48" si="138">IFERROR(K47/K46-1, "n/a")</f>
        <v>1.7644385077500222</v>
      </c>
      <c r="AP47" s="99">
        <f t="shared" ref="AP47:AP48" si="139">IFERROR(L47/L46-1, "n/a")</f>
        <v>-0.16820611538167474</v>
      </c>
      <c r="AQ47" s="99">
        <f t="shared" ref="AQ47:AQ48" si="140">IFERROR(M47/M46-1, "n/a")</f>
        <v>-9.4051764024281614E-2</v>
      </c>
      <c r="AR47" s="99">
        <f t="shared" ref="AR47:AR48" si="141">IFERROR(N47/N46-1, "n/a")</f>
        <v>1.8406631051764766E-2</v>
      </c>
      <c r="AS47" s="99">
        <f t="shared" ref="AS47:AS48" si="142">IFERROR(O47/O46-1, "n/a")</f>
        <v>-0.28583997184177001</v>
      </c>
    </row>
    <row r="48" spans="1:45" s="35" customFormat="1" x14ac:dyDescent="0.2">
      <c r="A48" s="50">
        <v>45627</v>
      </c>
      <c r="B48" s="55">
        <v>2577.3931476190473</v>
      </c>
      <c r="C48" s="55">
        <v>17979.125385714287</v>
      </c>
      <c r="D48" s="55">
        <v>281219.81361428567</v>
      </c>
      <c r="E48" s="55">
        <v>601.66296666666665</v>
      </c>
      <c r="F48" s="55">
        <v>579.74001428571432</v>
      </c>
      <c r="G48" s="79">
        <v>302957.73512857145</v>
      </c>
      <c r="H48" s="55"/>
      <c r="I48" s="55">
        <v>290.18334761904759</v>
      </c>
      <c r="J48" s="55">
        <v>707.80105714285708</v>
      </c>
      <c r="K48" s="55">
        <v>119.11240476190476</v>
      </c>
      <c r="L48" s="55">
        <v>447.66634285714292</v>
      </c>
      <c r="M48" s="79">
        <v>1564.7631523809528</v>
      </c>
      <c r="N48" s="55">
        <v>1025.7043142857142</v>
      </c>
      <c r="O48" s="55">
        <v>539.058838095238</v>
      </c>
      <c r="Q48" s="99" t="str">
        <f>IFERROR(B48/#REF!-1, "n/a")</f>
        <v>n/a</v>
      </c>
      <c r="R48" s="99" t="str">
        <f>IFERROR(C48/#REF!-1, "n/a")</f>
        <v>n/a</v>
      </c>
      <c r="S48" s="99" t="str">
        <f>IFERROR(D48/#REF!-1, "n/a")</f>
        <v>n/a</v>
      </c>
      <c r="T48" s="99" t="str">
        <f>IFERROR(E48/#REF!-1, "n/a")</f>
        <v>n/a</v>
      </c>
      <c r="U48" s="99" t="str">
        <f>IFERROR(F48/#REF!-1, "n/a")</f>
        <v>n/a</v>
      </c>
      <c r="V48" s="99" t="str">
        <f>IFERROR(G48/#REF!-1, "n/a")</f>
        <v>n/a</v>
      </c>
      <c r="W48" s="99"/>
      <c r="X48" s="99" t="str">
        <f>IFERROR(I48/#REF!-1, "n/a")</f>
        <v>n/a</v>
      </c>
      <c r="Y48" s="99" t="str">
        <f>IFERROR(J48/#REF!-1, "n/a")</f>
        <v>n/a</v>
      </c>
      <c r="Z48" s="99" t="str">
        <f>IFERROR(K48/#REF!-1, "n/a")</f>
        <v>n/a</v>
      </c>
      <c r="AA48" s="99" t="str">
        <f>IFERROR(L48/#REF!-1, "n/a")</f>
        <v>n/a</v>
      </c>
      <c r="AB48" s="99" t="str">
        <f>IFERROR(M48/#REF!-1, "n/a")</f>
        <v>n/a</v>
      </c>
      <c r="AC48" s="99" t="str">
        <f>IFERROR(N48/#REF!-1, "n/a")</f>
        <v>n/a</v>
      </c>
      <c r="AD48" s="99" t="str">
        <f>IFERROR(O48/#REF!-1, "n/a")</f>
        <v>n/a</v>
      </c>
      <c r="AE48" s="99"/>
      <c r="AF48" s="99">
        <f t="shared" si="130"/>
        <v>0.54624799779222477</v>
      </c>
      <c r="AG48" s="99">
        <f t="shared" si="131"/>
        <v>-1.5174666945323545E-2</v>
      </c>
      <c r="AH48" s="99">
        <f t="shared" si="132"/>
        <v>-8.2931865363497281E-2</v>
      </c>
      <c r="AI48" s="99">
        <f t="shared" si="133"/>
        <v>-0.10296316694415353</v>
      </c>
      <c r="AJ48" s="99">
        <f t="shared" si="134"/>
        <v>0.11721809249558146</v>
      </c>
      <c r="AK48" s="99">
        <f t="shared" si="135"/>
        <v>-7.5682214655184432E-2</v>
      </c>
      <c r="AL48" s="99"/>
      <c r="AM48" s="99">
        <f t="shared" si="136"/>
        <v>5.7154124579217793</v>
      </c>
      <c r="AN48" s="99">
        <f t="shared" si="137"/>
        <v>-6.5909942486496953E-2</v>
      </c>
      <c r="AO48" s="99">
        <f t="shared" si="138"/>
        <v>-0.20947888904987266</v>
      </c>
      <c r="AP48" s="99">
        <f t="shared" si="139"/>
        <v>0.25746844553302961</v>
      </c>
      <c r="AQ48" s="99">
        <f t="shared" si="140"/>
        <v>0.19663393231998816</v>
      </c>
      <c r="AR48" s="99">
        <f t="shared" si="141"/>
        <v>0.1069318596956701</v>
      </c>
      <c r="AS48" s="99">
        <f t="shared" si="142"/>
        <v>0.41478541896852761</v>
      </c>
    </row>
    <row r="49" spans="1:45" s="35" customFormat="1" x14ac:dyDescent="0.2">
      <c r="A49" s="50">
        <v>45658</v>
      </c>
      <c r="B49" s="55">
        <v>2600.6980904761908</v>
      </c>
      <c r="C49" s="55">
        <v>20874.67999047619</v>
      </c>
      <c r="D49" s="55">
        <v>365867.40916666668</v>
      </c>
      <c r="E49" s="55">
        <v>568.55052380952384</v>
      </c>
      <c r="F49" s="55">
        <v>432.68089523809533</v>
      </c>
      <c r="G49" s="79">
        <v>390344.01866666664</v>
      </c>
      <c r="H49" s="55"/>
      <c r="I49" s="55">
        <v>33.523461904761902</v>
      </c>
      <c r="J49" s="55">
        <v>869.12225238095232</v>
      </c>
      <c r="K49" s="55">
        <v>380.97205238095239</v>
      </c>
      <c r="L49" s="55">
        <v>499.89185238095229</v>
      </c>
      <c r="M49" s="79">
        <v>1783.5096190476197</v>
      </c>
      <c r="N49" s="55">
        <v>1226.8132714285712</v>
      </c>
      <c r="O49" s="55">
        <v>556.69634761904763</v>
      </c>
      <c r="Q49" s="99">
        <f>IFERROR(B49/B37-1, "n/a")</f>
        <v>0.35695576002995222</v>
      </c>
      <c r="R49" s="99">
        <f t="shared" ref="R49:AD49" si="143">IFERROR(C49/C37-1, "n/a")</f>
        <v>0.26174348183758656</v>
      </c>
      <c r="S49" s="99">
        <f t="shared" si="143"/>
        <v>0.26253287236555978</v>
      </c>
      <c r="T49" s="99">
        <f t="shared" si="143"/>
        <v>0.31528788215750581</v>
      </c>
      <c r="U49" s="99">
        <f t="shared" si="143"/>
        <v>0.15415836277286687</v>
      </c>
      <c r="V49" s="99">
        <f t="shared" si="143"/>
        <v>0.2630184912134057</v>
      </c>
      <c r="W49" s="99"/>
      <c r="X49" s="99">
        <f t="shared" si="143"/>
        <v>-0.50633403146185474</v>
      </c>
      <c r="Y49" s="99">
        <f t="shared" si="143"/>
        <v>-6.7838487657014834E-2</v>
      </c>
      <c r="Z49" s="99">
        <f t="shared" si="143"/>
        <v>3.1484695323091012</v>
      </c>
      <c r="AA49" s="99">
        <f t="shared" si="143"/>
        <v>-0.22645671107397325</v>
      </c>
      <c r="AB49" s="99">
        <f t="shared" si="143"/>
        <v>2.5977851385150741E-2</v>
      </c>
      <c r="AC49" s="99">
        <f t="shared" si="143"/>
        <v>0.14756721926947014</v>
      </c>
      <c r="AD49" s="99">
        <f t="shared" si="143"/>
        <v>-0.16823508603893167</v>
      </c>
      <c r="AE49" s="99"/>
      <c r="AF49" s="99">
        <f t="shared" ref="AF49" si="144">IFERROR(B49/B48-1, "n/a")</f>
        <v>9.0420597566467364E-3</v>
      </c>
      <c r="AG49" s="99">
        <f t="shared" ref="AG49" si="145">IFERROR(C49/C48-1, "n/a")</f>
        <v>0.16105091558361506</v>
      </c>
      <c r="AH49" s="99">
        <f t="shared" ref="AH49" si="146">IFERROR(D49/D48-1, "n/a")</f>
        <v>0.30100153493623183</v>
      </c>
      <c r="AI49" s="99">
        <f t="shared" ref="AI49" si="147">IFERROR(E49/E48-1, "n/a")</f>
        <v>-5.5034869506083051E-2</v>
      </c>
      <c r="AJ49" s="99">
        <f t="shared" ref="AJ49" si="148">IFERROR(F49/F48-1, "n/a")</f>
        <v>-0.25366391041475289</v>
      </c>
      <c r="AK49" s="99">
        <f t="shared" ref="AK49" si="149">IFERROR(G49/G48-1, "n/a")</f>
        <v>0.28844381049062684</v>
      </c>
      <c r="AL49" s="99"/>
      <c r="AM49" s="99">
        <f t="shared" ref="AM49" si="150">IFERROR(I49/I48-1, "n/a")</f>
        <v>-0.88447489430450887</v>
      </c>
      <c r="AN49" s="99">
        <f t="shared" ref="AN49" si="151">IFERROR(J49/J48-1, "n/a")</f>
        <v>0.22791883907222732</v>
      </c>
      <c r="AO49" s="99">
        <f t="shared" ref="AO49" si="152">IFERROR(K49/K48-1, "n/a")</f>
        <v>2.1984246573014969</v>
      </c>
      <c r="AP49" s="99">
        <f t="shared" ref="AP49" si="153">IFERROR(L49/L48-1, "n/a")</f>
        <v>0.11666168421438661</v>
      </c>
      <c r="AQ49" s="99">
        <f t="shared" ref="AQ49" si="154">IFERROR(M49/M48-1, "n/a")</f>
        <v>0.13979525676701998</v>
      </c>
      <c r="AR49" s="99">
        <f t="shared" ref="AR49" si="155">IFERROR(N49/N48-1, "n/a")</f>
        <v>0.19606913448824326</v>
      </c>
      <c r="AS49" s="99">
        <f t="shared" ref="AS49" si="156">IFERROR(O49/O48-1, "n/a")</f>
        <v>3.2719080511010024E-2</v>
      </c>
    </row>
    <row r="50" spans="1:45" s="35" customFormat="1" x14ac:dyDescent="0.2">
      <c r="Q50" s="102"/>
      <c r="R50" s="102"/>
      <c r="S50" s="102"/>
      <c r="T50" s="102"/>
      <c r="U50" s="102"/>
      <c r="V50" s="102"/>
      <c r="W50" s="102"/>
      <c r="X50" s="102"/>
      <c r="Y50" s="102"/>
      <c r="Z50" s="102"/>
      <c r="AA50" s="102"/>
      <c r="AB50" s="102"/>
      <c r="AC50" s="102"/>
      <c r="AD50" s="102"/>
      <c r="AE50" s="102"/>
      <c r="AF50" s="102"/>
      <c r="AG50" s="102"/>
      <c r="AH50" s="102"/>
      <c r="AI50" s="102"/>
      <c r="AJ50" s="102"/>
      <c r="AK50" s="102"/>
      <c r="AL50" s="102"/>
      <c r="AM50" s="102"/>
      <c r="AN50" s="102"/>
      <c r="AO50" s="102"/>
      <c r="AP50" s="102"/>
      <c r="AQ50" s="102"/>
      <c r="AR50" s="102"/>
      <c r="AS50" s="102"/>
    </row>
    <row r="51" spans="1:45" s="35" customFormat="1" x14ac:dyDescent="0.2">
      <c r="A51" s="69">
        <v>45659</v>
      </c>
      <c r="B51" s="85">
        <v>1318.1632</v>
      </c>
      <c r="C51" s="85">
        <v>10905.5416</v>
      </c>
      <c r="D51" s="85">
        <v>485549.74050000001</v>
      </c>
      <c r="E51" s="85">
        <v>735.50800000000004</v>
      </c>
      <c r="F51" s="85">
        <v>347.78109999999998</v>
      </c>
      <c r="G51" s="85">
        <v>498856.73440000002</v>
      </c>
      <c r="I51" s="55">
        <v>0</v>
      </c>
      <c r="J51" s="55">
        <v>377.495</v>
      </c>
      <c r="K51" s="55">
        <v>0</v>
      </c>
      <c r="L51" s="55">
        <v>75.642599999999987</v>
      </c>
      <c r="M51" s="55">
        <v>453.13760000000002</v>
      </c>
      <c r="N51" s="55">
        <v>382.28489999999999</v>
      </c>
      <c r="O51" s="55">
        <v>70.852699999999999</v>
      </c>
      <c r="P51" s="67"/>
      <c r="Q51" s="99" t="s">
        <v>107</v>
      </c>
      <c r="R51" s="99" t="s">
        <v>107</v>
      </c>
      <c r="S51" s="99" t="s">
        <v>107</v>
      </c>
      <c r="T51" s="99" t="s">
        <v>107</v>
      </c>
      <c r="U51" s="99" t="s">
        <v>107</v>
      </c>
      <c r="V51" s="99" t="s">
        <v>107</v>
      </c>
      <c r="W51" s="99"/>
      <c r="X51" s="99" t="s">
        <v>107</v>
      </c>
      <c r="Y51" s="99" t="s">
        <v>107</v>
      </c>
      <c r="Z51" s="99" t="s">
        <v>107</v>
      </c>
      <c r="AA51" s="99" t="s">
        <v>107</v>
      </c>
      <c r="AB51" s="99" t="s">
        <v>107</v>
      </c>
      <c r="AC51" s="99" t="s">
        <v>107</v>
      </c>
      <c r="AD51" s="99" t="s">
        <v>107</v>
      </c>
      <c r="AE51" s="99"/>
      <c r="AF51" s="99" t="s">
        <v>107</v>
      </c>
      <c r="AG51" s="99" t="s">
        <v>107</v>
      </c>
      <c r="AH51" s="99" t="s">
        <v>107</v>
      </c>
      <c r="AI51" s="99" t="s">
        <v>107</v>
      </c>
      <c r="AJ51" s="99" t="s">
        <v>107</v>
      </c>
      <c r="AK51" s="99" t="s">
        <v>107</v>
      </c>
      <c r="AL51" s="99"/>
      <c r="AM51" s="99" t="s">
        <v>107</v>
      </c>
      <c r="AN51" s="99" t="s">
        <v>107</v>
      </c>
      <c r="AO51" s="99" t="s">
        <v>107</v>
      </c>
      <c r="AP51" s="99" t="s">
        <v>107</v>
      </c>
      <c r="AQ51" s="99" t="s">
        <v>107</v>
      </c>
      <c r="AR51" s="99" t="s">
        <v>107</v>
      </c>
      <c r="AS51" s="99" t="s">
        <v>107</v>
      </c>
    </row>
    <row r="52" spans="1:45" s="35" customFormat="1" x14ac:dyDescent="0.2">
      <c r="A52" s="69">
        <v>45660</v>
      </c>
      <c r="B52" s="85">
        <v>2417.1651000000002</v>
      </c>
      <c r="C52" s="85">
        <v>13505.190700000003</v>
      </c>
      <c r="D52" s="85">
        <v>424954.56390000001</v>
      </c>
      <c r="E52" s="85">
        <v>0</v>
      </c>
      <c r="F52" s="85">
        <v>145.547</v>
      </c>
      <c r="G52" s="85">
        <v>441022.46670000005</v>
      </c>
      <c r="I52" s="55">
        <v>0</v>
      </c>
      <c r="J52" s="55">
        <v>340.13960000000003</v>
      </c>
      <c r="K52" s="55">
        <v>90.552499999999995</v>
      </c>
      <c r="L52" s="55">
        <v>130.25570000000002</v>
      </c>
      <c r="M52" s="55">
        <v>560.94780000000003</v>
      </c>
      <c r="N52" s="55">
        <v>395.94749999999999</v>
      </c>
      <c r="O52" s="55">
        <v>165.00029999999998</v>
      </c>
      <c r="P52" s="67"/>
      <c r="Q52" s="99" t="s">
        <v>107</v>
      </c>
      <c r="R52" s="99" t="s">
        <v>107</v>
      </c>
      <c r="S52" s="99" t="s">
        <v>107</v>
      </c>
      <c r="T52" s="99" t="s">
        <v>107</v>
      </c>
      <c r="U52" s="99" t="s">
        <v>107</v>
      </c>
      <c r="V52" s="99" t="s">
        <v>107</v>
      </c>
      <c r="W52" s="99"/>
      <c r="X52" s="99" t="s">
        <v>107</v>
      </c>
      <c r="Y52" s="99" t="s">
        <v>107</v>
      </c>
      <c r="Z52" s="99" t="s">
        <v>107</v>
      </c>
      <c r="AA52" s="99" t="s">
        <v>107</v>
      </c>
      <c r="AB52" s="99" t="s">
        <v>107</v>
      </c>
      <c r="AC52" s="99" t="s">
        <v>107</v>
      </c>
      <c r="AD52" s="99" t="s">
        <v>107</v>
      </c>
      <c r="AE52" s="99"/>
      <c r="AF52" s="99">
        <f t="shared" ref="AF52" si="157">IFERROR(B52/B51-1, "n/a")</f>
        <v>0.83373735513174707</v>
      </c>
      <c r="AG52" s="99">
        <f t="shared" ref="AG52" si="158">IFERROR(C52/C51-1, "n/a")</f>
        <v>0.23837872481271383</v>
      </c>
      <c r="AH52" s="99">
        <f>IFERROR(D52/D51-1, "n/a")</f>
        <v>-0.12479705279545916</v>
      </c>
      <c r="AI52" s="99">
        <f>IFERROR(E52/E51-1, "n/a")</f>
        <v>-1</v>
      </c>
      <c r="AJ52" s="99">
        <f>IFERROR(F52/F51-1, "n/a")</f>
        <v>-0.58149824702952513</v>
      </c>
      <c r="AK52" s="99">
        <f t="shared" ref="AK52" si="159">IFERROR(G52/G51-1, "n/a")</f>
        <v>-0.11593362124209894</v>
      </c>
      <c r="AL52" s="99"/>
      <c r="AM52" s="99" t="str">
        <f>IFERROR(I52/I51-1, "n/a")</f>
        <v>n/a</v>
      </c>
      <c r="AN52" s="99">
        <f t="shared" ref="AN52:AS52" si="160">IFERROR(J52/J51-1, "n/a")</f>
        <v>-9.8956012662419268E-2</v>
      </c>
      <c r="AO52" s="99" t="str">
        <f t="shared" si="160"/>
        <v>n/a</v>
      </c>
      <c r="AP52" s="99">
        <f t="shared" si="160"/>
        <v>0.72198866776128856</v>
      </c>
      <c r="AQ52" s="99">
        <f t="shared" si="160"/>
        <v>0.23791934282213623</v>
      </c>
      <c r="AR52" s="99">
        <f t="shared" si="160"/>
        <v>3.573931379450257E-2</v>
      </c>
      <c r="AS52" s="99">
        <f t="shared" si="160"/>
        <v>1.3287792843462563</v>
      </c>
    </row>
    <row r="53" spans="1:45" s="35" customFormat="1" x14ac:dyDescent="0.2">
      <c r="A53" s="69">
        <v>45663</v>
      </c>
      <c r="B53" s="85">
        <v>2358.4205000000002</v>
      </c>
      <c r="C53" s="85">
        <v>40879.511300000006</v>
      </c>
      <c r="D53" s="85">
        <v>567728.54980000004</v>
      </c>
      <c r="E53" s="85">
        <v>497.74970000000002</v>
      </c>
      <c r="F53" s="85">
        <v>371.93259999999998</v>
      </c>
      <c r="G53" s="85">
        <v>611836.16390000004</v>
      </c>
      <c r="I53" s="55">
        <v>0</v>
      </c>
      <c r="J53" s="55">
        <v>378.18829999999997</v>
      </c>
      <c r="K53" s="55">
        <v>107.2616</v>
      </c>
      <c r="L53" s="55">
        <v>474.04109999999997</v>
      </c>
      <c r="M53" s="55">
        <v>959.49099999999999</v>
      </c>
      <c r="N53" s="55">
        <v>683.9126</v>
      </c>
      <c r="O53" s="55">
        <v>275.57839999999999</v>
      </c>
      <c r="P53" s="67"/>
      <c r="Q53" s="99" t="s">
        <v>107</v>
      </c>
      <c r="R53" s="99" t="s">
        <v>107</v>
      </c>
      <c r="S53" s="99" t="s">
        <v>107</v>
      </c>
      <c r="T53" s="99" t="s">
        <v>107</v>
      </c>
      <c r="U53" s="99" t="s">
        <v>107</v>
      </c>
      <c r="V53" s="99" t="s">
        <v>107</v>
      </c>
      <c r="W53" s="99"/>
      <c r="X53" s="99" t="s">
        <v>107</v>
      </c>
      <c r="Y53" s="99" t="s">
        <v>107</v>
      </c>
      <c r="Z53" s="99" t="s">
        <v>107</v>
      </c>
      <c r="AA53" s="99" t="s">
        <v>107</v>
      </c>
      <c r="AB53" s="99" t="s">
        <v>107</v>
      </c>
      <c r="AC53" s="99" t="s">
        <v>107</v>
      </c>
      <c r="AD53" s="99" t="s">
        <v>107</v>
      </c>
      <c r="AE53" s="99"/>
      <c r="AF53" s="99">
        <f t="shared" ref="AF53:AF69" si="161">IFERROR(B53/B52-1, "n/a")</f>
        <v>-2.4303097872793167E-2</v>
      </c>
      <c r="AG53" s="99">
        <f t="shared" ref="AG53:AG69" si="162">IFERROR(C53/C52-1, "n/a")</f>
        <v>2.0269480978154566</v>
      </c>
      <c r="AH53" s="99">
        <f t="shared" ref="AH53:AH69" si="163">IFERROR(D53/D52-1, "n/a")</f>
        <v>0.33597470889522563</v>
      </c>
      <c r="AI53" s="99" t="str">
        <f t="shared" ref="AI53:AJ69" si="164">IFERROR(E53/E52-1, "n/a")</f>
        <v>n/a</v>
      </c>
      <c r="AJ53" s="99">
        <f t="shared" si="164"/>
        <v>1.5554123410307321</v>
      </c>
      <c r="AK53" s="99">
        <f t="shared" ref="AK53:AK69" si="165">IFERROR(G53/G52-1, "n/a")</f>
        <v>0.38731291509508026</v>
      </c>
      <c r="AL53" s="99"/>
      <c r="AM53" s="99" t="str">
        <f t="shared" ref="AM53:AM69" si="166">IFERROR(I53/I52-1, "n/a")</f>
        <v>n/a</v>
      </c>
      <c r="AN53" s="99">
        <f t="shared" ref="AN53:AN69" si="167">IFERROR(J53/J52-1, "n/a")</f>
        <v>0.11186201195038725</v>
      </c>
      <c r="AO53" s="99">
        <f t="shared" ref="AO53:AO69" si="168">IFERROR(K53/K52-1, "n/a")</f>
        <v>0.18452389497805144</v>
      </c>
      <c r="AP53" s="99">
        <f t="shared" ref="AP53:AP69" si="169">IFERROR(L53/L52-1, "n/a")</f>
        <v>2.6393117537274753</v>
      </c>
      <c r="AQ53" s="99">
        <f t="shared" ref="AQ53:AQ69" si="170">IFERROR(M53/M52-1, "n/a")</f>
        <v>0.71048179527578137</v>
      </c>
      <c r="AR53" s="99">
        <f t="shared" ref="AR53:AR69" si="171">IFERROR(N53/N52-1, "n/a")</f>
        <v>0.72728101579123505</v>
      </c>
      <c r="AS53" s="99">
        <f t="shared" ref="AS53:AS69" si="172">IFERROR(O53/O52-1, "n/a")</f>
        <v>0.67016908454105861</v>
      </c>
    </row>
    <row r="54" spans="1:45" s="35" customFormat="1" x14ac:dyDescent="0.2">
      <c r="A54" s="69">
        <v>45664</v>
      </c>
      <c r="B54" s="85">
        <v>3771.7664</v>
      </c>
      <c r="C54" s="85">
        <v>38384.419800000003</v>
      </c>
      <c r="D54" s="85">
        <v>584771.12800000003</v>
      </c>
      <c r="E54" s="85">
        <v>740.91140000000007</v>
      </c>
      <c r="F54" s="85">
        <v>340.68119999999993</v>
      </c>
      <c r="G54" s="85">
        <v>628008.9068</v>
      </c>
      <c r="I54" s="55">
        <v>29.073700000000002</v>
      </c>
      <c r="J54" s="55">
        <v>823.08219999999994</v>
      </c>
      <c r="K54" s="55">
        <v>1542.8068000000001</v>
      </c>
      <c r="L54" s="55">
        <v>632.61239999999987</v>
      </c>
      <c r="M54" s="55">
        <v>3027.5751</v>
      </c>
      <c r="N54" s="55">
        <v>2529.1444999999999</v>
      </c>
      <c r="O54" s="55">
        <v>498.43060000000003</v>
      </c>
      <c r="P54" s="67"/>
      <c r="Q54" s="99" t="s">
        <v>107</v>
      </c>
      <c r="R54" s="99" t="s">
        <v>107</v>
      </c>
      <c r="S54" s="99" t="s">
        <v>107</v>
      </c>
      <c r="T54" s="99" t="s">
        <v>107</v>
      </c>
      <c r="U54" s="99" t="s">
        <v>107</v>
      </c>
      <c r="V54" s="99" t="s">
        <v>107</v>
      </c>
      <c r="W54" s="99"/>
      <c r="X54" s="99" t="s">
        <v>107</v>
      </c>
      <c r="Y54" s="99" t="s">
        <v>107</v>
      </c>
      <c r="Z54" s="99" t="s">
        <v>107</v>
      </c>
      <c r="AA54" s="99" t="s">
        <v>107</v>
      </c>
      <c r="AB54" s="99" t="s">
        <v>107</v>
      </c>
      <c r="AC54" s="99" t="s">
        <v>107</v>
      </c>
      <c r="AD54" s="99" t="s">
        <v>107</v>
      </c>
      <c r="AE54" s="99"/>
      <c r="AF54" s="99">
        <f t="shared" si="161"/>
        <v>0.59927646490521935</v>
      </c>
      <c r="AG54" s="99">
        <f t="shared" si="162"/>
        <v>-6.1035257532543019E-2</v>
      </c>
      <c r="AH54" s="99">
        <f t="shared" si="163"/>
        <v>3.0018885268327189E-2</v>
      </c>
      <c r="AI54" s="99">
        <f t="shared" si="164"/>
        <v>0.48852204230359164</v>
      </c>
      <c r="AJ54" s="99">
        <f t="shared" si="164"/>
        <v>-8.4024363554041859E-2</v>
      </c>
      <c r="AK54" s="99">
        <f t="shared" si="165"/>
        <v>2.643312679804799E-2</v>
      </c>
      <c r="AL54" s="99"/>
      <c r="AM54" s="99" t="str">
        <f t="shared" si="166"/>
        <v>n/a</v>
      </c>
      <c r="AN54" s="99">
        <f t="shared" si="167"/>
        <v>1.1763819769146746</v>
      </c>
      <c r="AO54" s="99">
        <f t="shared" si="168"/>
        <v>13.383589280786413</v>
      </c>
      <c r="AP54" s="99">
        <f t="shared" si="169"/>
        <v>0.33450960264837781</v>
      </c>
      <c r="AQ54" s="99">
        <f t="shared" si="170"/>
        <v>2.1553970803269653</v>
      </c>
      <c r="AR54" s="99">
        <f t="shared" si="171"/>
        <v>2.6980522072557225</v>
      </c>
      <c r="AS54" s="99">
        <f t="shared" si="172"/>
        <v>0.80867078116427149</v>
      </c>
    </row>
    <row r="55" spans="1:45" s="35" customFormat="1" x14ac:dyDescent="0.2">
      <c r="A55" s="69">
        <v>45665</v>
      </c>
      <c r="B55" s="85">
        <v>3432.4463000000005</v>
      </c>
      <c r="C55" s="85">
        <v>34141.786600000007</v>
      </c>
      <c r="D55" s="85">
        <v>625575.99549999996</v>
      </c>
      <c r="E55" s="85">
        <v>435.73349999999999</v>
      </c>
      <c r="F55" s="85">
        <v>812.2571999999999</v>
      </c>
      <c r="G55" s="85">
        <v>664398.21909999999</v>
      </c>
      <c r="I55" s="55">
        <v>233.61240000000001</v>
      </c>
      <c r="J55" s="55">
        <v>1144.4506999999999</v>
      </c>
      <c r="K55" s="55">
        <v>851.30959999999993</v>
      </c>
      <c r="L55" s="55">
        <v>606.93430000000001</v>
      </c>
      <c r="M55" s="55">
        <v>2836.3069999999998</v>
      </c>
      <c r="N55" s="55">
        <v>2297.2291</v>
      </c>
      <c r="O55" s="55">
        <v>539.0779</v>
      </c>
      <c r="P55" s="67"/>
      <c r="Q55" s="99" t="s">
        <v>107</v>
      </c>
      <c r="R55" s="99" t="s">
        <v>107</v>
      </c>
      <c r="S55" s="99" t="s">
        <v>107</v>
      </c>
      <c r="T55" s="99" t="s">
        <v>107</v>
      </c>
      <c r="U55" s="99" t="s">
        <v>107</v>
      </c>
      <c r="V55" s="99" t="s">
        <v>107</v>
      </c>
      <c r="W55" s="99"/>
      <c r="X55" s="99" t="s">
        <v>107</v>
      </c>
      <c r="Y55" s="99" t="s">
        <v>107</v>
      </c>
      <c r="Z55" s="99" t="s">
        <v>107</v>
      </c>
      <c r="AA55" s="99" t="s">
        <v>107</v>
      </c>
      <c r="AB55" s="99" t="s">
        <v>107</v>
      </c>
      <c r="AC55" s="99" t="s">
        <v>107</v>
      </c>
      <c r="AD55" s="99" t="s">
        <v>107</v>
      </c>
      <c r="AE55" s="99"/>
      <c r="AF55" s="99">
        <f t="shared" si="161"/>
        <v>-8.9963180116350627E-2</v>
      </c>
      <c r="AG55" s="99">
        <f t="shared" si="162"/>
        <v>-0.11053008543846732</v>
      </c>
      <c r="AH55" s="99">
        <f t="shared" si="163"/>
        <v>6.9779210269081515E-2</v>
      </c>
      <c r="AI55" s="99">
        <f t="shared" si="164"/>
        <v>-0.41189526844910207</v>
      </c>
      <c r="AJ55" s="99">
        <f t="shared" si="164"/>
        <v>1.3842149199897147</v>
      </c>
      <c r="AK55" s="99">
        <f t="shared" si="165"/>
        <v>5.794394300141481E-2</v>
      </c>
      <c r="AL55" s="99"/>
      <c r="AM55" s="99">
        <f t="shared" si="166"/>
        <v>7.0351795609090004</v>
      </c>
      <c r="AN55" s="99">
        <f t="shared" si="167"/>
        <v>0.39044520705222396</v>
      </c>
      <c r="AO55" s="99">
        <f t="shared" si="168"/>
        <v>-0.44820725446634024</v>
      </c>
      <c r="AP55" s="99">
        <f t="shared" si="169"/>
        <v>-4.0590573311556799E-2</v>
      </c>
      <c r="AQ55" s="99">
        <f t="shared" si="170"/>
        <v>-6.3175344519116994E-2</v>
      </c>
      <c r="AR55" s="99">
        <f t="shared" si="171"/>
        <v>-9.1697172700096807E-2</v>
      </c>
      <c r="AS55" s="99">
        <f t="shared" si="172"/>
        <v>8.1550570932041433E-2</v>
      </c>
    </row>
    <row r="56" spans="1:45" s="35" customFormat="1" x14ac:dyDescent="0.2">
      <c r="A56" s="69">
        <v>45666</v>
      </c>
      <c r="B56" s="85">
        <v>1435.9101999999998</v>
      </c>
      <c r="C56" s="85">
        <v>21086.363399999998</v>
      </c>
      <c r="D56" s="85">
        <v>430802.51530000003</v>
      </c>
      <c r="E56" s="85">
        <v>2275.2497999999996</v>
      </c>
      <c r="F56" s="85">
        <v>124.1431</v>
      </c>
      <c r="G56" s="85">
        <v>455724.18180000002</v>
      </c>
      <c r="I56" s="55">
        <v>0</v>
      </c>
      <c r="J56" s="55">
        <v>611.52629999999999</v>
      </c>
      <c r="K56" s="55">
        <v>0</v>
      </c>
      <c r="L56" s="55">
        <v>259.08150000000001</v>
      </c>
      <c r="M56" s="55">
        <v>870.6078</v>
      </c>
      <c r="N56" s="55">
        <v>565.92359999999996</v>
      </c>
      <c r="O56" s="55">
        <v>304.68420000000003</v>
      </c>
      <c r="P56" s="67"/>
      <c r="Q56" s="99" t="s">
        <v>107</v>
      </c>
      <c r="R56" s="99" t="s">
        <v>107</v>
      </c>
      <c r="S56" s="99" t="s">
        <v>107</v>
      </c>
      <c r="T56" s="99" t="s">
        <v>107</v>
      </c>
      <c r="U56" s="99" t="s">
        <v>107</v>
      </c>
      <c r="V56" s="99" t="s">
        <v>107</v>
      </c>
      <c r="W56" s="99"/>
      <c r="X56" s="99" t="s">
        <v>107</v>
      </c>
      <c r="Y56" s="99" t="s">
        <v>107</v>
      </c>
      <c r="Z56" s="99" t="s">
        <v>107</v>
      </c>
      <c r="AA56" s="99" t="s">
        <v>107</v>
      </c>
      <c r="AB56" s="99" t="s">
        <v>107</v>
      </c>
      <c r="AC56" s="99" t="s">
        <v>107</v>
      </c>
      <c r="AD56" s="99" t="s">
        <v>107</v>
      </c>
      <c r="AE56" s="99"/>
      <c r="AF56" s="99">
        <f t="shared" si="161"/>
        <v>-0.58166564761697814</v>
      </c>
      <c r="AG56" s="99">
        <f t="shared" si="162"/>
        <v>-0.38238840143181041</v>
      </c>
      <c r="AH56" s="99">
        <f t="shared" si="163"/>
        <v>-0.31135062982128114</v>
      </c>
      <c r="AI56" s="99">
        <f t="shared" si="164"/>
        <v>4.221654520480981</v>
      </c>
      <c r="AJ56" s="99">
        <f t="shared" si="164"/>
        <v>-0.84716281985558273</v>
      </c>
      <c r="AK56" s="99">
        <f t="shared" si="165"/>
        <v>-0.31407976617196798</v>
      </c>
      <c r="AL56" s="99"/>
      <c r="AM56" s="99">
        <f t="shared" si="166"/>
        <v>-1</v>
      </c>
      <c r="AN56" s="99">
        <f t="shared" si="167"/>
        <v>-0.4656595517832266</v>
      </c>
      <c r="AO56" s="99">
        <f t="shared" si="168"/>
        <v>-1</v>
      </c>
      <c r="AP56" s="99">
        <f t="shared" si="169"/>
        <v>-0.57313089736401457</v>
      </c>
      <c r="AQ56" s="99">
        <f t="shared" si="170"/>
        <v>-0.69304881312213373</v>
      </c>
      <c r="AR56" s="99">
        <f t="shared" si="171"/>
        <v>-0.75364947274958338</v>
      </c>
      <c r="AS56" s="99">
        <f t="shared" si="172"/>
        <v>-0.43480487699458648</v>
      </c>
    </row>
    <row r="57" spans="1:45" s="35" customFormat="1" x14ac:dyDescent="0.2">
      <c r="A57" s="69">
        <v>45667</v>
      </c>
      <c r="B57" s="85">
        <v>2794.8049000000001</v>
      </c>
      <c r="C57" s="85">
        <v>31135.227799999997</v>
      </c>
      <c r="D57" s="85">
        <v>442217.44839999999</v>
      </c>
      <c r="E57" s="85">
        <v>0</v>
      </c>
      <c r="F57" s="85">
        <v>337.04970000000003</v>
      </c>
      <c r="G57" s="85">
        <v>476484.53079999995</v>
      </c>
      <c r="I57" s="55">
        <v>203.13920000000002</v>
      </c>
      <c r="J57" s="55">
        <v>839.89429999999993</v>
      </c>
      <c r="K57" s="55">
        <v>0</v>
      </c>
      <c r="L57" s="55">
        <v>362.95919999999995</v>
      </c>
      <c r="M57" s="55">
        <v>1405.9927</v>
      </c>
      <c r="N57" s="55">
        <v>988.23180000000002</v>
      </c>
      <c r="O57" s="55">
        <v>417.76089999999999</v>
      </c>
      <c r="P57" s="67"/>
      <c r="Q57" s="99" t="s">
        <v>107</v>
      </c>
      <c r="R57" s="99" t="s">
        <v>107</v>
      </c>
      <c r="S57" s="99" t="s">
        <v>107</v>
      </c>
      <c r="T57" s="99" t="s">
        <v>107</v>
      </c>
      <c r="U57" s="99" t="s">
        <v>107</v>
      </c>
      <c r="V57" s="99" t="s">
        <v>107</v>
      </c>
      <c r="W57" s="99"/>
      <c r="X57" s="99" t="s">
        <v>107</v>
      </c>
      <c r="Y57" s="99" t="s">
        <v>107</v>
      </c>
      <c r="Z57" s="99" t="s">
        <v>107</v>
      </c>
      <c r="AA57" s="99" t="s">
        <v>107</v>
      </c>
      <c r="AB57" s="99" t="s">
        <v>107</v>
      </c>
      <c r="AC57" s="99" t="s">
        <v>107</v>
      </c>
      <c r="AD57" s="99" t="s">
        <v>107</v>
      </c>
      <c r="AE57" s="99"/>
      <c r="AF57" s="99">
        <f t="shared" si="161"/>
        <v>0.94636468213680813</v>
      </c>
      <c r="AG57" s="99">
        <f t="shared" si="162"/>
        <v>0.47655748928238606</v>
      </c>
      <c r="AH57" s="99">
        <f t="shared" si="163"/>
        <v>2.6496904485459938E-2</v>
      </c>
      <c r="AI57" s="99">
        <f t="shared" si="164"/>
        <v>-1</v>
      </c>
      <c r="AJ57" s="99">
        <f t="shared" si="164"/>
        <v>1.715009533353042</v>
      </c>
      <c r="AK57" s="99">
        <f t="shared" si="165"/>
        <v>4.555463552098904E-2</v>
      </c>
      <c r="AL57" s="99"/>
      <c r="AM57" s="99" t="str">
        <f t="shared" si="166"/>
        <v>n/a</v>
      </c>
      <c r="AN57" s="99">
        <f t="shared" si="167"/>
        <v>0.37343937619690259</v>
      </c>
      <c r="AO57" s="99" t="str">
        <f t="shared" si="168"/>
        <v>n/a</v>
      </c>
      <c r="AP57" s="99">
        <f t="shared" si="169"/>
        <v>0.4009460343559843</v>
      </c>
      <c r="AQ57" s="99">
        <f t="shared" si="170"/>
        <v>0.61495532201756054</v>
      </c>
      <c r="AR57" s="99">
        <f t="shared" si="171"/>
        <v>0.74622828947228936</v>
      </c>
      <c r="AS57" s="99">
        <f t="shared" si="172"/>
        <v>0.37112754780195356</v>
      </c>
    </row>
    <row r="58" spans="1:45" s="35" customFormat="1" x14ac:dyDescent="0.2">
      <c r="A58" s="69">
        <v>45670</v>
      </c>
      <c r="B58" s="85">
        <v>2535.9268000000002</v>
      </c>
      <c r="C58" s="85">
        <v>19250.148799999999</v>
      </c>
      <c r="D58" s="85">
        <v>372918.09399999998</v>
      </c>
      <c r="E58" s="85">
        <v>1348.5123999999998</v>
      </c>
      <c r="F58" s="85">
        <v>157.9</v>
      </c>
      <c r="G58" s="85">
        <v>396210.58199999999</v>
      </c>
      <c r="I58" s="55">
        <v>0</v>
      </c>
      <c r="J58" s="55">
        <v>36.403199999999998</v>
      </c>
      <c r="K58" s="55">
        <v>77.00139999999999</v>
      </c>
      <c r="L58" s="55">
        <v>726.03989999999999</v>
      </c>
      <c r="M58" s="55">
        <v>839.44449999999995</v>
      </c>
      <c r="N58" s="55">
        <v>299.08030000000002</v>
      </c>
      <c r="O58" s="55">
        <v>540.36419999999987</v>
      </c>
      <c r="P58" s="67"/>
      <c r="Q58" s="99" t="s">
        <v>107</v>
      </c>
      <c r="R58" s="99" t="s">
        <v>107</v>
      </c>
      <c r="S58" s="99" t="s">
        <v>107</v>
      </c>
      <c r="T58" s="99" t="s">
        <v>107</v>
      </c>
      <c r="U58" s="99" t="s">
        <v>107</v>
      </c>
      <c r="V58" s="99" t="s">
        <v>107</v>
      </c>
      <c r="W58" s="99"/>
      <c r="X58" s="99" t="s">
        <v>107</v>
      </c>
      <c r="Y58" s="99" t="s">
        <v>107</v>
      </c>
      <c r="Z58" s="99" t="s">
        <v>107</v>
      </c>
      <c r="AA58" s="99" t="s">
        <v>107</v>
      </c>
      <c r="AB58" s="99" t="s">
        <v>107</v>
      </c>
      <c r="AC58" s="99" t="s">
        <v>107</v>
      </c>
      <c r="AD58" s="99" t="s">
        <v>107</v>
      </c>
      <c r="AE58" s="99"/>
      <c r="AF58" s="99">
        <f t="shared" si="161"/>
        <v>-9.2628326220552948E-2</v>
      </c>
      <c r="AG58" s="99">
        <f t="shared" si="162"/>
        <v>-0.38172449150990306</v>
      </c>
      <c r="AH58" s="99">
        <f t="shared" si="163"/>
        <v>-0.1567087744971033</v>
      </c>
      <c r="AI58" s="99" t="str">
        <f t="shared" si="164"/>
        <v>n/a</v>
      </c>
      <c r="AJ58" s="99">
        <f t="shared" si="164"/>
        <v>-0.53152309585203605</v>
      </c>
      <c r="AK58" s="99">
        <f t="shared" si="165"/>
        <v>-0.16847125900440663</v>
      </c>
      <c r="AL58" s="99"/>
      <c r="AM58" s="99">
        <f t="shared" si="166"/>
        <v>-1</v>
      </c>
      <c r="AN58" s="99">
        <f t="shared" si="167"/>
        <v>-0.95665740319942638</v>
      </c>
      <c r="AO58" s="99" t="str">
        <f t="shared" si="168"/>
        <v>n/a</v>
      </c>
      <c r="AP58" s="99">
        <f t="shared" si="169"/>
        <v>1.0003347483684117</v>
      </c>
      <c r="AQ58" s="99">
        <f t="shared" si="170"/>
        <v>-0.40295244776164207</v>
      </c>
      <c r="AR58" s="99">
        <f t="shared" si="171"/>
        <v>-0.69735815018298331</v>
      </c>
      <c r="AS58" s="99">
        <f t="shared" si="172"/>
        <v>0.29347720191142801</v>
      </c>
    </row>
    <row r="59" spans="1:45" s="35" customFormat="1" x14ac:dyDescent="0.2">
      <c r="A59" s="69">
        <v>45671</v>
      </c>
      <c r="B59" s="85">
        <v>3361.5177000000003</v>
      </c>
      <c r="C59" s="85">
        <v>32960.326800000003</v>
      </c>
      <c r="D59" s="85">
        <v>491729.05369999999</v>
      </c>
      <c r="E59" s="85">
        <v>0</v>
      </c>
      <c r="F59" s="85">
        <v>502.40839999999997</v>
      </c>
      <c r="G59" s="85">
        <v>528553.30659999989</v>
      </c>
      <c r="I59" s="55">
        <v>0</v>
      </c>
      <c r="J59" s="55">
        <v>86.952500000000001</v>
      </c>
      <c r="K59" s="55">
        <v>2292.2768999999998</v>
      </c>
      <c r="L59" s="55">
        <v>605.62159999999994</v>
      </c>
      <c r="M59" s="55">
        <v>2984.8509999999997</v>
      </c>
      <c r="N59" s="55">
        <v>1934.1950999999999</v>
      </c>
      <c r="O59" s="55">
        <v>1050.6559</v>
      </c>
      <c r="P59" s="67"/>
      <c r="Q59" s="99" t="s">
        <v>107</v>
      </c>
      <c r="R59" s="99" t="s">
        <v>107</v>
      </c>
      <c r="S59" s="99" t="s">
        <v>107</v>
      </c>
      <c r="T59" s="99" t="s">
        <v>107</v>
      </c>
      <c r="U59" s="99" t="s">
        <v>107</v>
      </c>
      <c r="V59" s="99" t="s">
        <v>107</v>
      </c>
      <c r="W59" s="99"/>
      <c r="X59" s="99" t="s">
        <v>107</v>
      </c>
      <c r="Y59" s="99" t="s">
        <v>107</v>
      </c>
      <c r="Z59" s="99" t="s">
        <v>107</v>
      </c>
      <c r="AA59" s="99" t="s">
        <v>107</v>
      </c>
      <c r="AB59" s="99" t="s">
        <v>107</v>
      </c>
      <c r="AC59" s="99" t="s">
        <v>107</v>
      </c>
      <c r="AD59" s="99" t="s">
        <v>107</v>
      </c>
      <c r="AE59" s="99"/>
      <c r="AF59" s="99">
        <f t="shared" si="161"/>
        <v>0.32555785916218083</v>
      </c>
      <c r="AG59" s="99">
        <f t="shared" si="162"/>
        <v>0.71221153365837897</v>
      </c>
      <c r="AH59" s="99">
        <f t="shared" si="163"/>
        <v>0.31859800211249611</v>
      </c>
      <c r="AI59" s="99">
        <f t="shared" si="164"/>
        <v>-1</v>
      </c>
      <c r="AJ59" s="99">
        <f t="shared" si="164"/>
        <v>2.1818138062064594</v>
      </c>
      <c r="AK59" s="99">
        <f t="shared" si="165"/>
        <v>0.33402117614314486</v>
      </c>
      <c r="AL59" s="99"/>
      <c r="AM59" s="99" t="str">
        <f t="shared" si="166"/>
        <v>n/a</v>
      </c>
      <c r="AN59" s="99">
        <f t="shared" si="167"/>
        <v>1.3885949586849509</v>
      </c>
      <c r="AO59" s="99">
        <f t="shared" si="168"/>
        <v>28.769288610336957</v>
      </c>
      <c r="AP59" s="99">
        <f t="shared" si="169"/>
        <v>-0.16585631175366544</v>
      </c>
      <c r="AQ59" s="99">
        <f t="shared" si="170"/>
        <v>2.5557454959797816</v>
      </c>
      <c r="AR59" s="99">
        <f t="shared" si="171"/>
        <v>5.4671431050457011</v>
      </c>
      <c r="AS59" s="99">
        <f t="shared" si="172"/>
        <v>0.94434771955655128</v>
      </c>
    </row>
    <row r="60" spans="1:45" s="35" customFormat="1" x14ac:dyDescent="0.2">
      <c r="A60" s="69">
        <v>45672</v>
      </c>
      <c r="B60" s="85">
        <v>2057.5038999999997</v>
      </c>
      <c r="C60" s="85">
        <v>23191.9431</v>
      </c>
      <c r="D60" s="85">
        <v>353195.27320000005</v>
      </c>
      <c r="E60" s="85">
        <v>254.68820000000002</v>
      </c>
      <c r="F60" s="85">
        <v>238.136</v>
      </c>
      <c r="G60" s="85">
        <v>378937.54440000001</v>
      </c>
      <c r="I60" s="55">
        <v>44.740900000000003</v>
      </c>
      <c r="J60" s="55">
        <v>1081.6588000000002</v>
      </c>
      <c r="K60" s="55">
        <v>0</v>
      </c>
      <c r="L60" s="55">
        <v>358.41849999999999</v>
      </c>
      <c r="M60" s="55">
        <v>1484.8182000000002</v>
      </c>
      <c r="N60" s="55">
        <v>1107.6950000000002</v>
      </c>
      <c r="O60" s="55">
        <v>377.1232</v>
      </c>
      <c r="P60" s="67"/>
      <c r="Q60" s="99" t="s">
        <v>107</v>
      </c>
      <c r="R60" s="99" t="s">
        <v>107</v>
      </c>
      <c r="S60" s="99" t="s">
        <v>107</v>
      </c>
      <c r="T60" s="99" t="s">
        <v>107</v>
      </c>
      <c r="U60" s="99" t="s">
        <v>107</v>
      </c>
      <c r="V60" s="99" t="s">
        <v>107</v>
      </c>
      <c r="W60" s="99"/>
      <c r="X60" s="99" t="s">
        <v>107</v>
      </c>
      <c r="Y60" s="99" t="s">
        <v>107</v>
      </c>
      <c r="Z60" s="99" t="s">
        <v>107</v>
      </c>
      <c r="AA60" s="99" t="s">
        <v>107</v>
      </c>
      <c r="AB60" s="99" t="s">
        <v>107</v>
      </c>
      <c r="AC60" s="99" t="s">
        <v>107</v>
      </c>
      <c r="AD60" s="99" t="s">
        <v>107</v>
      </c>
      <c r="AE60" s="99"/>
      <c r="AF60" s="99">
        <f>IFERROR(B60/B59-1, "n/a")</f>
        <v>-0.3879241212979484</v>
      </c>
      <c r="AG60" s="99">
        <f t="shared" si="162"/>
        <v>-0.29636792618209118</v>
      </c>
      <c r="AH60" s="99">
        <f t="shared" si="163"/>
        <v>-0.28172787322125226</v>
      </c>
      <c r="AI60" s="99" t="str">
        <f t="shared" si="164"/>
        <v>n/a</v>
      </c>
      <c r="AJ60" s="99">
        <f t="shared" si="164"/>
        <v>-0.52601110968686027</v>
      </c>
      <c r="AK60" s="99">
        <f t="shared" si="165"/>
        <v>-0.28306655228859734</v>
      </c>
      <c r="AL60" s="99"/>
      <c r="AM60" s="99" t="str">
        <f t="shared" si="166"/>
        <v>n/a</v>
      </c>
      <c r="AN60" s="99">
        <f t="shared" si="167"/>
        <v>11.439651533883444</v>
      </c>
      <c r="AO60" s="99">
        <f t="shared" si="168"/>
        <v>-1</v>
      </c>
      <c r="AP60" s="99">
        <f t="shared" si="169"/>
        <v>-0.40818078483330178</v>
      </c>
      <c r="AQ60" s="99">
        <f t="shared" si="170"/>
        <v>-0.50254863643109815</v>
      </c>
      <c r="AR60" s="99">
        <f t="shared" si="171"/>
        <v>-0.42730958216159254</v>
      </c>
      <c r="AS60" s="99">
        <f t="shared" si="172"/>
        <v>-0.64105926593092943</v>
      </c>
    </row>
    <row r="61" spans="1:45" s="35" customFormat="1" x14ac:dyDescent="0.2">
      <c r="A61" s="69">
        <v>45673</v>
      </c>
      <c r="B61" s="85">
        <v>4055.3562000000002</v>
      </c>
      <c r="C61" s="85">
        <v>33292.673600000009</v>
      </c>
      <c r="D61" s="85">
        <v>329960.9155</v>
      </c>
      <c r="E61" s="85">
        <v>789.91700000000003</v>
      </c>
      <c r="F61" s="85">
        <v>322.3845</v>
      </c>
      <c r="G61" s="85">
        <v>368421.24680000002</v>
      </c>
      <c r="I61" s="55">
        <v>18.98</v>
      </c>
      <c r="J61" s="55">
        <v>1078.9416000000001</v>
      </c>
      <c r="K61" s="55">
        <v>0</v>
      </c>
      <c r="L61" s="55">
        <v>361.7647</v>
      </c>
      <c r="M61" s="55">
        <v>1459.6863000000001</v>
      </c>
      <c r="N61" s="55">
        <v>1084.1290999999999</v>
      </c>
      <c r="O61" s="55">
        <v>375.55720000000002</v>
      </c>
      <c r="P61" s="67"/>
      <c r="Q61" s="99" t="s">
        <v>107</v>
      </c>
      <c r="R61" s="99" t="s">
        <v>107</v>
      </c>
      <c r="S61" s="99" t="s">
        <v>107</v>
      </c>
      <c r="T61" s="99" t="s">
        <v>107</v>
      </c>
      <c r="U61" s="99" t="s">
        <v>107</v>
      </c>
      <c r="V61" s="99" t="s">
        <v>107</v>
      </c>
      <c r="W61" s="99"/>
      <c r="X61" s="99" t="s">
        <v>107</v>
      </c>
      <c r="Y61" s="99" t="s">
        <v>107</v>
      </c>
      <c r="Z61" s="99" t="s">
        <v>107</v>
      </c>
      <c r="AA61" s="99" t="s">
        <v>107</v>
      </c>
      <c r="AB61" s="99" t="s">
        <v>107</v>
      </c>
      <c r="AC61" s="99" t="s">
        <v>107</v>
      </c>
      <c r="AD61" s="99" t="s">
        <v>107</v>
      </c>
      <c r="AE61" s="99"/>
      <c r="AF61" s="99">
        <f t="shared" si="161"/>
        <v>0.97100778277990174</v>
      </c>
      <c r="AG61" s="99">
        <f t="shared" si="162"/>
        <v>0.43552756474294774</v>
      </c>
      <c r="AH61" s="99">
        <f t="shared" si="163"/>
        <v>-6.5783320058316219E-2</v>
      </c>
      <c r="AI61" s="99">
        <f t="shared" si="164"/>
        <v>2.1015060768421936</v>
      </c>
      <c r="AJ61" s="99">
        <f t="shared" si="164"/>
        <v>0.35378313232774561</v>
      </c>
      <c r="AK61" s="99">
        <f t="shared" si="165"/>
        <v>-2.7752060347177365E-2</v>
      </c>
      <c r="AL61" s="99"/>
      <c r="AM61" s="99">
        <f t="shared" si="166"/>
        <v>-0.57577965575122536</v>
      </c>
      <c r="AN61" s="99">
        <f t="shared" si="167"/>
        <v>-2.5120675762080324E-3</v>
      </c>
      <c r="AO61" s="99" t="str">
        <f>IFERROR(K61/K60-1, "n/a")</f>
        <v>n/a</v>
      </c>
      <c r="AP61" s="99">
        <f t="shared" si="169"/>
        <v>9.3360136265288052E-3</v>
      </c>
      <c r="AQ61" s="99">
        <f t="shared" si="170"/>
        <v>-1.6925910525611876E-2</v>
      </c>
      <c r="AR61" s="99">
        <f t="shared" si="171"/>
        <v>-2.127471912394685E-2</v>
      </c>
      <c r="AS61" s="99">
        <f t="shared" si="172"/>
        <v>-4.1524891600409619E-3</v>
      </c>
    </row>
    <row r="62" spans="1:45" s="35" customFormat="1" x14ac:dyDescent="0.2">
      <c r="A62" s="69">
        <v>45674</v>
      </c>
      <c r="B62" s="85">
        <v>3483.8695000000002</v>
      </c>
      <c r="C62" s="85">
        <v>13916.029699999999</v>
      </c>
      <c r="D62" s="85">
        <v>215217.62979999997</v>
      </c>
      <c r="E62" s="85">
        <v>0</v>
      </c>
      <c r="F62" s="85">
        <v>340.10640000000001</v>
      </c>
      <c r="G62" s="85">
        <v>232957.63539999997</v>
      </c>
      <c r="I62" s="55">
        <v>0</v>
      </c>
      <c r="J62" s="55">
        <v>790.5338999999999</v>
      </c>
      <c r="K62" s="55">
        <v>0</v>
      </c>
      <c r="L62" s="55">
        <v>218.85319999999999</v>
      </c>
      <c r="M62" s="55">
        <v>1009.3870999999999</v>
      </c>
      <c r="N62" s="55">
        <v>620.68189999999993</v>
      </c>
      <c r="O62" s="55">
        <v>388.70519999999999</v>
      </c>
      <c r="P62" s="67"/>
      <c r="Q62" s="99" t="s">
        <v>107</v>
      </c>
      <c r="R62" s="99" t="s">
        <v>107</v>
      </c>
      <c r="S62" s="99" t="s">
        <v>107</v>
      </c>
      <c r="T62" s="99" t="s">
        <v>107</v>
      </c>
      <c r="U62" s="99" t="s">
        <v>107</v>
      </c>
      <c r="V62" s="99" t="s">
        <v>107</v>
      </c>
      <c r="W62" s="99"/>
      <c r="X62" s="99" t="s">
        <v>107</v>
      </c>
      <c r="Y62" s="99" t="s">
        <v>107</v>
      </c>
      <c r="Z62" s="99" t="s">
        <v>107</v>
      </c>
      <c r="AA62" s="99" t="s">
        <v>107</v>
      </c>
      <c r="AB62" s="99" t="s">
        <v>107</v>
      </c>
      <c r="AC62" s="99" t="s">
        <v>107</v>
      </c>
      <c r="AD62" s="99" t="s">
        <v>107</v>
      </c>
      <c r="AE62" s="99"/>
      <c r="AF62" s="99">
        <f t="shared" si="161"/>
        <v>-0.14092145592537586</v>
      </c>
      <c r="AG62" s="99">
        <f t="shared" si="162"/>
        <v>-0.58200924722368963</v>
      </c>
      <c r="AH62" s="99">
        <f t="shared" si="163"/>
        <v>-0.34774811291248231</v>
      </c>
      <c r="AI62" s="99">
        <f t="shared" si="164"/>
        <v>-1</v>
      </c>
      <c r="AJ62" s="99">
        <f t="shared" si="164"/>
        <v>5.497131530827315E-2</v>
      </c>
      <c r="AK62" s="99">
        <f t="shared" si="165"/>
        <v>-0.36768675144714824</v>
      </c>
      <c r="AL62" s="99"/>
      <c r="AM62" s="99">
        <f t="shared" si="166"/>
        <v>-1</v>
      </c>
      <c r="AN62" s="99">
        <f t="shared" si="167"/>
        <v>-0.26730612667080422</v>
      </c>
      <c r="AO62" s="99" t="str">
        <f t="shared" si="168"/>
        <v>n/a</v>
      </c>
      <c r="AP62" s="99">
        <f t="shared" si="169"/>
        <v>-0.39503992512260044</v>
      </c>
      <c r="AQ62" s="99">
        <f t="shared" si="170"/>
        <v>-0.30849039276452761</v>
      </c>
      <c r="AR62" s="99">
        <f t="shared" si="171"/>
        <v>-0.42748340580471456</v>
      </c>
      <c r="AS62" s="99">
        <f t="shared" si="172"/>
        <v>3.5009314160399541E-2</v>
      </c>
    </row>
    <row r="63" spans="1:45" s="35" customFormat="1" x14ac:dyDescent="0.2">
      <c r="A63" s="69">
        <v>45678</v>
      </c>
      <c r="B63" s="85">
        <v>1328.5877</v>
      </c>
      <c r="C63" s="85">
        <v>9937.8565999999992</v>
      </c>
      <c r="D63" s="85">
        <v>211186.21960000001</v>
      </c>
      <c r="E63" s="85">
        <v>0</v>
      </c>
      <c r="F63" s="85">
        <v>866.70209999999997</v>
      </c>
      <c r="G63" s="85">
        <v>223319.36600000001</v>
      </c>
      <c r="I63" s="55">
        <v>38.6569</v>
      </c>
      <c r="J63" s="55">
        <v>754.87360000000001</v>
      </c>
      <c r="K63" s="55">
        <v>0</v>
      </c>
      <c r="L63" s="55">
        <v>308.9991</v>
      </c>
      <c r="M63" s="55">
        <v>1102.5295999999998</v>
      </c>
      <c r="N63" s="55">
        <v>807.19429999999988</v>
      </c>
      <c r="O63" s="55">
        <v>295.33530000000002</v>
      </c>
      <c r="P63" s="67"/>
      <c r="Q63" s="99" t="s">
        <v>107</v>
      </c>
      <c r="R63" s="99" t="s">
        <v>107</v>
      </c>
      <c r="S63" s="99" t="s">
        <v>107</v>
      </c>
      <c r="T63" s="99" t="s">
        <v>107</v>
      </c>
      <c r="U63" s="99" t="s">
        <v>107</v>
      </c>
      <c r="V63" s="99" t="s">
        <v>107</v>
      </c>
      <c r="W63" s="99"/>
      <c r="X63" s="99" t="s">
        <v>107</v>
      </c>
      <c r="Y63" s="99" t="s">
        <v>107</v>
      </c>
      <c r="Z63" s="99" t="s">
        <v>107</v>
      </c>
      <c r="AA63" s="99" t="s">
        <v>107</v>
      </c>
      <c r="AB63" s="99" t="s">
        <v>107</v>
      </c>
      <c r="AC63" s="99" t="s">
        <v>107</v>
      </c>
      <c r="AD63" s="99" t="s">
        <v>107</v>
      </c>
      <c r="AE63" s="99"/>
      <c r="AF63" s="99">
        <f t="shared" si="161"/>
        <v>-0.61864596248510462</v>
      </c>
      <c r="AG63" s="99">
        <f t="shared" si="162"/>
        <v>-0.28586983398001808</v>
      </c>
      <c r="AH63" s="99">
        <f t="shared" si="163"/>
        <v>-1.8731784211852509E-2</v>
      </c>
      <c r="AI63" s="99" t="str">
        <f t="shared" si="164"/>
        <v>n/a</v>
      </c>
      <c r="AJ63" s="99">
        <f t="shared" si="164"/>
        <v>1.5483263472842617</v>
      </c>
      <c r="AK63" s="99">
        <f t="shared" si="165"/>
        <v>-4.1373485713187996E-2</v>
      </c>
      <c r="AL63" s="99"/>
      <c r="AM63" s="99" t="str">
        <f t="shared" si="166"/>
        <v>n/a</v>
      </c>
      <c r="AN63" s="99">
        <f t="shared" si="167"/>
        <v>-4.510913447228504E-2</v>
      </c>
      <c r="AO63" s="99" t="str">
        <f t="shared" si="168"/>
        <v>n/a</v>
      </c>
      <c r="AP63" s="99">
        <f t="shared" si="169"/>
        <v>0.41190121963032755</v>
      </c>
      <c r="AQ63" s="99">
        <f t="shared" si="170"/>
        <v>9.2276293208026772E-2</v>
      </c>
      <c r="AR63" s="99">
        <f t="shared" si="171"/>
        <v>0.30049595453000966</v>
      </c>
      <c r="AS63" s="99">
        <f t="shared" si="172"/>
        <v>-0.24020748886302523</v>
      </c>
    </row>
    <row r="64" spans="1:45" s="35" customFormat="1" x14ac:dyDescent="0.2">
      <c r="A64" s="69">
        <v>45679</v>
      </c>
      <c r="B64" s="85">
        <v>1916.4003000000002</v>
      </c>
      <c r="C64" s="85">
        <v>23164.301900000002</v>
      </c>
      <c r="D64" s="85">
        <v>241724.61110000001</v>
      </c>
      <c r="E64" s="85">
        <v>277.51549999999997</v>
      </c>
      <c r="F64" s="85">
        <v>528.56359999999995</v>
      </c>
      <c r="G64" s="85">
        <v>267611.39240000001</v>
      </c>
      <c r="I64" s="55">
        <v>25.431099999999997</v>
      </c>
      <c r="J64" s="55">
        <v>1464.5219999999999</v>
      </c>
      <c r="K64" s="55">
        <v>925.03880000000004</v>
      </c>
      <c r="L64" s="55">
        <v>659.75519999999995</v>
      </c>
      <c r="M64" s="55">
        <v>3074.7471</v>
      </c>
      <c r="N64" s="55">
        <v>2461.7174</v>
      </c>
      <c r="O64" s="55">
        <v>613.02970000000005</v>
      </c>
      <c r="P64" s="67"/>
      <c r="Q64" s="99" t="s">
        <v>107</v>
      </c>
      <c r="R64" s="99" t="s">
        <v>107</v>
      </c>
      <c r="S64" s="99" t="s">
        <v>107</v>
      </c>
      <c r="T64" s="99" t="s">
        <v>107</v>
      </c>
      <c r="U64" s="99" t="s">
        <v>107</v>
      </c>
      <c r="V64" s="99" t="s">
        <v>107</v>
      </c>
      <c r="W64" s="99"/>
      <c r="X64" s="99" t="s">
        <v>107</v>
      </c>
      <c r="Y64" s="99" t="s">
        <v>107</v>
      </c>
      <c r="Z64" s="99" t="s">
        <v>107</v>
      </c>
      <c r="AA64" s="99" t="s">
        <v>107</v>
      </c>
      <c r="AB64" s="99" t="s">
        <v>107</v>
      </c>
      <c r="AC64" s="99" t="s">
        <v>107</v>
      </c>
      <c r="AD64" s="99" t="s">
        <v>107</v>
      </c>
      <c r="AE64" s="99"/>
      <c r="AF64" s="99">
        <f t="shared" si="161"/>
        <v>0.44243417276857233</v>
      </c>
      <c r="AG64" s="99">
        <f t="shared" si="162"/>
        <v>1.3309152901240298</v>
      </c>
      <c r="AH64" s="99">
        <f t="shared" si="163"/>
        <v>0.14460409186660783</v>
      </c>
      <c r="AI64" s="99" t="str">
        <f t="shared" si="164"/>
        <v>n/a</v>
      </c>
      <c r="AJ64" s="99">
        <f t="shared" si="164"/>
        <v>-0.39014385681077735</v>
      </c>
      <c r="AK64" s="99">
        <f t="shared" si="165"/>
        <v>0.19833491019314464</v>
      </c>
      <c r="AL64" s="99"/>
      <c r="AM64" s="99">
        <f t="shared" si="166"/>
        <v>-0.34213296979323238</v>
      </c>
      <c r="AN64" s="99">
        <f t="shared" si="167"/>
        <v>0.94008904272185423</v>
      </c>
      <c r="AO64" s="99" t="str">
        <f t="shared" si="168"/>
        <v>n/a</v>
      </c>
      <c r="AP64" s="99">
        <f t="shared" si="169"/>
        <v>1.135136315931017</v>
      </c>
      <c r="AQ64" s="99">
        <f t="shared" si="170"/>
        <v>1.7888113842929934</v>
      </c>
      <c r="AR64" s="99">
        <f t="shared" si="171"/>
        <v>2.0497209903489164</v>
      </c>
      <c r="AS64" s="99">
        <f t="shared" si="172"/>
        <v>1.0757075093969464</v>
      </c>
    </row>
    <row r="65" spans="1:45" s="35" customFormat="1" x14ac:dyDescent="0.2">
      <c r="A65" s="69">
        <v>45680</v>
      </c>
      <c r="B65" s="85">
        <v>2349.4757</v>
      </c>
      <c r="C65" s="85">
        <v>17745.267599999999</v>
      </c>
      <c r="D65" s="85">
        <v>233487.08649999998</v>
      </c>
      <c r="E65" s="85">
        <v>739.98209999999995</v>
      </c>
      <c r="F65" s="85">
        <v>746.13589999999999</v>
      </c>
      <c r="G65" s="85">
        <v>255067.94779999997</v>
      </c>
      <c r="I65" s="55">
        <v>0</v>
      </c>
      <c r="J65" s="55">
        <v>1696.8452</v>
      </c>
      <c r="K65" s="55">
        <v>948.20490000000007</v>
      </c>
      <c r="L65" s="55">
        <v>2365.9290000000001</v>
      </c>
      <c r="M65" s="55">
        <v>5010.9791000000005</v>
      </c>
      <c r="N65" s="55">
        <v>2678.3206</v>
      </c>
      <c r="O65" s="55">
        <v>2332.6585</v>
      </c>
      <c r="P65" s="67"/>
      <c r="Q65" s="99" t="s">
        <v>107</v>
      </c>
      <c r="R65" s="99" t="s">
        <v>107</v>
      </c>
      <c r="S65" s="99" t="s">
        <v>107</v>
      </c>
      <c r="T65" s="99" t="s">
        <v>107</v>
      </c>
      <c r="U65" s="99" t="s">
        <v>107</v>
      </c>
      <c r="V65" s="99" t="s">
        <v>107</v>
      </c>
      <c r="W65" s="99"/>
      <c r="X65" s="99" t="s">
        <v>107</v>
      </c>
      <c r="Y65" s="99" t="s">
        <v>107</v>
      </c>
      <c r="Z65" s="99" t="s">
        <v>107</v>
      </c>
      <c r="AA65" s="99" t="s">
        <v>107</v>
      </c>
      <c r="AB65" s="99" t="s">
        <v>107</v>
      </c>
      <c r="AC65" s="99" t="s">
        <v>107</v>
      </c>
      <c r="AD65" s="99" t="s">
        <v>107</v>
      </c>
      <c r="AE65" s="99"/>
      <c r="AF65" s="99">
        <f t="shared" si="161"/>
        <v>0.22598378846006217</v>
      </c>
      <c r="AG65" s="99">
        <f t="shared" si="162"/>
        <v>-0.23393902926122723</v>
      </c>
      <c r="AH65" s="99">
        <f t="shared" si="163"/>
        <v>-3.407813777221147E-2</v>
      </c>
      <c r="AI65" s="99">
        <f t="shared" si="164"/>
        <v>1.6664532251351725</v>
      </c>
      <c r="AJ65" s="99">
        <f t="shared" si="164"/>
        <v>0.41162936683494666</v>
      </c>
      <c r="AK65" s="99">
        <f t="shared" si="165"/>
        <v>-4.6871863292169968E-2</v>
      </c>
      <c r="AL65" s="99"/>
      <c r="AM65" s="99">
        <f t="shared" si="166"/>
        <v>-1</v>
      </c>
      <c r="AN65" s="99">
        <f t="shared" si="167"/>
        <v>0.15863414820671862</v>
      </c>
      <c r="AO65" s="99">
        <f t="shared" si="168"/>
        <v>2.5043381964086286E-2</v>
      </c>
      <c r="AP65" s="99">
        <f t="shared" si="169"/>
        <v>2.5860710154311786</v>
      </c>
      <c r="AQ65" s="99">
        <f t="shared" si="170"/>
        <v>0.62972073378002391</v>
      </c>
      <c r="AR65" s="99">
        <f t="shared" si="171"/>
        <v>8.7988653774799586E-2</v>
      </c>
      <c r="AS65" s="99">
        <f t="shared" si="172"/>
        <v>2.8051313011425054</v>
      </c>
    </row>
    <row r="66" spans="1:45" s="35" customFormat="1" x14ac:dyDescent="0.2">
      <c r="A66" s="69">
        <v>45681</v>
      </c>
      <c r="B66" s="85">
        <v>2290.8746000000001</v>
      </c>
      <c r="C66" s="85">
        <v>16029.882900000001</v>
      </c>
      <c r="D66" s="85">
        <v>157152.16409999999</v>
      </c>
      <c r="E66" s="85">
        <v>1000.4778999999999</v>
      </c>
      <c r="F66" s="85">
        <v>393.96600000000001</v>
      </c>
      <c r="G66" s="85">
        <v>176867.36549999999</v>
      </c>
      <c r="I66" s="55">
        <v>0</v>
      </c>
      <c r="J66" s="55">
        <v>1224.5766999999998</v>
      </c>
      <c r="K66" s="55">
        <v>0</v>
      </c>
      <c r="L66" s="55">
        <v>227.24619999999999</v>
      </c>
      <c r="M66" s="55">
        <v>1451.8228999999999</v>
      </c>
      <c r="N66" s="55">
        <v>979.4799999999999</v>
      </c>
      <c r="O66" s="55">
        <v>472.34289999999999</v>
      </c>
      <c r="P66" s="67"/>
      <c r="Q66" s="99" t="s">
        <v>107</v>
      </c>
      <c r="R66" s="99" t="s">
        <v>107</v>
      </c>
      <c r="S66" s="99" t="s">
        <v>107</v>
      </c>
      <c r="T66" s="99" t="s">
        <v>107</v>
      </c>
      <c r="U66" s="99" t="s">
        <v>107</v>
      </c>
      <c r="V66" s="99" t="s">
        <v>107</v>
      </c>
      <c r="W66" s="99"/>
      <c r="X66" s="99" t="s">
        <v>107</v>
      </c>
      <c r="Y66" s="99" t="s">
        <v>107</v>
      </c>
      <c r="Z66" s="99" t="s">
        <v>107</v>
      </c>
      <c r="AA66" s="99" t="s">
        <v>107</v>
      </c>
      <c r="AB66" s="99" t="s">
        <v>107</v>
      </c>
      <c r="AC66" s="99" t="s">
        <v>107</v>
      </c>
      <c r="AD66" s="99" t="s">
        <v>107</v>
      </c>
      <c r="AE66" s="99"/>
      <c r="AF66" s="99">
        <f t="shared" si="161"/>
        <v>-2.4942203062581103E-2</v>
      </c>
      <c r="AG66" s="99">
        <f t="shared" si="162"/>
        <v>-9.6667164376827874E-2</v>
      </c>
      <c r="AH66" s="99">
        <f t="shared" si="163"/>
        <v>-0.32693423668207877</v>
      </c>
      <c r="AI66" s="99">
        <f t="shared" si="164"/>
        <v>0.35202986666839631</v>
      </c>
      <c r="AJ66" s="99">
        <f t="shared" si="164"/>
        <v>-0.47199163047911241</v>
      </c>
      <c r="AK66" s="99">
        <f t="shared" si="165"/>
        <v>-0.30658725635459871</v>
      </c>
      <c r="AL66" s="99"/>
      <c r="AM66" s="99" t="str">
        <f t="shared" si="166"/>
        <v>n/a</v>
      </c>
      <c r="AN66" s="99">
        <f t="shared" si="167"/>
        <v>-0.27832149921513183</v>
      </c>
      <c r="AO66" s="99">
        <f t="shared" si="168"/>
        <v>-1</v>
      </c>
      <c r="AP66" s="99">
        <f t="shared" si="169"/>
        <v>-0.90395054120389917</v>
      </c>
      <c r="AQ66" s="99">
        <f t="shared" si="170"/>
        <v>-0.71027161139027706</v>
      </c>
      <c r="AR66" s="99">
        <f t="shared" si="171"/>
        <v>-0.63429322090865448</v>
      </c>
      <c r="AS66" s="99">
        <f t="shared" si="172"/>
        <v>-0.79750876521359637</v>
      </c>
    </row>
    <row r="67" spans="1:45" s="35" customFormat="1" x14ac:dyDescent="0.2">
      <c r="A67" s="69">
        <v>45684</v>
      </c>
      <c r="B67" s="85">
        <v>1825.5185999999999</v>
      </c>
      <c r="C67" s="85">
        <v>13940.266300000001</v>
      </c>
      <c r="D67" s="85">
        <v>171743.67979999998</v>
      </c>
      <c r="E67" s="85">
        <v>170.60770000000002</v>
      </c>
      <c r="F67" s="85">
        <v>1002.1277</v>
      </c>
      <c r="G67" s="85">
        <v>188682.20009999999</v>
      </c>
      <c r="I67" s="55">
        <v>34.542499999999997</v>
      </c>
      <c r="J67" s="55">
        <v>790.80130000000008</v>
      </c>
      <c r="K67" s="55">
        <v>27.011099999999999</v>
      </c>
      <c r="L67" s="55">
        <v>459.30619999999999</v>
      </c>
      <c r="M67" s="55">
        <v>1311.6611</v>
      </c>
      <c r="N67" s="55">
        <v>850.08609999999999</v>
      </c>
      <c r="O67" s="55">
        <v>461.57500000000005</v>
      </c>
      <c r="P67" s="67"/>
      <c r="Q67" s="99" t="s">
        <v>107</v>
      </c>
      <c r="R67" s="99" t="s">
        <v>107</v>
      </c>
      <c r="S67" s="99" t="s">
        <v>107</v>
      </c>
      <c r="T67" s="99" t="s">
        <v>107</v>
      </c>
      <c r="U67" s="99" t="s">
        <v>107</v>
      </c>
      <c r="V67" s="99" t="s">
        <v>107</v>
      </c>
      <c r="W67" s="99"/>
      <c r="X67" s="99" t="s">
        <v>107</v>
      </c>
      <c r="Y67" s="99" t="s">
        <v>107</v>
      </c>
      <c r="Z67" s="99" t="s">
        <v>107</v>
      </c>
      <c r="AA67" s="99" t="s">
        <v>107</v>
      </c>
      <c r="AB67" s="99" t="s">
        <v>107</v>
      </c>
      <c r="AC67" s="99" t="s">
        <v>107</v>
      </c>
      <c r="AD67" s="99" t="s">
        <v>107</v>
      </c>
      <c r="AE67" s="99"/>
      <c r="AF67" s="99">
        <f t="shared" si="161"/>
        <v>-0.20313464560652961</v>
      </c>
      <c r="AG67" s="99">
        <f t="shared" si="162"/>
        <v>-0.13035757110864477</v>
      </c>
      <c r="AH67" s="99">
        <f t="shared" si="163"/>
        <v>9.2849600790193554E-2</v>
      </c>
      <c r="AI67" s="99">
        <f t="shared" si="164"/>
        <v>-0.82947379447362102</v>
      </c>
      <c r="AJ67" s="99">
        <f t="shared" si="164"/>
        <v>1.5436908261118978</v>
      </c>
      <c r="AK67" s="99">
        <f t="shared" si="165"/>
        <v>6.6800534777005094E-2</v>
      </c>
      <c r="AL67" s="99"/>
      <c r="AM67" s="99" t="str">
        <f t="shared" si="166"/>
        <v>n/a</v>
      </c>
      <c r="AN67" s="99">
        <f t="shared" si="167"/>
        <v>-0.35422477007769282</v>
      </c>
      <c r="AO67" s="99" t="str">
        <f t="shared" si="168"/>
        <v>n/a</v>
      </c>
      <c r="AP67" s="99">
        <f t="shared" si="169"/>
        <v>1.021183192502229</v>
      </c>
      <c r="AQ67" s="99">
        <f t="shared" si="170"/>
        <v>-9.654194048048137E-2</v>
      </c>
      <c r="AR67" s="99">
        <f t="shared" si="171"/>
        <v>-0.13210468820190302</v>
      </c>
      <c r="AS67" s="99">
        <f t="shared" si="172"/>
        <v>-2.2796785978999479E-2</v>
      </c>
    </row>
    <row r="68" spans="1:45" x14ac:dyDescent="0.2">
      <c r="A68" s="69">
        <v>45685</v>
      </c>
      <c r="B68" s="85">
        <v>3411.1659</v>
      </c>
      <c r="C68" s="85">
        <v>15079.461599999999</v>
      </c>
      <c r="D68" s="85">
        <v>214992.6826</v>
      </c>
      <c r="E68" s="85">
        <v>256.27029999999996</v>
      </c>
      <c r="F68" s="85">
        <v>308.38280000000003</v>
      </c>
      <c r="G68" s="85">
        <v>234047.9632</v>
      </c>
      <c r="H68" s="35"/>
      <c r="I68" s="55">
        <v>75.816000000000003</v>
      </c>
      <c r="J68" s="55">
        <v>1463.7070000000001</v>
      </c>
      <c r="K68" s="55">
        <v>891.41890000000001</v>
      </c>
      <c r="L68" s="55">
        <v>571.16590000000008</v>
      </c>
      <c r="M68" s="55">
        <v>3002.1078000000002</v>
      </c>
      <c r="N68" s="55">
        <v>2148.556</v>
      </c>
      <c r="O68" s="55">
        <v>853.55180000000007</v>
      </c>
      <c r="P68" s="67"/>
      <c r="Q68" s="99" t="s">
        <v>107</v>
      </c>
      <c r="R68" s="99" t="s">
        <v>107</v>
      </c>
      <c r="S68" s="99" t="s">
        <v>107</v>
      </c>
      <c r="T68" s="99" t="s">
        <v>107</v>
      </c>
      <c r="U68" s="99" t="s">
        <v>107</v>
      </c>
      <c r="V68" s="99" t="s">
        <v>107</v>
      </c>
      <c r="W68" s="99"/>
      <c r="X68" s="99" t="s">
        <v>107</v>
      </c>
      <c r="Y68" s="99" t="s">
        <v>107</v>
      </c>
      <c r="Z68" s="99" t="s">
        <v>107</v>
      </c>
      <c r="AA68" s="99" t="s">
        <v>107</v>
      </c>
      <c r="AB68" s="99" t="s">
        <v>107</v>
      </c>
      <c r="AC68" s="99" t="s">
        <v>107</v>
      </c>
      <c r="AD68" s="99" t="s">
        <v>107</v>
      </c>
      <c r="AE68" s="99"/>
      <c r="AF68" s="99">
        <f t="shared" si="161"/>
        <v>0.86860101014582924</v>
      </c>
      <c r="AG68" s="99">
        <f t="shared" si="162"/>
        <v>8.171976599901809E-2</v>
      </c>
      <c r="AH68" s="99">
        <f t="shared" si="163"/>
        <v>0.25182296577297403</v>
      </c>
      <c r="AI68" s="99">
        <f t="shared" si="164"/>
        <v>0.50210277730723729</v>
      </c>
      <c r="AJ68" s="99">
        <f t="shared" si="164"/>
        <v>-0.6922719529656749</v>
      </c>
      <c r="AK68" s="99">
        <f t="shared" si="165"/>
        <v>0.24043477909392896</v>
      </c>
      <c r="AL68" s="99"/>
      <c r="AM68" s="99">
        <f t="shared" si="166"/>
        <v>1.1948614026199613</v>
      </c>
      <c r="AN68" s="99">
        <f t="shared" si="167"/>
        <v>0.85091627947500847</v>
      </c>
      <c r="AO68" s="99">
        <f t="shared" si="168"/>
        <v>32.001947347571928</v>
      </c>
      <c r="AP68" s="99">
        <f t="shared" si="169"/>
        <v>0.24354058360196329</v>
      </c>
      <c r="AQ68" s="99">
        <f t="shared" si="170"/>
        <v>1.2887831315573819</v>
      </c>
      <c r="AR68" s="99">
        <f t="shared" si="171"/>
        <v>1.5274569246573964</v>
      </c>
      <c r="AS68" s="99">
        <f t="shared" si="172"/>
        <v>0.84921583707956461</v>
      </c>
    </row>
    <row r="69" spans="1:45" x14ac:dyDescent="0.2">
      <c r="A69" s="69">
        <v>45686</v>
      </c>
      <c r="B69" s="85">
        <v>3225.3807999999999</v>
      </c>
      <c r="C69" s="85">
        <v>9226.3726999999999</v>
      </c>
      <c r="D69" s="85">
        <v>240521.87030000001</v>
      </c>
      <c r="E69" s="85">
        <v>2203.0173</v>
      </c>
      <c r="F69" s="85">
        <v>583.08490000000006</v>
      </c>
      <c r="G69" s="85">
        <v>255759.726</v>
      </c>
      <c r="H69" s="35"/>
      <c r="I69" s="55">
        <v>0</v>
      </c>
      <c r="J69" s="55">
        <v>983.53359999999998</v>
      </c>
      <c r="K69" s="55">
        <v>5.1506000000000007</v>
      </c>
      <c r="L69" s="55">
        <v>427.55309999999997</v>
      </c>
      <c r="M69" s="55">
        <v>1416.2373</v>
      </c>
      <c r="N69" s="55">
        <v>845.06960000000004</v>
      </c>
      <c r="O69" s="55">
        <v>571.16769999999997</v>
      </c>
      <c r="P69" s="67"/>
      <c r="Q69" s="99" t="s">
        <v>107</v>
      </c>
      <c r="R69" s="99" t="s">
        <v>107</v>
      </c>
      <c r="S69" s="99" t="s">
        <v>107</v>
      </c>
      <c r="T69" s="99" t="s">
        <v>107</v>
      </c>
      <c r="U69" s="99" t="s">
        <v>107</v>
      </c>
      <c r="V69" s="99" t="s">
        <v>107</v>
      </c>
      <c r="W69" s="99"/>
      <c r="X69" s="99" t="s">
        <v>107</v>
      </c>
      <c r="Y69" s="99" t="s">
        <v>107</v>
      </c>
      <c r="Z69" s="99" t="s">
        <v>107</v>
      </c>
      <c r="AA69" s="99" t="s">
        <v>107</v>
      </c>
      <c r="AB69" s="99" t="s">
        <v>107</v>
      </c>
      <c r="AC69" s="99" t="s">
        <v>107</v>
      </c>
      <c r="AD69" s="99" t="s">
        <v>107</v>
      </c>
      <c r="AE69" s="99"/>
      <c r="AF69" s="99">
        <f t="shared" si="161"/>
        <v>-5.4463812504692344E-2</v>
      </c>
      <c r="AG69" s="99">
        <f t="shared" si="162"/>
        <v>-0.38814972677804349</v>
      </c>
      <c r="AH69" s="99">
        <f t="shared" si="163"/>
        <v>0.11874444930527139</v>
      </c>
      <c r="AI69" s="99">
        <f t="shared" si="164"/>
        <v>7.5964596755847253</v>
      </c>
      <c r="AJ69" s="99">
        <f t="shared" si="164"/>
        <v>0.89078281927526448</v>
      </c>
      <c r="AK69" s="99">
        <f t="shared" si="165"/>
        <v>9.2766296716056962E-2</v>
      </c>
      <c r="AL69" s="99"/>
      <c r="AM69" s="99">
        <f t="shared" si="166"/>
        <v>-1</v>
      </c>
      <c r="AN69" s="99">
        <f t="shared" si="167"/>
        <v>-0.32805295048804173</v>
      </c>
      <c r="AO69" s="99">
        <f t="shared" si="168"/>
        <v>-0.99422202064596121</v>
      </c>
      <c r="AP69" s="99">
        <f t="shared" si="169"/>
        <v>-0.25143797975334325</v>
      </c>
      <c r="AQ69" s="99">
        <f t="shared" si="170"/>
        <v>-0.52825234989896108</v>
      </c>
      <c r="AR69" s="99">
        <f t="shared" si="171"/>
        <v>-0.6066802075440435</v>
      </c>
      <c r="AS69" s="99">
        <f t="shared" si="172"/>
        <v>-0.3308341684710876</v>
      </c>
    </row>
    <row r="70" spans="1:45" x14ac:dyDescent="0.2">
      <c r="A70" s="69">
        <v>45687</v>
      </c>
      <c r="B70" s="85">
        <v>3418.4683000000005</v>
      </c>
      <c r="C70" s="85">
        <v>10367.767699999999</v>
      </c>
      <c r="D70" s="85">
        <v>318510.03080000001</v>
      </c>
      <c r="E70" s="85">
        <v>213.42020000000002</v>
      </c>
      <c r="F70" s="85">
        <v>396.2731</v>
      </c>
      <c r="G70" s="85">
        <v>332905.96009999997</v>
      </c>
      <c r="H70" s="35"/>
      <c r="I70" s="55">
        <v>0</v>
      </c>
      <c r="J70" s="55">
        <v>1326.8006</v>
      </c>
      <c r="K70" s="55">
        <v>71.069699999999997</v>
      </c>
      <c r="L70" s="55">
        <v>355.14120000000003</v>
      </c>
      <c r="M70" s="55">
        <v>1753.0115000000001</v>
      </c>
      <c r="N70" s="55">
        <v>1117.7481</v>
      </c>
      <c r="O70" s="55">
        <v>635.26340000000005</v>
      </c>
      <c r="Q70" s="99" t="s">
        <v>107</v>
      </c>
      <c r="R70" s="99" t="s">
        <v>107</v>
      </c>
      <c r="S70" s="99" t="s">
        <v>107</v>
      </c>
      <c r="T70" s="99" t="s">
        <v>107</v>
      </c>
      <c r="U70" s="99" t="s">
        <v>107</v>
      </c>
      <c r="V70" s="99" t="s">
        <v>107</v>
      </c>
      <c r="W70" s="99"/>
      <c r="X70" s="99" t="s">
        <v>107</v>
      </c>
      <c r="Y70" s="99" t="s">
        <v>107</v>
      </c>
      <c r="Z70" s="99" t="s">
        <v>107</v>
      </c>
      <c r="AA70" s="99" t="s">
        <v>107</v>
      </c>
      <c r="AB70" s="99" t="s">
        <v>107</v>
      </c>
      <c r="AC70" s="99" t="s">
        <v>107</v>
      </c>
      <c r="AD70" s="99" t="s">
        <v>107</v>
      </c>
      <c r="AE70" s="99"/>
      <c r="AF70" s="99">
        <f t="shared" ref="AF70:AF71" si="173">IFERROR(B70/B69-1, "n/a")</f>
        <v>5.9865024309687875E-2</v>
      </c>
      <c r="AG70" s="99">
        <f t="shared" ref="AG70:AG71" si="174">IFERROR(C70/C69-1, "n/a")</f>
        <v>0.12371004696135879</v>
      </c>
      <c r="AH70" s="99">
        <f t="shared" ref="AH70:AH71" si="175">IFERROR(D70/D69-1, "n/a")</f>
        <v>0.32424560977646788</v>
      </c>
      <c r="AI70" s="99">
        <f t="shared" ref="AI70:AI71" si="176">IFERROR(E70/E69-1, "n/a")</f>
        <v>-0.90312368404914478</v>
      </c>
      <c r="AJ70" s="99">
        <f t="shared" ref="AJ70:AJ71" si="177">IFERROR(F70/F69-1, "n/a")</f>
        <v>-0.32038524749997821</v>
      </c>
      <c r="AK70" s="99">
        <f t="shared" ref="AK70:AK71" si="178">IFERROR(G70/G69-1, "n/a")</f>
        <v>0.30163558315666927</v>
      </c>
      <c r="AL70" s="99"/>
      <c r="AM70" s="99" t="str">
        <f t="shared" ref="AM70:AM71" si="179">IFERROR(I70/I69-1, "n/a")</f>
        <v>n/a</v>
      </c>
      <c r="AN70" s="99">
        <f t="shared" ref="AN70:AN71" si="180">IFERROR(J70/J69-1, "n/a")</f>
        <v>0.34901400419873818</v>
      </c>
      <c r="AO70" s="99">
        <f t="shared" ref="AO70:AO71" si="181">IFERROR(K70/K69-1, "n/a")</f>
        <v>12.79833417465926</v>
      </c>
      <c r="AP70" s="99">
        <f t="shared" ref="AP70:AP71" si="182">IFERROR(L70/L69-1, "n/a")</f>
        <v>-0.1693635246709706</v>
      </c>
      <c r="AQ70" s="99">
        <f t="shared" ref="AQ70:AQ71" si="183">IFERROR(M70/M69-1, "n/a")</f>
        <v>0.237795036184967</v>
      </c>
      <c r="AR70" s="99">
        <f t="shared" ref="AR70:AR71" si="184">IFERROR(N70/N69-1, "n/a")</f>
        <v>0.32266987239867584</v>
      </c>
      <c r="AS70" s="99">
        <f t="shared" ref="AS70:AS71" si="185">IFERROR(O70/O69-1, "n/a")</f>
        <v>0.11221870564459446</v>
      </c>
    </row>
    <row r="71" spans="1:45" x14ac:dyDescent="0.2">
      <c r="A71" s="69">
        <v>45688</v>
      </c>
      <c r="B71" s="85">
        <v>1825.9373000000001</v>
      </c>
      <c r="C71" s="85">
        <v>10227.939299999998</v>
      </c>
      <c r="D71" s="85">
        <v>569276.34009999991</v>
      </c>
      <c r="E71" s="85">
        <v>0</v>
      </c>
      <c r="F71" s="85">
        <v>220.7355</v>
      </c>
      <c r="G71" s="85">
        <v>581550.95219999983</v>
      </c>
      <c r="H71" s="35"/>
      <c r="I71" s="55">
        <v>0</v>
      </c>
      <c r="J71" s="55">
        <v>956.64089999999987</v>
      </c>
      <c r="K71" s="55">
        <v>171.31029999999998</v>
      </c>
      <c r="L71" s="55">
        <v>310.40830000000005</v>
      </c>
      <c r="M71" s="55">
        <v>1438.3595</v>
      </c>
      <c r="N71" s="55">
        <v>986.45119999999997</v>
      </c>
      <c r="O71" s="55">
        <v>451.9083</v>
      </c>
      <c r="Q71" s="99" t="s">
        <v>107</v>
      </c>
      <c r="R71" s="99" t="s">
        <v>107</v>
      </c>
      <c r="S71" s="99" t="s">
        <v>107</v>
      </c>
      <c r="T71" s="99" t="s">
        <v>107</v>
      </c>
      <c r="U71" s="99" t="s">
        <v>107</v>
      </c>
      <c r="V71" s="99" t="s">
        <v>107</v>
      </c>
      <c r="W71" s="99"/>
      <c r="X71" s="99" t="s">
        <v>107</v>
      </c>
      <c r="Y71" s="99" t="s">
        <v>107</v>
      </c>
      <c r="Z71" s="99" t="s">
        <v>107</v>
      </c>
      <c r="AA71" s="99" t="s">
        <v>107</v>
      </c>
      <c r="AB71" s="99" t="s">
        <v>107</v>
      </c>
      <c r="AC71" s="99" t="s">
        <v>107</v>
      </c>
      <c r="AD71" s="99" t="s">
        <v>107</v>
      </c>
      <c r="AE71" s="99"/>
      <c r="AF71" s="99">
        <f t="shared" si="173"/>
        <v>-0.46586098224166661</v>
      </c>
      <c r="AG71" s="99">
        <f t="shared" si="174"/>
        <v>-1.3486837672877283E-2</v>
      </c>
      <c r="AH71" s="99">
        <f t="shared" si="175"/>
        <v>0.78731055555817653</v>
      </c>
      <c r="AI71" s="99">
        <f t="shared" si="176"/>
        <v>-1</v>
      </c>
      <c r="AJ71" s="99">
        <f t="shared" si="177"/>
        <v>-0.44297127410364212</v>
      </c>
      <c r="AK71" s="99">
        <f t="shared" si="178"/>
        <v>0.74689258199315689</v>
      </c>
      <c r="AL71" s="99"/>
      <c r="AM71" s="99" t="str">
        <f t="shared" si="179"/>
        <v>n/a</v>
      </c>
      <c r="AN71" s="99">
        <f t="shared" si="180"/>
        <v>-0.27898668420861439</v>
      </c>
      <c r="AO71" s="99">
        <f t="shared" si="181"/>
        <v>1.4104548070415381</v>
      </c>
      <c r="AP71" s="99">
        <f t="shared" si="182"/>
        <v>-0.12595806963540124</v>
      </c>
      <c r="AQ71" s="99">
        <f t="shared" si="183"/>
        <v>-0.17949226231544979</v>
      </c>
      <c r="AR71" s="99">
        <f t="shared" si="184"/>
        <v>-0.11746555417987292</v>
      </c>
      <c r="AS71" s="99">
        <f t="shared" si="185"/>
        <v>-0.28862846498003825</v>
      </c>
    </row>
    <row r="72" spans="1:45" x14ac:dyDescent="0.2">
      <c r="A72" s="69"/>
      <c r="B72" s="85"/>
      <c r="C72" s="85"/>
      <c r="D72" s="85"/>
      <c r="E72" s="85"/>
      <c r="F72" s="85"/>
      <c r="G72" s="85"/>
      <c r="H72" s="35"/>
      <c r="I72" s="55"/>
      <c r="J72" s="55"/>
      <c r="K72" s="55"/>
      <c r="L72" s="55"/>
      <c r="M72" s="55"/>
      <c r="N72" s="55"/>
      <c r="O72" s="55"/>
      <c r="Q72" s="99"/>
      <c r="R72" s="99"/>
      <c r="S72" s="99"/>
      <c r="T72" s="99"/>
      <c r="U72" s="99"/>
      <c r="V72" s="99"/>
      <c r="W72" s="99"/>
      <c r="X72" s="99"/>
      <c r="Y72" s="99"/>
      <c r="Z72" s="99"/>
      <c r="AA72" s="99"/>
      <c r="AB72" s="99"/>
      <c r="AC72" s="99"/>
      <c r="AD72" s="99"/>
      <c r="AE72" s="99"/>
      <c r="AF72" s="99"/>
      <c r="AG72" s="99"/>
      <c r="AH72" s="99"/>
      <c r="AI72" s="99"/>
      <c r="AJ72" s="99"/>
      <c r="AK72" s="99"/>
      <c r="AL72" s="99"/>
      <c r="AM72" s="99"/>
      <c r="AN72" s="99"/>
      <c r="AO72" s="99"/>
      <c r="AP72" s="99"/>
      <c r="AQ72" s="99"/>
      <c r="AR72" s="99"/>
      <c r="AS72" s="99"/>
    </row>
    <row r="73" spans="1:45" x14ac:dyDescent="0.2">
      <c r="A73" s="69"/>
      <c r="B73" s="85"/>
      <c r="C73" s="85"/>
      <c r="D73" s="85"/>
      <c r="E73" s="85"/>
      <c r="F73" s="85"/>
      <c r="G73" s="85"/>
      <c r="H73" s="35"/>
      <c r="I73" s="55"/>
      <c r="J73" s="55"/>
      <c r="K73" s="55"/>
      <c r="L73" s="55"/>
      <c r="M73" s="55"/>
      <c r="N73" s="55"/>
      <c r="O73" s="55"/>
      <c r="Q73" s="99"/>
      <c r="R73" s="99"/>
      <c r="S73" s="99"/>
      <c r="T73" s="99"/>
      <c r="U73" s="99"/>
      <c r="V73" s="99"/>
      <c r="W73" s="99"/>
      <c r="X73" s="99"/>
      <c r="Y73" s="99"/>
      <c r="Z73" s="99"/>
      <c r="AA73" s="99"/>
      <c r="AB73" s="99"/>
      <c r="AC73" s="99"/>
      <c r="AD73" s="99"/>
      <c r="AE73" s="99"/>
      <c r="AF73" s="99"/>
      <c r="AG73" s="99"/>
      <c r="AH73" s="99"/>
      <c r="AI73" s="99"/>
      <c r="AJ73" s="99"/>
      <c r="AK73" s="99"/>
      <c r="AL73" s="99"/>
      <c r="AM73" s="99"/>
      <c r="AN73" s="99"/>
      <c r="AO73" s="99"/>
      <c r="AP73" s="99"/>
      <c r="AQ73" s="99"/>
      <c r="AR73" s="99"/>
      <c r="AS73" s="99"/>
    </row>
    <row r="74" spans="1:45" x14ac:dyDescent="0.2">
      <c r="I74" s="35"/>
      <c r="J74" s="55"/>
      <c r="K74" s="55"/>
      <c r="L74" s="55"/>
      <c r="M74" s="55"/>
      <c r="N74" s="55"/>
      <c r="O74" s="55"/>
      <c r="P74" s="55"/>
      <c r="Q74" s="100"/>
    </row>
  </sheetData>
  <mergeCells count="8">
    <mergeCell ref="B9:G9"/>
    <mergeCell ref="Q9:V9"/>
    <mergeCell ref="Q8:AD8"/>
    <mergeCell ref="AF9:AK9"/>
    <mergeCell ref="AM9:AS9"/>
    <mergeCell ref="AF8:AS8"/>
    <mergeCell ref="I9:O9"/>
    <mergeCell ref="X9:AD9"/>
  </mergeCells>
  <phoneticPr fontId="8" type="noConversion"/>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632CC-BB78-4113-958D-D86F1A99B7D0}">
  <dimension ref="A1:AS73"/>
  <sheetViews>
    <sheetView zoomScaleNormal="100" workbookViewId="0">
      <pane ySplit="11" topLeftCell="A51" activePane="bottomLeft" state="frozen"/>
      <selection pane="bottomLeft" activeCell="A72" sqref="A72"/>
    </sheetView>
  </sheetViews>
  <sheetFormatPr defaultColWidth="9.140625" defaultRowHeight="12" x14ac:dyDescent="0.2"/>
  <cols>
    <col min="1" max="1" width="9.7109375" style="5" customWidth="1"/>
    <col min="2" max="7" width="8.7109375" style="5" customWidth="1"/>
    <col min="8" max="8" width="2.42578125" style="5" customWidth="1"/>
    <col min="9" max="15" width="8.7109375" style="5" customWidth="1"/>
    <col min="16" max="16" width="2.28515625" style="5" customWidth="1"/>
    <col min="17" max="17" width="9.5703125" style="114" customWidth="1"/>
    <col min="18" max="18" width="8.42578125" style="114" customWidth="1"/>
    <col min="19" max="21" width="7.5703125" style="114" customWidth="1"/>
    <col min="22" max="22" width="11" style="114" customWidth="1"/>
    <col min="23" max="23" width="3.28515625" style="114" customWidth="1"/>
    <col min="24" max="24" width="7.7109375" style="114" customWidth="1"/>
    <col min="25" max="25" width="7.28515625" style="114" customWidth="1"/>
    <col min="26" max="26" width="7" style="114" customWidth="1"/>
    <col min="27" max="27" width="6.5703125" style="114" customWidth="1"/>
    <col min="28" max="28" width="6.7109375" style="114" customWidth="1"/>
    <col min="29" max="29" width="5.7109375" style="114" customWidth="1"/>
    <col min="30" max="30" width="4.85546875" style="114" customWidth="1"/>
    <col min="31" max="31" width="2.85546875" style="114" customWidth="1"/>
    <col min="32" max="33" width="8.42578125" style="114" customWidth="1"/>
    <col min="34" max="36" width="9.140625" style="114"/>
    <col min="37" max="37" width="10.85546875" style="114" customWidth="1"/>
    <col min="38" max="38" width="3.42578125" style="114" customWidth="1"/>
    <col min="39" max="39" width="7.7109375" style="114" customWidth="1"/>
    <col min="40" max="40" width="7.28515625" style="114" customWidth="1"/>
    <col min="41" max="42" width="7" style="114" customWidth="1"/>
    <col min="43" max="43" width="5.7109375" style="114" customWidth="1"/>
    <col min="44" max="44" width="6.140625" style="114" customWidth="1"/>
    <col min="45" max="45" width="5.7109375" style="114" customWidth="1"/>
    <col min="46" max="16384" width="9.140625" style="5"/>
  </cols>
  <sheetData>
    <row r="1" spans="1:45" s="3" customFormat="1" ht="12.75" x14ac:dyDescent="0.2">
      <c r="A1" s="21" t="s">
        <v>67</v>
      </c>
      <c r="B1" s="21" t="s">
        <v>79</v>
      </c>
      <c r="Q1" s="112"/>
      <c r="R1" s="112"/>
      <c r="S1" s="112"/>
      <c r="T1" s="112"/>
      <c r="U1" s="112"/>
      <c r="V1" s="112"/>
      <c r="W1" s="112"/>
      <c r="X1" s="112"/>
      <c r="Y1" s="112"/>
      <c r="Z1" s="112"/>
      <c r="AA1" s="112"/>
      <c r="AB1" s="112"/>
      <c r="AC1" s="112"/>
      <c r="AD1" s="112"/>
      <c r="AE1" s="112"/>
      <c r="AF1" s="112"/>
      <c r="AG1" s="112"/>
      <c r="AH1" s="112"/>
      <c r="AI1" s="112"/>
      <c r="AJ1" s="112"/>
      <c r="AK1" s="112"/>
      <c r="AL1" s="112"/>
      <c r="AM1" s="112"/>
      <c r="AN1" s="112"/>
      <c r="AO1" s="112"/>
      <c r="AP1" s="112"/>
      <c r="AQ1" s="112"/>
      <c r="AR1" s="112"/>
      <c r="AS1" s="112"/>
    </row>
    <row r="2" spans="1:45" s="3" customFormat="1" ht="12.75" x14ac:dyDescent="0.2">
      <c r="A2" s="21" t="s">
        <v>68</v>
      </c>
      <c r="B2" s="21" t="s">
        <v>69</v>
      </c>
      <c r="Q2" s="112"/>
      <c r="R2" s="112"/>
      <c r="S2" s="112"/>
      <c r="T2" s="112"/>
      <c r="U2" s="112"/>
      <c r="V2" s="112"/>
      <c r="W2" s="112"/>
      <c r="X2" s="112"/>
      <c r="Y2" s="112"/>
      <c r="Z2" s="112"/>
      <c r="AA2" s="112"/>
      <c r="AB2" s="112"/>
      <c r="AC2" s="112"/>
      <c r="AD2" s="112"/>
      <c r="AE2" s="112"/>
      <c r="AF2" s="112"/>
      <c r="AG2" s="112"/>
      <c r="AH2" s="112"/>
      <c r="AI2" s="112"/>
      <c r="AJ2" s="112"/>
      <c r="AK2" s="112"/>
      <c r="AL2" s="112"/>
      <c r="AM2" s="112"/>
      <c r="AN2" s="112"/>
      <c r="AO2" s="112"/>
      <c r="AP2" s="112"/>
      <c r="AQ2" s="112"/>
      <c r="AR2" s="112"/>
      <c r="AS2" s="112"/>
    </row>
    <row r="3" spans="1:45" s="3" customFormat="1" ht="12.75" x14ac:dyDescent="0.2">
      <c r="A3" s="21" t="s">
        <v>70</v>
      </c>
      <c r="B3" s="21" t="s">
        <v>85</v>
      </c>
      <c r="Q3" s="112"/>
      <c r="R3" s="112"/>
      <c r="S3" s="112"/>
      <c r="T3" s="112"/>
      <c r="U3" s="112"/>
      <c r="V3" s="112"/>
      <c r="W3" s="112"/>
      <c r="X3" s="112"/>
      <c r="Y3" s="112"/>
      <c r="Z3" s="112"/>
      <c r="AA3" s="112"/>
      <c r="AB3" s="112"/>
      <c r="AC3" s="112"/>
      <c r="AD3" s="112"/>
      <c r="AE3" s="112"/>
      <c r="AF3" s="112"/>
      <c r="AG3" s="112"/>
      <c r="AH3" s="112"/>
      <c r="AI3" s="112"/>
      <c r="AJ3" s="112"/>
      <c r="AK3" s="112"/>
      <c r="AL3" s="112"/>
      <c r="AM3" s="112"/>
      <c r="AN3" s="112"/>
      <c r="AO3" s="112"/>
      <c r="AP3" s="112"/>
      <c r="AQ3" s="112"/>
      <c r="AR3" s="112"/>
      <c r="AS3" s="112"/>
    </row>
    <row r="4" spans="1:45" s="2" customFormat="1" ht="11.25" x14ac:dyDescent="0.2">
      <c r="A4" s="2" t="s">
        <v>91</v>
      </c>
      <c r="B4" s="32" t="s">
        <v>126</v>
      </c>
      <c r="Q4" s="113"/>
      <c r="R4" s="113"/>
      <c r="S4" s="113"/>
      <c r="T4" s="113"/>
      <c r="U4" s="113"/>
      <c r="V4" s="113"/>
      <c r="W4" s="113"/>
      <c r="X4" s="113"/>
      <c r="Y4" s="113"/>
      <c r="Z4" s="113"/>
      <c r="AA4" s="113"/>
      <c r="AB4" s="113"/>
      <c r="AC4" s="113"/>
      <c r="AD4" s="113"/>
      <c r="AE4" s="113"/>
      <c r="AF4" s="113"/>
      <c r="AG4" s="113"/>
      <c r="AH4" s="113"/>
      <c r="AI4" s="113"/>
      <c r="AJ4" s="113"/>
      <c r="AK4" s="113"/>
      <c r="AL4" s="113"/>
      <c r="AM4" s="113"/>
      <c r="AN4" s="113"/>
      <c r="AO4" s="113"/>
      <c r="AP4" s="113"/>
      <c r="AQ4" s="113"/>
      <c r="AR4" s="113"/>
      <c r="AS4" s="113"/>
    </row>
    <row r="5" spans="1:45" s="2" customFormat="1" ht="11.25" x14ac:dyDescent="0.2">
      <c r="A5" s="2" t="s">
        <v>92</v>
      </c>
      <c r="B5" s="32" t="s">
        <v>97</v>
      </c>
      <c r="Q5" s="113"/>
      <c r="R5" s="113"/>
      <c r="S5" s="113"/>
      <c r="T5" s="113"/>
      <c r="U5" s="113"/>
      <c r="V5" s="113"/>
      <c r="W5" s="113"/>
      <c r="X5" s="113"/>
      <c r="Y5" s="113"/>
      <c r="Z5" s="113"/>
      <c r="AA5" s="113"/>
      <c r="AB5" s="113"/>
      <c r="AC5" s="113"/>
      <c r="AD5" s="113"/>
      <c r="AE5" s="113"/>
      <c r="AF5" s="113"/>
      <c r="AG5" s="113"/>
      <c r="AH5" s="113"/>
      <c r="AI5" s="113"/>
      <c r="AJ5" s="113"/>
      <c r="AK5" s="113"/>
      <c r="AL5" s="113"/>
      <c r="AM5" s="113"/>
      <c r="AN5" s="113"/>
      <c r="AO5" s="113"/>
      <c r="AP5" s="113"/>
      <c r="AQ5" s="113"/>
      <c r="AR5" s="113"/>
      <c r="AS5" s="113"/>
    </row>
    <row r="8" spans="1:45" x14ac:dyDescent="0.2">
      <c r="Q8" s="139" t="s">
        <v>106</v>
      </c>
      <c r="R8" s="139"/>
      <c r="S8" s="139"/>
      <c r="T8" s="139"/>
      <c r="U8" s="139"/>
      <c r="V8" s="139"/>
      <c r="W8" s="139"/>
      <c r="X8" s="139"/>
      <c r="Y8" s="139"/>
      <c r="Z8" s="139"/>
      <c r="AA8" s="139"/>
      <c r="AB8" s="139"/>
      <c r="AC8" s="139"/>
      <c r="AD8" s="139"/>
      <c r="AF8" s="139" t="s">
        <v>117</v>
      </c>
      <c r="AG8" s="139"/>
      <c r="AH8" s="139"/>
      <c r="AI8" s="139"/>
      <c r="AJ8" s="139"/>
      <c r="AK8" s="139"/>
      <c r="AL8" s="139"/>
      <c r="AM8" s="139"/>
      <c r="AN8" s="139"/>
      <c r="AO8" s="139"/>
      <c r="AP8" s="139"/>
      <c r="AQ8" s="139"/>
      <c r="AR8" s="139"/>
      <c r="AS8" s="139"/>
    </row>
    <row r="9" spans="1:45" ht="12" customHeight="1" x14ac:dyDescent="0.2">
      <c r="B9" s="140" t="s">
        <v>124</v>
      </c>
      <c r="C9" s="140"/>
      <c r="D9" s="140"/>
      <c r="E9" s="140"/>
      <c r="F9" s="140"/>
      <c r="G9" s="140"/>
      <c r="I9" s="140" t="s">
        <v>125</v>
      </c>
      <c r="J9" s="140"/>
      <c r="K9" s="140"/>
      <c r="L9" s="140"/>
      <c r="M9" s="140"/>
      <c r="N9" s="140"/>
      <c r="O9" s="140"/>
      <c r="Q9" s="142" t="s">
        <v>124</v>
      </c>
      <c r="R9" s="142"/>
      <c r="S9" s="142"/>
      <c r="T9" s="142"/>
      <c r="U9" s="142"/>
      <c r="V9" s="142"/>
      <c r="X9" s="142" t="s">
        <v>125</v>
      </c>
      <c r="Y9" s="142"/>
      <c r="Z9" s="142"/>
      <c r="AA9" s="142"/>
      <c r="AB9" s="142"/>
      <c r="AC9" s="142"/>
      <c r="AD9" s="142"/>
      <c r="AF9" s="142" t="s">
        <v>124</v>
      </c>
      <c r="AG9" s="142"/>
      <c r="AH9" s="142"/>
      <c r="AI9" s="142"/>
      <c r="AJ9" s="142"/>
      <c r="AK9" s="142"/>
      <c r="AM9" s="142" t="s">
        <v>125</v>
      </c>
      <c r="AN9" s="142"/>
      <c r="AO9" s="142"/>
      <c r="AP9" s="142"/>
      <c r="AQ9" s="142"/>
      <c r="AR9" s="142"/>
      <c r="AS9" s="142"/>
    </row>
    <row r="10" spans="1:45" x14ac:dyDescent="0.2">
      <c r="B10" s="33"/>
      <c r="C10" s="33"/>
      <c r="D10" s="33"/>
      <c r="E10" s="33"/>
      <c r="F10" s="33"/>
      <c r="G10" s="33"/>
      <c r="I10" s="33"/>
      <c r="J10" s="33"/>
      <c r="K10" s="33"/>
      <c r="L10" s="33"/>
      <c r="M10" s="33"/>
      <c r="Q10" s="91"/>
      <c r="R10" s="91"/>
      <c r="S10" s="91"/>
      <c r="T10" s="91"/>
      <c r="U10" s="91"/>
      <c r="V10" s="91"/>
      <c r="X10" s="91"/>
      <c r="Y10" s="91"/>
      <c r="Z10" s="91"/>
      <c r="AA10" s="91"/>
      <c r="AB10" s="91"/>
      <c r="AF10" s="91"/>
      <c r="AG10" s="91"/>
      <c r="AH10" s="91"/>
      <c r="AI10" s="91"/>
      <c r="AJ10" s="91"/>
      <c r="AK10" s="91"/>
      <c r="AM10" s="91"/>
      <c r="AN10" s="91"/>
      <c r="AO10" s="91"/>
      <c r="AP10" s="91"/>
      <c r="AQ10" s="91"/>
    </row>
    <row r="11" spans="1:45" ht="48" customHeight="1" x14ac:dyDescent="0.2">
      <c r="A11" s="36" t="s">
        <v>57</v>
      </c>
      <c r="B11" s="34" t="s">
        <v>11</v>
      </c>
      <c r="C11" s="34" t="s">
        <v>58</v>
      </c>
      <c r="D11" s="34" t="s">
        <v>59</v>
      </c>
      <c r="E11" s="34" t="s">
        <v>133</v>
      </c>
      <c r="F11" s="34" t="s">
        <v>134</v>
      </c>
      <c r="G11" s="34" t="s">
        <v>60</v>
      </c>
      <c r="H11" s="70"/>
      <c r="I11" s="34" t="s">
        <v>61</v>
      </c>
      <c r="J11" s="34" t="s">
        <v>62</v>
      </c>
      <c r="K11" s="34" t="s">
        <v>138</v>
      </c>
      <c r="L11" s="34" t="s">
        <v>139</v>
      </c>
      <c r="M11" s="34" t="s">
        <v>0</v>
      </c>
      <c r="N11" s="34" t="s">
        <v>65</v>
      </c>
      <c r="O11" s="34" t="s">
        <v>66</v>
      </c>
      <c r="Q11" s="115" t="s">
        <v>11</v>
      </c>
      <c r="R11" s="115" t="s">
        <v>58</v>
      </c>
      <c r="S11" s="115" t="s">
        <v>59</v>
      </c>
      <c r="T11" s="115" t="s">
        <v>133</v>
      </c>
      <c r="U11" s="115" t="s">
        <v>134</v>
      </c>
      <c r="V11" s="115" t="s">
        <v>60</v>
      </c>
      <c r="X11" s="115" t="s">
        <v>61</v>
      </c>
      <c r="Y11" s="115" t="s">
        <v>62</v>
      </c>
      <c r="Z11" s="115" t="s">
        <v>63</v>
      </c>
      <c r="AA11" s="115" t="s">
        <v>64</v>
      </c>
      <c r="AB11" s="115" t="s">
        <v>0</v>
      </c>
      <c r="AC11" s="115" t="s">
        <v>65</v>
      </c>
      <c r="AD11" s="115" t="s">
        <v>66</v>
      </c>
      <c r="AF11" s="115" t="s">
        <v>11</v>
      </c>
      <c r="AG11" s="115" t="s">
        <v>58</v>
      </c>
      <c r="AH11" s="115" t="s">
        <v>59</v>
      </c>
      <c r="AI11" s="115" t="s">
        <v>133</v>
      </c>
      <c r="AJ11" s="115" t="s">
        <v>134</v>
      </c>
      <c r="AK11" s="115" t="s">
        <v>60</v>
      </c>
      <c r="AM11" s="115" t="s">
        <v>61</v>
      </c>
      <c r="AN11" s="115" t="s">
        <v>62</v>
      </c>
      <c r="AO11" s="115" t="s">
        <v>63</v>
      </c>
      <c r="AP11" s="115" t="s">
        <v>64</v>
      </c>
      <c r="AQ11" s="115" t="s">
        <v>0</v>
      </c>
      <c r="AR11" s="115" t="s">
        <v>65</v>
      </c>
      <c r="AS11" s="115" t="s">
        <v>66</v>
      </c>
    </row>
    <row r="12" spans="1:45" x14ac:dyDescent="0.2">
      <c r="A12" s="39">
        <v>2014</v>
      </c>
      <c r="B12" s="55">
        <v>1176.9325396825398</v>
      </c>
      <c r="C12" s="55">
        <v>3343.6944444444443</v>
      </c>
      <c r="D12" s="55">
        <v>7048.1507936507933</v>
      </c>
      <c r="E12" s="55">
        <v>0</v>
      </c>
      <c r="F12" s="55">
        <v>0</v>
      </c>
      <c r="G12" s="55">
        <v>11568.777777777777</v>
      </c>
      <c r="H12" s="76"/>
      <c r="I12" s="55">
        <v>12.115079365079366</v>
      </c>
      <c r="J12" s="55">
        <v>290.08730158730157</v>
      </c>
      <c r="K12" s="55">
        <v>16.051587301587301</v>
      </c>
      <c r="L12" s="55">
        <v>774.23809523809518</v>
      </c>
      <c r="M12" s="55">
        <v>1092.4920634920634</v>
      </c>
      <c r="N12" s="55">
        <v>321.98809523809524</v>
      </c>
      <c r="O12" s="55">
        <v>770.50396825396831</v>
      </c>
      <c r="P12" s="35"/>
      <c r="Q12" s="99" t="str">
        <f>IFERROR(B12/#REF!-1, "n/a")</f>
        <v>n/a</v>
      </c>
      <c r="R12" s="99" t="str">
        <f>IFERROR(C12/#REF!-1, "n/a")</f>
        <v>n/a</v>
      </c>
      <c r="S12" s="99" t="str">
        <f>IFERROR(D12/#REF!-1, "n/a")</f>
        <v>n/a</v>
      </c>
      <c r="T12" s="99" t="str">
        <f>IFERROR(E12/#REF!-1, "n/a")</f>
        <v>n/a</v>
      </c>
      <c r="U12" s="99" t="str">
        <f>IFERROR(F12/#REF!-1, "n/a")</f>
        <v>n/a</v>
      </c>
      <c r="V12" s="99" t="str">
        <f>IFERROR(G12/#REF!-1, "n/a")</f>
        <v>n/a</v>
      </c>
      <c r="W12" s="99"/>
      <c r="X12" s="99" t="str">
        <f>IFERROR(I12/#REF!-1, "n/a")</f>
        <v>n/a</v>
      </c>
      <c r="Y12" s="99" t="str">
        <f>IFERROR(J12/#REF!-1, "n/a")</f>
        <v>n/a</v>
      </c>
      <c r="Z12" s="99" t="str">
        <f>IFERROR(K12/#REF!-1, "n/a")</f>
        <v>n/a</v>
      </c>
      <c r="AA12" s="99" t="str">
        <f>IFERROR(L12/#REF!-1, "n/a")</f>
        <v>n/a</v>
      </c>
      <c r="AB12" s="99" t="str">
        <f>IFERROR(M12/#REF!-1, "n/a")</f>
        <v>n/a</v>
      </c>
      <c r="AC12" s="99" t="str">
        <f>IFERROR(N12/#REF!-1, "n/a")</f>
        <v>n/a</v>
      </c>
      <c r="AD12" s="99" t="str">
        <f>IFERROR(O12/#REF!-1, "n/a")</f>
        <v>n/a</v>
      </c>
      <c r="AE12" s="99"/>
      <c r="AF12" s="99" t="s">
        <v>107</v>
      </c>
      <c r="AG12" s="99" t="s">
        <v>107</v>
      </c>
      <c r="AH12" s="99" t="s">
        <v>107</v>
      </c>
      <c r="AI12" s="99" t="s">
        <v>107</v>
      </c>
      <c r="AJ12" s="99" t="s">
        <v>107</v>
      </c>
      <c r="AK12" s="99" t="s">
        <v>107</v>
      </c>
      <c r="AL12" s="99"/>
      <c r="AM12" s="99" t="s">
        <v>107</v>
      </c>
      <c r="AN12" s="99" t="s">
        <v>107</v>
      </c>
      <c r="AO12" s="99" t="s">
        <v>107</v>
      </c>
      <c r="AP12" s="99" t="s">
        <v>107</v>
      </c>
      <c r="AQ12" s="99" t="s">
        <v>107</v>
      </c>
      <c r="AR12" s="99" t="s">
        <v>107</v>
      </c>
      <c r="AS12" s="99" t="s">
        <v>107</v>
      </c>
    </row>
    <row r="13" spans="1:45" x14ac:dyDescent="0.2">
      <c r="A13" s="39">
        <v>2015</v>
      </c>
      <c r="B13" s="55">
        <v>1057.2738095238096</v>
      </c>
      <c r="C13" s="55">
        <v>2940.6507936507937</v>
      </c>
      <c r="D13" s="55">
        <v>7511.7817460317465</v>
      </c>
      <c r="E13" s="55">
        <v>0</v>
      </c>
      <c r="F13" s="55">
        <v>0</v>
      </c>
      <c r="G13" s="55">
        <v>11509.70634920635</v>
      </c>
      <c r="H13" s="76"/>
      <c r="I13" s="55">
        <v>13.464285714285714</v>
      </c>
      <c r="J13" s="55">
        <v>271.64682539682542</v>
      </c>
      <c r="K13" s="55">
        <v>10.416666666666666</v>
      </c>
      <c r="L13" s="55">
        <v>649.56746031746036</v>
      </c>
      <c r="M13" s="55">
        <v>945.09523809523807</v>
      </c>
      <c r="N13" s="55">
        <v>288.75396825396825</v>
      </c>
      <c r="O13" s="55">
        <v>656.34126984126988</v>
      </c>
      <c r="P13" s="35"/>
      <c r="Q13" s="99">
        <f t="shared" ref="Q13:Q20" si="0">IFERROR(B13/B12-1, "n/a")</f>
        <v>-0.1016699990222093</v>
      </c>
      <c r="R13" s="99">
        <f t="shared" ref="R13:R20" si="1">IFERROR(C13/C12-1, "n/a")</f>
        <v>-0.12053842164415129</v>
      </c>
      <c r="S13" s="99">
        <f t="shared" ref="S13:S20" si="2">IFERROR(D13/D12-1, "n/a")</f>
        <v>6.5780509803877507E-2</v>
      </c>
      <c r="T13" s="99" t="str">
        <f t="shared" ref="T13:T20" si="3">IFERROR(E13/E12-1, "n/a")</f>
        <v>n/a</v>
      </c>
      <c r="U13" s="99" t="str">
        <f t="shared" ref="U13:U20" si="4">IFERROR(F13/F12-1, "n/a")</f>
        <v>n/a</v>
      </c>
      <c r="V13" s="99">
        <f t="shared" ref="V13:V20" si="5">IFERROR(G13/G12-1, "n/a")</f>
        <v>-5.1061079835845735E-3</v>
      </c>
      <c r="W13" s="99"/>
      <c r="X13" s="99">
        <f t="shared" ref="X13:X20" si="6">IFERROR(I13/I12-1, "n/a")</f>
        <v>0.11136586963642303</v>
      </c>
      <c r="Y13" s="99">
        <f t="shared" ref="Y13:Y20" si="7">IFERROR(J13/J12-1, "n/a")</f>
        <v>-6.3568712210336109E-2</v>
      </c>
      <c r="Z13" s="99">
        <f t="shared" ref="Z13:Z20" si="8">IFERROR(K13/K12-1, "n/a")</f>
        <v>-0.35105067985166871</v>
      </c>
      <c r="AA13" s="99">
        <f t="shared" ref="AA13:AA20" si="9">IFERROR(L13/L12-1, "n/a")</f>
        <v>-0.16102363819013044</v>
      </c>
      <c r="AB13" s="99">
        <f t="shared" ref="AB13:AB20" si="10">IFERROR(M13/M12-1, "n/a")</f>
        <v>-0.13491798276839029</v>
      </c>
      <c r="AC13" s="99">
        <f t="shared" ref="AC13:AC20" si="11">IFERROR(N13/N12-1, "n/a")</f>
        <v>-0.10321539049309225</v>
      </c>
      <c r="AD13" s="99">
        <f t="shared" ref="AD13:AD20" si="12">IFERROR(O13/O12-1, "n/a")</f>
        <v>-0.14816626924245624</v>
      </c>
      <c r="AE13" s="99"/>
      <c r="AF13" s="99" t="s">
        <v>107</v>
      </c>
      <c r="AG13" s="99" t="s">
        <v>107</v>
      </c>
      <c r="AH13" s="99" t="s">
        <v>107</v>
      </c>
      <c r="AI13" s="99" t="s">
        <v>107</v>
      </c>
      <c r="AJ13" s="99" t="s">
        <v>107</v>
      </c>
      <c r="AK13" s="99" t="s">
        <v>107</v>
      </c>
      <c r="AL13" s="99"/>
      <c r="AM13" s="99" t="s">
        <v>107</v>
      </c>
      <c r="AN13" s="99" t="s">
        <v>107</v>
      </c>
      <c r="AO13" s="99" t="s">
        <v>107</v>
      </c>
      <c r="AP13" s="99" t="s">
        <v>107</v>
      </c>
      <c r="AQ13" s="99" t="s">
        <v>107</v>
      </c>
      <c r="AR13" s="99" t="s">
        <v>107</v>
      </c>
      <c r="AS13" s="99" t="s">
        <v>107</v>
      </c>
    </row>
    <row r="14" spans="1:45" x14ac:dyDescent="0.2">
      <c r="A14" s="39">
        <v>2016</v>
      </c>
      <c r="B14" s="55">
        <v>948.99603174603169</v>
      </c>
      <c r="C14" s="55">
        <v>3048.1626984126983</v>
      </c>
      <c r="D14" s="55">
        <v>7309.6349206349205</v>
      </c>
      <c r="E14" s="55">
        <v>0</v>
      </c>
      <c r="F14" s="55">
        <v>0</v>
      </c>
      <c r="G14" s="55">
        <v>11306.79365079365</v>
      </c>
      <c r="H14" s="76"/>
      <c r="I14" s="55">
        <v>14.654761904761905</v>
      </c>
      <c r="J14" s="55">
        <v>279.35714285714283</v>
      </c>
      <c r="K14" s="55">
        <v>9.1269841269841265</v>
      </c>
      <c r="L14" s="55">
        <v>566.14682539682542</v>
      </c>
      <c r="M14" s="55">
        <v>869.28571428571433</v>
      </c>
      <c r="N14" s="55">
        <v>270.23412698412699</v>
      </c>
      <c r="O14" s="55">
        <v>599.05158730158735</v>
      </c>
      <c r="P14" s="35"/>
      <c r="Q14" s="99">
        <f t="shared" si="0"/>
        <v>-0.10241223872418226</v>
      </c>
      <c r="R14" s="99">
        <f t="shared" si="1"/>
        <v>3.6560582097689087E-2</v>
      </c>
      <c r="S14" s="99">
        <f t="shared" si="2"/>
        <v>-2.6910636148822387E-2</v>
      </c>
      <c r="T14" s="99" t="str">
        <f t="shared" si="3"/>
        <v>n/a</v>
      </c>
      <c r="U14" s="99" t="str">
        <f t="shared" si="4"/>
        <v>n/a</v>
      </c>
      <c r="V14" s="99">
        <f t="shared" si="5"/>
        <v>-1.7629702466448349E-2</v>
      </c>
      <c r="W14" s="99"/>
      <c r="X14" s="99">
        <f t="shared" si="6"/>
        <v>8.8417329796640187E-2</v>
      </c>
      <c r="Y14" s="99">
        <f t="shared" si="7"/>
        <v>2.8383609670586285E-2</v>
      </c>
      <c r="Z14" s="99">
        <f t="shared" si="8"/>
        <v>-0.12380952380952381</v>
      </c>
      <c r="AA14" s="99">
        <f t="shared" si="9"/>
        <v>-0.12842489813123514</v>
      </c>
      <c r="AB14" s="99">
        <f t="shared" si="10"/>
        <v>-8.021363430241335E-2</v>
      </c>
      <c r="AC14" s="99">
        <f t="shared" si="11"/>
        <v>-6.4137096995849685E-2</v>
      </c>
      <c r="AD14" s="99">
        <f t="shared" si="12"/>
        <v>-8.7286424261478368E-2</v>
      </c>
      <c r="AE14" s="99"/>
      <c r="AF14" s="99" t="s">
        <v>107</v>
      </c>
      <c r="AG14" s="99" t="s">
        <v>107</v>
      </c>
      <c r="AH14" s="99" t="s">
        <v>107</v>
      </c>
      <c r="AI14" s="99" t="s">
        <v>107</v>
      </c>
      <c r="AJ14" s="99" t="s">
        <v>107</v>
      </c>
      <c r="AK14" s="99" t="s">
        <v>107</v>
      </c>
      <c r="AL14" s="99"/>
      <c r="AM14" s="99" t="s">
        <v>107</v>
      </c>
      <c r="AN14" s="99" t="s">
        <v>107</v>
      </c>
      <c r="AO14" s="99" t="s">
        <v>107</v>
      </c>
      <c r="AP14" s="99" t="s">
        <v>107</v>
      </c>
      <c r="AQ14" s="99" t="s">
        <v>107</v>
      </c>
      <c r="AR14" s="99" t="s">
        <v>107</v>
      </c>
      <c r="AS14" s="99" t="s">
        <v>107</v>
      </c>
    </row>
    <row r="15" spans="1:45" x14ac:dyDescent="0.2">
      <c r="A15" s="39">
        <v>2017</v>
      </c>
      <c r="B15" s="55">
        <v>977.67729083665336</v>
      </c>
      <c r="C15" s="55">
        <v>3201.2988047808767</v>
      </c>
      <c r="D15" s="55">
        <v>7140.5338645418324</v>
      </c>
      <c r="E15" s="55">
        <v>5.1428571428571432</v>
      </c>
      <c r="F15" s="55">
        <v>94.460317460317455</v>
      </c>
      <c r="G15" s="55">
        <v>11344.509960159363</v>
      </c>
      <c r="H15" s="76"/>
      <c r="I15" s="55">
        <v>15.482071713147411</v>
      </c>
      <c r="J15" s="55">
        <v>276.1035856573705</v>
      </c>
      <c r="K15" s="55">
        <v>9.1155378486055785</v>
      </c>
      <c r="L15" s="55">
        <v>533.02390438247016</v>
      </c>
      <c r="M15" s="55">
        <v>833.72509960159357</v>
      </c>
      <c r="N15" s="55">
        <v>250.21513944223108</v>
      </c>
      <c r="O15" s="55">
        <v>583.50996015936255</v>
      </c>
      <c r="P15" s="35"/>
      <c r="Q15" s="99">
        <f t="shared" si="0"/>
        <v>3.0222738695599993E-2</v>
      </c>
      <c r="R15" s="99">
        <f t="shared" si="1"/>
        <v>5.0238823028679658E-2</v>
      </c>
      <c r="S15" s="99">
        <f t="shared" si="2"/>
        <v>-2.3133994779372613E-2</v>
      </c>
      <c r="T15" s="99" t="str">
        <f t="shared" si="3"/>
        <v>n/a</v>
      </c>
      <c r="U15" s="99" t="str">
        <f t="shared" si="4"/>
        <v>n/a</v>
      </c>
      <c r="V15" s="99">
        <f t="shared" si="5"/>
        <v>3.3357210302555895E-3</v>
      </c>
      <c r="W15" s="99"/>
      <c r="X15" s="99">
        <f t="shared" si="6"/>
        <v>5.6453309426793163E-2</v>
      </c>
      <c r="Y15" s="99">
        <f t="shared" si="7"/>
        <v>-1.1646586754490595E-2</v>
      </c>
      <c r="Z15" s="99">
        <f t="shared" si="8"/>
        <v>-1.2541139788669886E-3</v>
      </c>
      <c r="AA15" s="99">
        <f t="shared" si="9"/>
        <v>-5.8505884919761941E-2</v>
      </c>
      <c r="AB15" s="99">
        <f t="shared" si="10"/>
        <v>-4.0907855840401908E-2</v>
      </c>
      <c r="AC15" s="99">
        <f t="shared" si="11"/>
        <v>-7.4080160656658234E-2</v>
      </c>
      <c r="AD15" s="99">
        <f t="shared" si="12"/>
        <v>-2.5943720827502736E-2</v>
      </c>
      <c r="AE15" s="99"/>
      <c r="AF15" s="99" t="s">
        <v>107</v>
      </c>
      <c r="AG15" s="99" t="s">
        <v>107</v>
      </c>
      <c r="AH15" s="99" t="s">
        <v>107</v>
      </c>
      <c r="AI15" s="99" t="s">
        <v>107</v>
      </c>
      <c r="AJ15" s="99" t="s">
        <v>107</v>
      </c>
      <c r="AK15" s="99" t="s">
        <v>107</v>
      </c>
      <c r="AL15" s="99"/>
      <c r="AM15" s="99" t="s">
        <v>107</v>
      </c>
      <c r="AN15" s="99" t="s">
        <v>107</v>
      </c>
      <c r="AO15" s="99" t="s">
        <v>107</v>
      </c>
      <c r="AP15" s="99" t="s">
        <v>107</v>
      </c>
      <c r="AQ15" s="99" t="s">
        <v>107</v>
      </c>
      <c r="AR15" s="99" t="s">
        <v>107</v>
      </c>
      <c r="AS15" s="99" t="s">
        <v>107</v>
      </c>
    </row>
    <row r="16" spans="1:45" x14ac:dyDescent="0.2">
      <c r="A16" s="39">
        <v>2018</v>
      </c>
      <c r="B16" s="55">
        <v>919.792828685259</v>
      </c>
      <c r="C16" s="55">
        <v>3227.2350597609561</v>
      </c>
      <c r="D16" s="55">
        <v>7170.8964143426292</v>
      </c>
      <c r="E16" s="55">
        <v>6.9442231075697212</v>
      </c>
      <c r="F16" s="55">
        <v>97.896414342629484</v>
      </c>
      <c r="G16" s="55">
        <v>11422.764940239043</v>
      </c>
      <c r="H16" s="76"/>
      <c r="I16" s="55">
        <v>7.5298804780876498</v>
      </c>
      <c r="J16" s="55">
        <v>202.21912350597609</v>
      </c>
      <c r="K16" s="55">
        <v>12.725099601593625</v>
      </c>
      <c r="L16" s="55">
        <v>474.58167330677293</v>
      </c>
      <c r="M16" s="55">
        <v>697.05577689243023</v>
      </c>
      <c r="N16" s="55">
        <v>224.80876494023903</v>
      </c>
      <c r="O16" s="55">
        <v>472.24701195219126</v>
      </c>
      <c r="P16" s="35"/>
      <c r="Q16" s="99">
        <f t="shared" si="0"/>
        <v>-5.9206102764092439E-2</v>
      </c>
      <c r="R16" s="99">
        <f t="shared" si="1"/>
        <v>8.1017913546044262E-3</v>
      </c>
      <c r="S16" s="99">
        <f t="shared" si="2"/>
        <v>4.2521400187693903E-3</v>
      </c>
      <c r="T16" s="99">
        <f t="shared" si="3"/>
        <v>0.35026560424966791</v>
      </c>
      <c r="U16" s="99">
        <f t="shared" si="4"/>
        <v>3.6376088654958449E-2</v>
      </c>
      <c r="V16" s="99">
        <f t="shared" si="5"/>
        <v>6.8980485146121762E-3</v>
      </c>
      <c r="W16" s="99"/>
      <c r="X16" s="99">
        <f t="shared" si="6"/>
        <v>-0.51363870303654147</v>
      </c>
      <c r="Y16" s="99">
        <f t="shared" si="7"/>
        <v>-0.26759689475051229</v>
      </c>
      <c r="Z16" s="99">
        <f t="shared" si="8"/>
        <v>0.39597902097902082</v>
      </c>
      <c r="AA16" s="99">
        <f t="shared" si="9"/>
        <v>-0.1096427957455397</v>
      </c>
      <c r="AB16" s="99">
        <f t="shared" si="10"/>
        <v>-0.16392612238071347</v>
      </c>
      <c r="AC16" s="99">
        <f t="shared" si="11"/>
        <v>-0.10153811859117257</v>
      </c>
      <c r="AD16" s="99">
        <f t="shared" si="12"/>
        <v>-0.19067874724329337</v>
      </c>
      <c r="AE16" s="99"/>
      <c r="AF16" s="99" t="s">
        <v>107</v>
      </c>
      <c r="AG16" s="99" t="s">
        <v>107</v>
      </c>
      <c r="AH16" s="99" t="s">
        <v>107</v>
      </c>
      <c r="AI16" s="99" t="s">
        <v>107</v>
      </c>
      <c r="AJ16" s="99" t="s">
        <v>107</v>
      </c>
      <c r="AK16" s="99" t="s">
        <v>107</v>
      </c>
      <c r="AL16" s="99"/>
      <c r="AM16" s="99" t="s">
        <v>107</v>
      </c>
      <c r="AN16" s="99" t="s">
        <v>107</v>
      </c>
      <c r="AO16" s="99" t="s">
        <v>107</v>
      </c>
      <c r="AP16" s="99" t="s">
        <v>107</v>
      </c>
      <c r="AQ16" s="99" t="s">
        <v>107</v>
      </c>
      <c r="AR16" s="99" t="s">
        <v>107</v>
      </c>
      <c r="AS16" s="99" t="s">
        <v>107</v>
      </c>
    </row>
    <row r="17" spans="1:45" x14ac:dyDescent="0.2">
      <c r="A17" s="39">
        <v>2019</v>
      </c>
      <c r="B17" s="55">
        <v>965.74603174603169</v>
      </c>
      <c r="C17" s="55">
        <v>3026.063492063492</v>
      </c>
      <c r="D17" s="55">
        <v>8663.8373015873021</v>
      </c>
      <c r="E17" s="55">
        <v>9.912698412698413</v>
      </c>
      <c r="F17" s="55">
        <v>137.70634920634922</v>
      </c>
      <c r="G17" s="55">
        <v>12803.265873015873</v>
      </c>
      <c r="H17" s="76"/>
      <c r="I17" s="55">
        <v>9.4880952380952372</v>
      </c>
      <c r="J17" s="55">
        <v>193.28174603174602</v>
      </c>
      <c r="K17" s="55">
        <v>4.2261904761904763</v>
      </c>
      <c r="L17" s="55">
        <v>406.3095238095238</v>
      </c>
      <c r="M17" s="55">
        <v>613.30555555555554</v>
      </c>
      <c r="N17" s="55">
        <v>243.48809523809524</v>
      </c>
      <c r="O17" s="55">
        <v>369.8174603174603</v>
      </c>
      <c r="P17" s="35"/>
      <c r="Q17" s="99">
        <f t="shared" si="0"/>
        <v>4.996038415135029E-2</v>
      </c>
      <c r="R17" s="99">
        <f t="shared" si="1"/>
        <v>-6.2335579520000906E-2</v>
      </c>
      <c r="S17" s="99">
        <f t="shared" si="2"/>
        <v>0.20819445728690456</v>
      </c>
      <c r="T17" s="99">
        <f t="shared" si="3"/>
        <v>0.42747406861004111</v>
      </c>
      <c r="U17" s="99">
        <f t="shared" si="4"/>
        <v>0.40665365663330832</v>
      </c>
      <c r="V17" s="99">
        <f t="shared" si="5"/>
        <v>0.12085523426239209</v>
      </c>
      <c r="W17" s="99"/>
      <c r="X17" s="99">
        <f t="shared" si="6"/>
        <v>0.26005920886873257</v>
      </c>
      <c r="Y17" s="99">
        <f t="shared" si="7"/>
        <v>-4.4196499911967724E-2</v>
      </c>
      <c r="Z17" s="99">
        <f t="shared" si="8"/>
        <v>-0.66788546977964636</v>
      </c>
      <c r="AA17" s="99">
        <f t="shared" si="9"/>
        <v>-0.14385753461895179</v>
      </c>
      <c r="AB17" s="99">
        <f t="shared" si="10"/>
        <v>-0.1201485219880748</v>
      </c>
      <c r="AC17" s="99">
        <f t="shared" si="11"/>
        <v>8.3089866637636511E-2</v>
      </c>
      <c r="AD17" s="99">
        <f t="shared" si="12"/>
        <v>-0.21689825248719752</v>
      </c>
      <c r="AE17" s="99"/>
      <c r="AF17" s="99" t="s">
        <v>107</v>
      </c>
      <c r="AG17" s="99" t="s">
        <v>107</v>
      </c>
      <c r="AH17" s="99" t="s">
        <v>107</v>
      </c>
      <c r="AI17" s="99" t="s">
        <v>107</v>
      </c>
      <c r="AJ17" s="99" t="s">
        <v>107</v>
      </c>
      <c r="AK17" s="99" t="s">
        <v>107</v>
      </c>
      <c r="AL17" s="99"/>
      <c r="AM17" s="99" t="s">
        <v>107</v>
      </c>
      <c r="AN17" s="99" t="s">
        <v>107</v>
      </c>
      <c r="AO17" s="99" t="s">
        <v>107</v>
      </c>
      <c r="AP17" s="99" t="s">
        <v>107</v>
      </c>
      <c r="AQ17" s="99" t="s">
        <v>107</v>
      </c>
      <c r="AR17" s="99" t="s">
        <v>107</v>
      </c>
      <c r="AS17" s="99" t="s">
        <v>107</v>
      </c>
    </row>
    <row r="18" spans="1:45" x14ac:dyDescent="0.2">
      <c r="A18" s="39">
        <v>2020</v>
      </c>
      <c r="B18" s="55">
        <v>822.1462450592885</v>
      </c>
      <c r="C18" s="55">
        <v>3231.909090909091</v>
      </c>
      <c r="D18" s="55">
        <v>8072.268774703557</v>
      </c>
      <c r="E18" s="55">
        <v>11.561264822134387</v>
      </c>
      <c r="F18" s="55">
        <v>131.94466403162056</v>
      </c>
      <c r="G18" s="55">
        <v>12269.830039525692</v>
      </c>
      <c r="H18" s="76"/>
      <c r="I18" s="55">
        <v>9.2766798418972325</v>
      </c>
      <c r="J18" s="55">
        <v>215.33992094861659</v>
      </c>
      <c r="K18" s="55">
        <v>6.2252964426877471</v>
      </c>
      <c r="L18" s="55">
        <v>386.48616600790513</v>
      </c>
      <c r="M18" s="55">
        <v>617.32806324110675</v>
      </c>
      <c r="N18" s="55">
        <v>266.28853754940712</v>
      </c>
      <c r="O18" s="55">
        <v>351.03952569169962</v>
      </c>
      <c r="P18" s="35"/>
      <c r="Q18" s="99">
        <f t="shared" si="0"/>
        <v>-0.14869311596043555</v>
      </c>
      <c r="R18" s="99">
        <f t="shared" si="1"/>
        <v>6.80242167375118E-2</v>
      </c>
      <c r="S18" s="99">
        <f t="shared" si="2"/>
        <v>-6.8280198056739128E-2</v>
      </c>
      <c r="T18" s="99">
        <f t="shared" si="3"/>
        <v>0.16630854090386915</v>
      </c>
      <c r="U18" s="99">
        <f t="shared" si="4"/>
        <v>-4.1840374158020333E-2</v>
      </c>
      <c r="V18" s="99">
        <f t="shared" si="5"/>
        <v>-4.1664044063511096E-2</v>
      </c>
      <c r="W18" s="99"/>
      <c r="X18" s="99">
        <f t="shared" si="6"/>
        <v>-2.2282174756125928E-2</v>
      </c>
      <c r="Y18" s="99">
        <f t="shared" si="7"/>
        <v>0.11412446011972377</v>
      </c>
      <c r="Z18" s="99">
        <f t="shared" si="8"/>
        <v>0.47302789066414297</v>
      </c>
      <c r="AA18" s="99">
        <f t="shared" si="9"/>
        <v>-4.8788809122061738E-2</v>
      </c>
      <c r="AB18" s="99">
        <f t="shared" si="10"/>
        <v>6.5587334879226855E-3</v>
      </c>
      <c r="AC18" s="99">
        <f t="shared" si="11"/>
        <v>9.3640891514702007E-2</v>
      </c>
      <c r="AD18" s="99">
        <f t="shared" si="12"/>
        <v>-5.0776225139941289E-2</v>
      </c>
      <c r="AE18" s="99"/>
      <c r="AF18" s="99" t="s">
        <v>107</v>
      </c>
      <c r="AG18" s="99" t="s">
        <v>107</v>
      </c>
      <c r="AH18" s="99" t="s">
        <v>107</v>
      </c>
      <c r="AI18" s="99" t="s">
        <v>107</v>
      </c>
      <c r="AJ18" s="99" t="s">
        <v>107</v>
      </c>
      <c r="AK18" s="99" t="s">
        <v>107</v>
      </c>
      <c r="AL18" s="99"/>
      <c r="AM18" s="99" t="s">
        <v>107</v>
      </c>
      <c r="AN18" s="99" t="s">
        <v>107</v>
      </c>
      <c r="AO18" s="99" t="s">
        <v>107</v>
      </c>
      <c r="AP18" s="99" t="s">
        <v>107</v>
      </c>
      <c r="AQ18" s="99" t="s">
        <v>107</v>
      </c>
      <c r="AR18" s="99" t="s">
        <v>107</v>
      </c>
      <c r="AS18" s="99" t="s">
        <v>107</v>
      </c>
    </row>
    <row r="19" spans="1:45" x14ac:dyDescent="0.2">
      <c r="A19" s="39">
        <v>2021</v>
      </c>
      <c r="B19" s="55">
        <v>629.97619047619048</v>
      </c>
      <c r="C19" s="55">
        <v>3588</v>
      </c>
      <c r="D19" s="55">
        <v>7487.4007936507933</v>
      </c>
      <c r="E19" s="55">
        <v>14.543650793650794</v>
      </c>
      <c r="F19" s="55">
        <v>124.53571428571429</v>
      </c>
      <c r="G19" s="55">
        <v>11844.45634920635</v>
      </c>
      <c r="H19" s="76"/>
      <c r="I19" s="55">
        <v>8.1587301587301582</v>
      </c>
      <c r="J19" s="55">
        <v>215.83333333333334</v>
      </c>
      <c r="K19" s="55">
        <v>4.087301587301587</v>
      </c>
      <c r="L19" s="55">
        <v>381.8095238095238</v>
      </c>
      <c r="M19" s="55">
        <v>609.88888888888891</v>
      </c>
      <c r="N19" s="55">
        <v>233.8373015873016</v>
      </c>
      <c r="O19" s="55">
        <v>376.05158730158729</v>
      </c>
      <c r="P19" s="35"/>
      <c r="Q19" s="99">
        <f t="shared" si="0"/>
        <v>-0.23374193549864086</v>
      </c>
      <c r="R19" s="99">
        <f t="shared" si="1"/>
        <v>0.11017974177941547</v>
      </c>
      <c r="S19" s="99">
        <f t="shared" si="2"/>
        <v>-7.2453977608574194E-2</v>
      </c>
      <c r="T19" s="99">
        <f t="shared" si="3"/>
        <v>0.2579636412969748</v>
      </c>
      <c r="U19" s="99">
        <f t="shared" si="4"/>
        <v>-5.6151946729203983E-2</v>
      </c>
      <c r="V19" s="99">
        <f t="shared" si="5"/>
        <v>-3.4668262636813663E-2</v>
      </c>
      <c r="W19" s="99"/>
      <c r="X19" s="99">
        <f t="shared" si="6"/>
        <v>-0.12051183205848737</v>
      </c>
      <c r="Y19" s="99">
        <f t="shared" si="7"/>
        <v>2.2913186860251678E-3</v>
      </c>
      <c r="Z19" s="99">
        <f t="shared" si="8"/>
        <v>-0.34343663391282442</v>
      </c>
      <c r="AA19" s="99">
        <f t="shared" si="9"/>
        <v>-1.2100412924703985E-2</v>
      </c>
      <c r="AB19" s="99">
        <f t="shared" si="10"/>
        <v>-1.2050601285093943E-2</v>
      </c>
      <c r="AC19" s="99">
        <f t="shared" si="11"/>
        <v>-0.12186493741242821</v>
      </c>
      <c r="AD19" s="99">
        <f t="shared" si="12"/>
        <v>7.1251411249497076E-2</v>
      </c>
      <c r="AE19" s="99"/>
      <c r="AF19" s="99" t="s">
        <v>107</v>
      </c>
      <c r="AG19" s="99" t="s">
        <v>107</v>
      </c>
      <c r="AH19" s="99" t="s">
        <v>107</v>
      </c>
      <c r="AI19" s="99" t="s">
        <v>107</v>
      </c>
      <c r="AJ19" s="99" t="s">
        <v>107</v>
      </c>
      <c r="AK19" s="99" t="s">
        <v>107</v>
      </c>
      <c r="AL19" s="99"/>
      <c r="AM19" s="99" t="s">
        <v>107</v>
      </c>
      <c r="AN19" s="99" t="s">
        <v>107</v>
      </c>
      <c r="AO19" s="99" t="s">
        <v>107</v>
      </c>
      <c r="AP19" s="99" t="s">
        <v>107</v>
      </c>
      <c r="AQ19" s="99" t="s">
        <v>107</v>
      </c>
      <c r="AR19" s="99" t="s">
        <v>107</v>
      </c>
      <c r="AS19" s="99" t="s">
        <v>107</v>
      </c>
    </row>
    <row r="20" spans="1:45" x14ac:dyDescent="0.2">
      <c r="A20" s="39">
        <v>2022</v>
      </c>
      <c r="B20" s="55">
        <v>555.60956175298804</v>
      </c>
      <c r="C20" s="55">
        <v>5066.1792828685257</v>
      </c>
      <c r="D20" s="55">
        <v>7500.6494023904379</v>
      </c>
      <c r="E20" s="55">
        <v>7.286852589641434</v>
      </c>
      <c r="F20" s="55">
        <v>121.26294820717132</v>
      </c>
      <c r="G20" s="55">
        <v>13250.988047808765</v>
      </c>
      <c r="H20" s="76"/>
      <c r="I20" s="55">
        <v>7.3705179282868523</v>
      </c>
      <c r="J20" s="55">
        <v>225.56573705179284</v>
      </c>
      <c r="K20" s="55">
        <v>3.2828685258964145</v>
      </c>
      <c r="L20" s="55">
        <v>303.44223107569724</v>
      </c>
      <c r="M20" s="55">
        <v>539.66135458167332</v>
      </c>
      <c r="N20" s="55">
        <v>257.87250996015933</v>
      </c>
      <c r="O20" s="55">
        <v>281.78884462151393</v>
      </c>
      <c r="P20" s="35"/>
      <c r="Q20" s="99">
        <f t="shared" si="0"/>
        <v>-0.11804672914223902</v>
      </c>
      <c r="R20" s="99">
        <f t="shared" si="1"/>
        <v>0.4119786184137475</v>
      </c>
      <c r="S20" s="99">
        <f t="shared" si="2"/>
        <v>1.7694536601913224E-3</v>
      </c>
      <c r="T20" s="99">
        <f t="shared" si="3"/>
        <v>-0.49896675236299015</v>
      </c>
      <c r="U20" s="99">
        <f t="shared" si="4"/>
        <v>-2.6279739087812781E-2</v>
      </c>
      <c r="V20" s="99">
        <f t="shared" si="5"/>
        <v>0.11875021167152688</v>
      </c>
      <c r="W20" s="99"/>
      <c r="X20" s="99">
        <f t="shared" si="6"/>
        <v>-9.6609670268342995E-2</v>
      </c>
      <c r="Y20" s="99">
        <f t="shared" si="7"/>
        <v>4.5092218000584605E-2</v>
      </c>
      <c r="Z20" s="99">
        <f t="shared" si="8"/>
        <v>-0.19681274900398393</v>
      </c>
      <c r="AA20" s="99">
        <f t="shared" si="9"/>
        <v>-0.20525232569348439</v>
      </c>
      <c r="AB20" s="99">
        <f t="shared" si="10"/>
        <v>-0.11514807957094919</v>
      </c>
      <c r="AC20" s="99">
        <f t="shared" si="11"/>
        <v>0.10278603203896597</v>
      </c>
      <c r="AD20" s="99">
        <f t="shared" si="12"/>
        <v>-0.25066439250122396</v>
      </c>
      <c r="AE20" s="99"/>
      <c r="AF20" s="99" t="s">
        <v>107</v>
      </c>
      <c r="AG20" s="99" t="s">
        <v>107</v>
      </c>
      <c r="AH20" s="99" t="s">
        <v>107</v>
      </c>
      <c r="AI20" s="99" t="s">
        <v>107</v>
      </c>
      <c r="AJ20" s="99" t="s">
        <v>107</v>
      </c>
      <c r="AK20" s="99" t="s">
        <v>107</v>
      </c>
      <c r="AL20" s="99"/>
      <c r="AM20" s="99" t="s">
        <v>107</v>
      </c>
      <c r="AN20" s="99" t="s">
        <v>107</v>
      </c>
      <c r="AO20" s="99" t="s">
        <v>107</v>
      </c>
      <c r="AP20" s="99" t="s">
        <v>107</v>
      </c>
      <c r="AQ20" s="99" t="s">
        <v>107</v>
      </c>
      <c r="AR20" s="99" t="s">
        <v>107</v>
      </c>
      <c r="AS20" s="99" t="s">
        <v>107</v>
      </c>
    </row>
    <row r="21" spans="1:45" x14ac:dyDescent="0.2">
      <c r="A21" s="39">
        <v>2023</v>
      </c>
      <c r="B21" s="55">
        <v>553.65200000000004</v>
      </c>
      <c r="C21" s="55">
        <v>5783.1</v>
      </c>
      <c r="D21" s="55">
        <v>7216.2879999999996</v>
      </c>
      <c r="E21" s="55">
        <v>8.1959999999999997</v>
      </c>
      <c r="F21" s="55">
        <v>102.828</v>
      </c>
      <c r="G21" s="55">
        <v>13664.064</v>
      </c>
      <c r="H21" s="76"/>
      <c r="I21" s="55">
        <v>5.08</v>
      </c>
      <c r="J21" s="55">
        <v>203.48</v>
      </c>
      <c r="K21" s="55">
        <v>4.1959999999999997</v>
      </c>
      <c r="L21" s="55">
        <v>308.524</v>
      </c>
      <c r="M21" s="55">
        <v>521.28</v>
      </c>
      <c r="N21" s="55">
        <v>243.964</v>
      </c>
      <c r="O21" s="55">
        <v>277.31599999999997</v>
      </c>
      <c r="P21" s="35"/>
      <c r="Q21" s="99">
        <f t="shared" ref="Q21:Q22" si="13">IFERROR(B21/B20-1, "n/a")</f>
        <v>-3.5232686543618108E-3</v>
      </c>
      <c r="R21" s="99">
        <f t="shared" ref="R21:R22" si="14">IFERROR(C21/C20-1, "n/a")</f>
        <v>0.14151112250523168</v>
      </c>
      <c r="S21" s="99">
        <f t="shared" ref="S21:S22" si="15">IFERROR(D21/D20-1, "n/a")</f>
        <v>-3.7911571003413802E-2</v>
      </c>
      <c r="T21" s="99">
        <f t="shared" ref="T21:T22" si="16">IFERROR(E21/E20-1, "n/a")</f>
        <v>0.12476544559868774</v>
      </c>
      <c r="U21" s="99">
        <f t="shared" ref="U21:U22" si="17">IFERROR(F21/F20-1, "n/a")</f>
        <v>-0.15202457535236724</v>
      </c>
      <c r="V21" s="99">
        <f t="shared" ref="V21:V22" si="18">IFERROR(G21/G20-1, "n/a")</f>
        <v>3.1173218985699913E-2</v>
      </c>
      <c r="W21" s="99"/>
      <c r="X21" s="99">
        <f t="shared" ref="X21:X22" si="19">IFERROR(I21/I20-1, "n/a")</f>
        <v>-0.31076756756756752</v>
      </c>
      <c r="Y21" s="99">
        <f t="shared" ref="Y21:Y22" si="20">IFERROR(J21/J20-1, "n/a")</f>
        <v>-9.7912641079534457E-2</v>
      </c>
      <c r="Z21" s="99">
        <f t="shared" ref="Z21:Z22" si="21">IFERROR(K21/K20-1, "n/a")</f>
        <v>0.27815048543689302</v>
      </c>
      <c r="AA21" s="99">
        <f t="shared" ref="AA21:AA22" si="22">IFERROR(L21/L20-1, "n/a")</f>
        <v>1.6747072107557326E-2</v>
      </c>
      <c r="AB21" s="99">
        <f t="shared" ref="AB21:AB22" si="23">IFERROR(M21/M20-1, "n/a")</f>
        <v>-3.4060905835886501E-2</v>
      </c>
      <c r="AC21" s="99">
        <f t="shared" ref="AC21:AC22" si="24">IFERROR(N21/N20-1, "n/a")</f>
        <v>-5.3935605475388448E-2</v>
      </c>
      <c r="AD21" s="99">
        <f t="shared" ref="AD21:AD22" si="25">IFERROR(O21/O20-1, "n/a")</f>
        <v>-1.5873036519673756E-2</v>
      </c>
      <c r="AE21" s="99"/>
      <c r="AF21" s="99" t="s">
        <v>107</v>
      </c>
      <c r="AG21" s="99" t="s">
        <v>107</v>
      </c>
      <c r="AH21" s="99" t="s">
        <v>107</v>
      </c>
      <c r="AI21" s="99" t="s">
        <v>107</v>
      </c>
      <c r="AJ21" s="99" t="s">
        <v>107</v>
      </c>
      <c r="AK21" s="99" t="s">
        <v>107</v>
      </c>
      <c r="AL21" s="99"/>
      <c r="AM21" s="99" t="s">
        <v>107</v>
      </c>
      <c r="AN21" s="99" t="s">
        <v>107</v>
      </c>
      <c r="AO21" s="99" t="s">
        <v>107</v>
      </c>
      <c r="AP21" s="99" t="s">
        <v>107</v>
      </c>
      <c r="AQ21" s="99" t="s">
        <v>107</v>
      </c>
      <c r="AR21" s="99" t="s">
        <v>107</v>
      </c>
      <c r="AS21" s="99" t="s">
        <v>107</v>
      </c>
    </row>
    <row r="22" spans="1:45" x14ac:dyDescent="0.2">
      <c r="A22" s="39">
        <v>2024</v>
      </c>
      <c r="B22" s="55">
        <v>672.82936507936506</v>
      </c>
      <c r="C22" s="55">
        <v>6771.8928571428569</v>
      </c>
      <c r="D22" s="55">
        <v>8141.8888888888887</v>
      </c>
      <c r="E22" s="55">
        <v>11.301587301587302</v>
      </c>
      <c r="F22" s="55">
        <v>97.865079365079367</v>
      </c>
      <c r="G22" s="55">
        <v>15695.777777777777</v>
      </c>
      <c r="H22" s="76"/>
      <c r="I22" s="55">
        <v>5.0992063492063489</v>
      </c>
      <c r="J22" s="55">
        <v>236.67063492063491</v>
      </c>
      <c r="K22" s="55">
        <v>4.9404761904761907</v>
      </c>
      <c r="L22" s="55">
        <v>330.51984126984127</v>
      </c>
      <c r="M22" s="55">
        <v>577.23015873015868</v>
      </c>
      <c r="N22" s="55">
        <v>282.17063492063494</v>
      </c>
      <c r="O22" s="55">
        <v>295.0595238095238</v>
      </c>
      <c r="P22" s="35"/>
      <c r="Q22" s="99">
        <f t="shared" si="13"/>
        <v>0.215256813087219</v>
      </c>
      <c r="R22" s="99">
        <f t="shared" si="14"/>
        <v>0.17097972664191463</v>
      </c>
      <c r="S22" s="99">
        <f t="shared" si="15"/>
        <v>0.12826551391641927</v>
      </c>
      <c r="T22" s="99">
        <f t="shared" si="16"/>
        <v>0.37891499531323847</v>
      </c>
      <c r="U22" s="99">
        <f t="shared" si="17"/>
        <v>-4.8264292166731226E-2</v>
      </c>
      <c r="V22" s="99">
        <f t="shared" si="18"/>
        <v>0.14869030017553908</v>
      </c>
      <c r="W22" s="99"/>
      <c r="X22" s="99">
        <f t="shared" si="19"/>
        <v>3.7807774028244534E-3</v>
      </c>
      <c r="Y22" s="99">
        <f t="shared" si="20"/>
        <v>0.16311497405462405</v>
      </c>
      <c r="Z22" s="99">
        <f t="shared" si="21"/>
        <v>0.17742521222025531</v>
      </c>
      <c r="AA22" s="99">
        <f t="shared" si="22"/>
        <v>7.1293777047624296E-2</v>
      </c>
      <c r="AB22" s="99">
        <f t="shared" si="23"/>
        <v>0.10733225661862855</v>
      </c>
      <c r="AC22" s="99">
        <f t="shared" si="24"/>
        <v>0.15660767539733289</v>
      </c>
      <c r="AD22" s="99">
        <f t="shared" si="25"/>
        <v>6.3983051138498448E-2</v>
      </c>
      <c r="AE22" s="99"/>
      <c r="AF22" s="99" t="s">
        <v>107</v>
      </c>
      <c r="AG22" s="99" t="s">
        <v>107</v>
      </c>
      <c r="AH22" s="99" t="s">
        <v>107</v>
      </c>
      <c r="AI22" s="99" t="s">
        <v>107</v>
      </c>
      <c r="AJ22" s="99" t="s">
        <v>107</v>
      </c>
      <c r="AK22" s="99" t="s">
        <v>107</v>
      </c>
      <c r="AL22" s="99"/>
      <c r="AM22" s="99"/>
      <c r="AN22" s="99"/>
      <c r="AO22" s="99"/>
      <c r="AP22" s="99"/>
      <c r="AQ22" s="99"/>
      <c r="AR22" s="99"/>
      <c r="AS22" s="99"/>
    </row>
    <row r="23" spans="1:45" x14ac:dyDescent="0.2">
      <c r="A23" s="39"/>
      <c r="B23" s="55"/>
      <c r="C23" s="55"/>
      <c r="D23" s="55"/>
      <c r="E23" s="55"/>
      <c r="F23" s="55"/>
      <c r="G23" s="55"/>
      <c r="H23" s="76"/>
      <c r="I23" s="55"/>
      <c r="J23" s="55"/>
      <c r="K23" s="55"/>
      <c r="L23" s="55"/>
      <c r="M23" s="55"/>
      <c r="N23" s="55"/>
      <c r="O23" s="55"/>
      <c r="P23" s="35"/>
      <c r="Q23" s="99"/>
      <c r="R23" s="99"/>
      <c r="S23" s="99"/>
      <c r="T23" s="99"/>
      <c r="U23" s="99"/>
      <c r="V23" s="99"/>
      <c r="W23" s="99"/>
      <c r="X23" s="99"/>
      <c r="Y23" s="99"/>
      <c r="Z23" s="99"/>
      <c r="AA23" s="99"/>
      <c r="AB23" s="99"/>
      <c r="AC23" s="99"/>
      <c r="AD23" s="99"/>
      <c r="AE23" s="99"/>
      <c r="AF23" s="99"/>
      <c r="AG23" s="99"/>
      <c r="AH23" s="99"/>
      <c r="AI23" s="99"/>
      <c r="AJ23" s="99"/>
      <c r="AK23" s="99"/>
      <c r="AL23" s="99"/>
      <c r="AM23" s="99"/>
      <c r="AN23" s="99"/>
      <c r="AO23" s="99"/>
      <c r="AP23" s="99"/>
      <c r="AQ23" s="99"/>
      <c r="AR23" s="99"/>
      <c r="AS23" s="99"/>
    </row>
    <row r="24" spans="1:45" x14ac:dyDescent="0.2">
      <c r="A24" s="118" t="s">
        <v>151</v>
      </c>
      <c r="B24" s="104">
        <v>654.23809523809518</v>
      </c>
      <c r="C24" s="104">
        <v>7669</v>
      </c>
      <c r="D24" s="104">
        <v>7692.0952380952385</v>
      </c>
      <c r="E24" s="104">
        <v>5.7142857142857144</v>
      </c>
      <c r="F24" s="104">
        <v>100.57142857142857</v>
      </c>
      <c r="G24" s="104">
        <v>16121.619047619048</v>
      </c>
      <c r="H24" s="104"/>
      <c r="I24" s="104">
        <v>2.4285714285714284</v>
      </c>
      <c r="J24" s="104">
        <v>253.23809523809524</v>
      </c>
      <c r="K24" s="104">
        <v>2.5714285714285716</v>
      </c>
      <c r="L24" s="104">
        <v>354.90476190476193</v>
      </c>
      <c r="M24" s="104">
        <v>613.14285714285711</v>
      </c>
      <c r="N24" s="104">
        <v>287.42857142857144</v>
      </c>
      <c r="O24" s="104">
        <v>325.71428571428572</v>
      </c>
      <c r="P24" s="105"/>
      <c r="Q24" s="109"/>
      <c r="R24" s="109"/>
      <c r="S24" s="109"/>
      <c r="T24" s="109"/>
      <c r="U24" s="109"/>
      <c r="V24" s="109"/>
      <c r="W24" s="109"/>
      <c r="X24" s="109"/>
      <c r="Y24" s="109"/>
      <c r="Z24" s="109"/>
      <c r="AA24" s="109"/>
      <c r="AB24" s="109"/>
      <c r="AC24" s="109"/>
      <c r="AD24" s="109"/>
      <c r="AE24" s="109"/>
      <c r="AF24" s="109"/>
      <c r="AG24" s="109"/>
      <c r="AH24" s="109"/>
      <c r="AI24" s="109"/>
      <c r="AJ24" s="109"/>
      <c r="AK24" s="109"/>
      <c r="AL24" s="109"/>
      <c r="AM24" s="109"/>
      <c r="AN24" s="109"/>
      <c r="AO24" s="109"/>
      <c r="AP24" s="109"/>
      <c r="AQ24" s="109"/>
      <c r="AR24" s="109"/>
      <c r="AS24" s="109"/>
    </row>
    <row r="25" spans="1:45" x14ac:dyDescent="0.2">
      <c r="A25" s="118" t="s">
        <v>158</v>
      </c>
      <c r="B25" s="104">
        <v>722.76190476190482</v>
      </c>
      <c r="C25" s="104">
        <v>6844.7142857142853</v>
      </c>
      <c r="D25" s="104">
        <v>9374.5714285714294</v>
      </c>
      <c r="E25" s="104">
        <v>11.952380952380953</v>
      </c>
      <c r="F25" s="104">
        <v>81</v>
      </c>
      <c r="G25" s="104">
        <v>17035</v>
      </c>
      <c r="H25" s="104"/>
      <c r="I25" s="104">
        <v>4.7142857142857144</v>
      </c>
      <c r="J25" s="104">
        <v>273.33333333333331</v>
      </c>
      <c r="K25" s="104">
        <v>5.9523809523809526</v>
      </c>
      <c r="L25" s="104">
        <v>373.1904761904762</v>
      </c>
      <c r="M25" s="104">
        <v>657.19047619047615</v>
      </c>
      <c r="N25" s="104">
        <v>322.04761904761904</v>
      </c>
      <c r="O25" s="104">
        <v>335.14285714285717</v>
      </c>
      <c r="P25" s="105"/>
      <c r="Q25" s="111">
        <f>B25/B24-1</f>
        <v>0.10473833612344441</v>
      </c>
      <c r="R25" s="111">
        <f>C25/C24-1</f>
        <v>-0.10748281578898355</v>
      </c>
      <c r="S25" s="111">
        <f>D25/D24-1</f>
        <v>0.21872794581945598</v>
      </c>
      <c r="T25" s="111">
        <f>E25/E24-1</f>
        <v>1.0916666666666668</v>
      </c>
      <c r="U25" s="111">
        <f>F25/F24-1</f>
        <v>-0.19460227272727271</v>
      </c>
      <c r="V25" s="111">
        <f t="shared" ref="V25" si="26">G25/G24-1</f>
        <v>5.6655659067681885E-2</v>
      </c>
      <c r="W25" s="111"/>
      <c r="X25" s="111">
        <f t="shared" ref="X25:AD25" si="27">I25/I24-1</f>
        <v>0.9411764705882355</v>
      </c>
      <c r="Y25" s="111">
        <f t="shared" si="27"/>
        <v>7.9353140278300094E-2</v>
      </c>
      <c r="Z25" s="111">
        <f t="shared" si="27"/>
        <v>1.3148148148148149</v>
      </c>
      <c r="AA25" s="111">
        <f t="shared" si="27"/>
        <v>5.1522876693948616E-2</v>
      </c>
      <c r="AB25" s="111">
        <f t="shared" si="27"/>
        <v>7.1839080459770166E-2</v>
      </c>
      <c r="AC25" s="111">
        <f t="shared" si="27"/>
        <v>0.12044400265076205</v>
      </c>
      <c r="AD25" s="111">
        <f t="shared" si="27"/>
        <v>2.8947368421052611E-2</v>
      </c>
      <c r="AE25" s="109"/>
      <c r="AF25" s="109" t="s">
        <v>107</v>
      </c>
      <c r="AG25" s="109" t="s">
        <v>107</v>
      </c>
      <c r="AH25" s="109" t="s">
        <v>107</v>
      </c>
      <c r="AI25" s="109" t="s">
        <v>107</v>
      </c>
      <c r="AJ25" s="109" t="s">
        <v>107</v>
      </c>
      <c r="AK25" s="109" t="s">
        <v>107</v>
      </c>
      <c r="AL25" s="109"/>
      <c r="AM25" s="109" t="s">
        <v>107</v>
      </c>
      <c r="AN25" s="109" t="s">
        <v>107</v>
      </c>
      <c r="AO25" s="109" t="s">
        <v>107</v>
      </c>
      <c r="AP25" s="109" t="s">
        <v>107</v>
      </c>
      <c r="AQ25" s="109" t="s">
        <v>107</v>
      </c>
      <c r="AR25" s="109" t="s">
        <v>107</v>
      </c>
      <c r="AS25" s="109" t="s">
        <v>107</v>
      </c>
    </row>
    <row r="26" spans="1:45" x14ac:dyDescent="0.2">
      <c r="A26" s="31"/>
      <c r="B26" s="76"/>
      <c r="C26" s="76"/>
      <c r="D26" s="76"/>
      <c r="E26" s="76"/>
      <c r="F26" s="76"/>
      <c r="G26" s="76"/>
      <c r="H26" s="76"/>
      <c r="I26" s="55"/>
      <c r="J26" s="55"/>
      <c r="K26" s="55"/>
      <c r="L26" s="55"/>
      <c r="M26" s="55"/>
      <c r="N26" s="55"/>
      <c r="O26" s="55"/>
      <c r="P26" s="35"/>
      <c r="Q26" s="99"/>
      <c r="R26" s="99"/>
      <c r="S26" s="99"/>
      <c r="T26" s="99"/>
      <c r="U26" s="99"/>
      <c r="V26" s="99"/>
      <c r="W26" s="99"/>
      <c r="X26" s="99"/>
      <c r="Y26" s="99"/>
      <c r="Z26" s="99"/>
      <c r="AA26" s="99"/>
      <c r="AB26" s="99"/>
      <c r="AC26" s="99"/>
      <c r="AD26" s="99"/>
      <c r="AE26" s="99"/>
      <c r="AF26" s="99"/>
      <c r="AG26" s="99"/>
      <c r="AH26" s="99"/>
      <c r="AI26" s="99"/>
      <c r="AJ26" s="99"/>
      <c r="AK26" s="99"/>
      <c r="AL26" s="99"/>
      <c r="AM26" s="99"/>
      <c r="AN26" s="99"/>
      <c r="AO26" s="99"/>
      <c r="AP26" s="99"/>
      <c r="AQ26" s="99"/>
      <c r="AR26" s="99"/>
      <c r="AS26" s="99"/>
    </row>
    <row r="27" spans="1:45" x14ac:dyDescent="0.2">
      <c r="A27" s="31" t="s">
        <v>137</v>
      </c>
      <c r="B27" s="55">
        <v>514.53968253968253</v>
      </c>
      <c r="C27" s="55">
        <v>5218.8730158730159</v>
      </c>
      <c r="D27" s="55">
        <v>6727.3809523809523</v>
      </c>
      <c r="E27" s="55">
        <v>6.0793650793650791</v>
      </c>
      <c r="F27" s="55">
        <v>108.3015873015873</v>
      </c>
      <c r="G27" s="55">
        <v>12575.174603174602</v>
      </c>
      <c r="H27" s="76"/>
      <c r="I27" s="55">
        <v>7.5555555555555554</v>
      </c>
      <c r="J27" s="55">
        <v>210.88888888888889</v>
      </c>
      <c r="K27" s="55">
        <v>3.2380952380952381</v>
      </c>
      <c r="L27" s="55">
        <v>283.96825396825398</v>
      </c>
      <c r="M27" s="55">
        <v>505.65079365079367</v>
      </c>
      <c r="N27" s="55">
        <v>257.17460317460319</v>
      </c>
      <c r="O27" s="55">
        <v>248.47619047619048</v>
      </c>
      <c r="P27" s="35"/>
      <c r="Q27" s="99" t="str">
        <f>IFERROR(B27/#REF!-1, "n/a")</f>
        <v>n/a</v>
      </c>
      <c r="R27" s="99" t="str">
        <f>IFERROR(C27/#REF!-1, "n/a")</f>
        <v>n/a</v>
      </c>
      <c r="S27" s="99" t="str">
        <f>IFERROR(D27/#REF!-1, "n/a")</f>
        <v>n/a</v>
      </c>
      <c r="T27" s="99" t="str">
        <f>IFERROR(E27/#REF!-1, "n/a")</f>
        <v>n/a</v>
      </c>
      <c r="U27" s="99" t="str">
        <f>IFERROR(F27/#REF!-1, "n/a")</f>
        <v>n/a</v>
      </c>
      <c r="V27" s="99" t="str">
        <f>IFERROR(G27/#REF!-1, "n/a")</f>
        <v>n/a</v>
      </c>
      <c r="W27" s="99"/>
      <c r="X27" s="99" t="str">
        <f>IFERROR(I27/#REF!-1, "n/a")</f>
        <v>n/a</v>
      </c>
      <c r="Y27" s="99" t="str">
        <f>IFERROR(J27/#REF!-1, "n/a")</f>
        <v>n/a</v>
      </c>
      <c r="Z27" s="99" t="str">
        <f>IFERROR(K27/#REF!-1, "n/a")</f>
        <v>n/a</v>
      </c>
      <c r="AA27" s="99" t="str">
        <f>IFERROR(L27/#REF!-1, "n/a")</f>
        <v>n/a</v>
      </c>
      <c r="AB27" s="99" t="str">
        <f>IFERROR(M27/#REF!-1, "n/a")</f>
        <v>n/a</v>
      </c>
      <c r="AC27" s="99" t="str">
        <f>IFERROR(N27/#REF!-1, "n/a")</f>
        <v>n/a</v>
      </c>
      <c r="AD27" s="99" t="str">
        <f>IFERROR(O27/#REF!-1, "n/a")</f>
        <v>n/a</v>
      </c>
      <c r="AE27" s="99"/>
      <c r="AF27" s="99" t="str">
        <f>IFERROR(B27/#REF!-1, "n/a")</f>
        <v>n/a</v>
      </c>
      <c r="AG27" s="99" t="str">
        <f>IFERROR(C27/#REF!-1, "n/a")</f>
        <v>n/a</v>
      </c>
      <c r="AH27" s="99" t="str">
        <f>IFERROR(D27/#REF!-1, "n/a")</f>
        <v>n/a</v>
      </c>
      <c r="AI27" s="99" t="str">
        <f>IFERROR(E27/#REF!-1, "n/a")</f>
        <v>n/a</v>
      </c>
      <c r="AJ27" s="99" t="str">
        <f>IFERROR(F27/#REF!-1, "n/a")</f>
        <v>n/a</v>
      </c>
      <c r="AK27" s="99" t="str">
        <f>IFERROR(G27/#REF!-1, "n/a")</f>
        <v>n/a</v>
      </c>
      <c r="AL27" s="99"/>
      <c r="AM27" s="99" t="str">
        <f>IFERROR(I27/#REF!-1, "n/a")</f>
        <v>n/a</v>
      </c>
      <c r="AN27" s="99" t="str">
        <f>IFERROR(J27/#REF!-1, "n/a")</f>
        <v>n/a</v>
      </c>
      <c r="AO27" s="99" t="str">
        <f>IFERROR(K27/#REF!-1, "n/a")</f>
        <v>n/a</v>
      </c>
      <c r="AP27" s="99" t="str">
        <f>IFERROR(L27/#REF!-1, "n/a")</f>
        <v>n/a</v>
      </c>
      <c r="AQ27" s="99" t="str">
        <f>IFERROR(M27/#REF!-1, "n/a")</f>
        <v>n/a</v>
      </c>
      <c r="AR27" s="99" t="str">
        <f>IFERROR(N27/#REF!-1, "n/a")</f>
        <v>n/a</v>
      </c>
      <c r="AS27" s="99" t="str">
        <f>IFERROR(O27/#REF!-1, "n/a")</f>
        <v>n/a</v>
      </c>
    </row>
    <row r="28" spans="1:45" x14ac:dyDescent="0.2">
      <c r="A28" s="31" t="s">
        <v>144</v>
      </c>
      <c r="B28" s="55">
        <v>560.74193548387098</v>
      </c>
      <c r="C28" s="55">
        <v>6699.1451612903229</v>
      </c>
      <c r="D28" s="55">
        <v>7548.9516129032254</v>
      </c>
      <c r="E28" s="55">
        <v>7.790322580645161</v>
      </c>
      <c r="F28" s="55">
        <v>111.09677419354838</v>
      </c>
      <c r="G28" s="55">
        <v>14927.725806451614</v>
      </c>
      <c r="H28" s="76"/>
      <c r="I28" s="55">
        <v>6.064516129032258</v>
      </c>
      <c r="J28" s="55">
        <v>228.66129032258064</v>
      </c>
      <c r="K28" s="55">
        <v>6.4838709677419351</v>
      </c>
      <c r="L28" s="55">
        <v>361.37096774193549</v>
      </c>
      <c r="M28" s="55">
        <v>602.58064516129036</v>
      </c>
      <c r="N28" s="55">
        <v>283.19354838709677</v>
      </c>
      <c r="O28" s="55">
        <v>319.38709677419354</v>
      </c>
      <c r="P28" s="35"/>
      <c r="Q28" s="99" t="str">
        <f>IFERROR(B28/#REF!-1, "n/a")</f>
        <v>n/a</v>
      </c>
      <c r="R28" s="99" t="str">
        <f>IFERROR(C28/#REF!-1, "n/a")</f>
        <v>n/a</v>
      </c>
      <c r="S28" s="99" t="str">
        <f>IFERROR(D28/#REF!-1, "n/a")</f>
        <v>n/a</v>
      </c>
      <c r="T28" s="99" t="str">
        <f>IFERROR(E28/#REF!-1, "n/a")</f>
        <v>n/a</v>
      </c>
      <c r="U28" s="99" t="str">
        <f>IFERROR(F28/#REF!-1, "n/a")</f>
        <v>n/a</v>
      </c>
      <c r="V28" s="99" t="str">
        <f>IFERROR(G28/#REF!-1, "n/a")</f>
        <v>n/a</v>
      </c>
      <c r="W28" s="99"/>
      <c r="X28" s="99" t="str">
        <f>IFERROR(I28/#REF!-1, "n/a")</f>
        <v>n/a</v>
      </c>
      <c r="Y28" s="99" t="str">
        <f>IFERROR(J28/#REF!-1, "n/a")</f>
        <v>n/a</v>
      </c>
      <c r="Z28" s="99" t="str">
        <f>IFERROR(K28/#REF!-1, "n/a")</f>
        <v>n/a</v>
      </c>
      <c r="AA28" s="99" t="str">
        <f>IFERROR(L28/#REF!-1, "n/a")</f>
        <v>n/a</v>
      </c>
      <c r="AB28" s="99" t="str">
        <f>IFERROR(M28/#REF!-1, "n/a")</f>
        <v>n/a</v>
      </c>
      <c r="AC28" s="99" t="str">
        <f>IFERROR(N28/#REF!-1, "n/a")</f>
        <v>n/a</v>
      </c>
      <c r="AD28" s="99" t="str">
        <f>IFERROR(O28/#REF!-1, "n/a")</f>
        <v>n/a</v>
      </c>
      <c r="AE28" s="99"/>
      <c r="AF28" s="99">
        <f t="shared" ref="AF28:AF29" si="28">IFERROR(B28/B27-1, "n/a")</f>
        <v>8.9793371652389986E-2</v>
      </c>
      <c r="AG28" s="99">
        <f t="shared" ref="AG28:AG29" si="29">IFERROR(C28/C27-1, "n/a")</f>
        <v>0.28363827610196912</v>
      </c>
      <c r="AH28" s="99">
        <f t="shared" ref="AH28:AH29" si="30">IFERROR(D28/D27-1, "n/a")</f>
        <v>0.12212340379379039</v>
      </c>
      <c r="AI28" s="99">
        <f t="shared" ref="AI28:AI29" si="31">IFERROR(E28/E27-1, "n/a")</f>
        <v>0.28143687357870806</v>
      </c>
      <c r="AJ28" s="99">
        <f t="shared" ref="AJ28:AJ29" si="32">IFERROR(F28/F27-1, "n/a")</f>
        <v>2.5809288317975687E-2</v>
      </c>
      <c r="AK28" s="99">
        <f t="shared" ref="AK28:AK29" si="33">IFERROR(G28/G27-1, "n/a")</f>
        <v>0.18707900904080565</v>
      </c>
      <c r="AL28" s="99"/>
      <c r="AM28" s="99">
        <f t="shared" ref="AM28:AM29" si="34">IFERROR(I28/I27-1, "n/a")</f>
        <v>-0.19734345351043647</v>
      </c>
      <c r="AN28" s="99">
        <f t="shared" ref="AN28:AN29" si="35">IFERROR(J28/J27-1, "n/a")</f>
        <v>8.4273768652911363E-2</v>
      </c>
      <c r="AO28" s="99">
        <f t="shared" ref="AO28:AO29" si="36">IFERROR(K28/K27-1, "n/a")</f>
        <v>1.0023719165085385</v>
      </c>
      <c r="AP28" s="99">
        <f t="shared" ref="AP28:AP29" si="37">IFERROR(L28/L27-1, "n/a")</f>
        <v>0.2725752357597504</v>
      </c>
      <c r="AQ28" s="99">
        <f t="shared" ref="AQ28:AQ29" si="38">IFERROR(M28/M27-1, "n/a")</f>
        <v>0.19169326485312954</v>
      </c>
      <c r="AR28" s="99">
        <f t="shared" ref="AR28:AR29" si="39">IFERROR(N28/N27-1, "n/a")</f>
        <v>0.10117229653049598</v>
      </c>
      <c r="AS28" s="99">
        <f t="shared" ref="AS28:AS29" si="40">IFERROR(O28/O27-1, "n/a")</f>
        <v>0.28538310315409432</v>
      </c>
    </row>
    <row r="29" spans="1:45" x14ac:dyDescent="0.2">
      <c r="A29" s="31" t="s">
        <v>145</v>
      </c>
      <c r="B29" s="55">
        <v>512.79032258064512</v>
      </c>
      <c r="C29" s="55">
        <v>5489.8709677419356</v>
      </c>
      <c r="D29" s="55">
        <v>7290.8870967741932</v>
      </c>
      <c r="E29" s="55">
        <v>9.870967741935484</v>
      </c>
      <c r="F29" s="55">
        <v>91.596774193548384</v>
      </c>
      <c r="G29" s="55">
        <v>13395.016129032258</v>
      </c>
      <c r="H29" s="76"/>
      <c r="I29" s="55">
        <v>5.290322580645161</v>
      </c>
      <c r="J29" s="55">
        <v>190.98387096774192</v>
      </c>
      <c r="K29" s="55">
        <v>1.9838709677419355</v>
      </c>
      <c r="L29" s="55">
        <v>302.48387096774195</v>
      </c>
      <c r="M29" s="55">
        <v>500.74193548387098</v>
      </c>
      <c r="N29" s="55">
        <v>233.46774193548387</v>
      </c>
      <c r="O29" s="55">
        <v>267.27419354838707</v>
      </c>
      <c r="P29" s="35"/>
      <c r="Q29" s="99" t="str">
        <f>IFERROR(B29/#REF!-1, "n/a")</f>
        <v>n/a</v>
      </c>
      <c r="R29" s="99" t="str">
        <f>IFERROR(C29/#REF!-1, "n/a")</f>
        <v>n/a</v>
      </c>
      <c r="S29" s="99" t="str">
        <f>IFERROR(D29/#REF!-1, "n/a")</f>
        <v>n/a</v>
      </c>
      <c r="T29" s="99" t="str">
        <f>IFERROR(E29/#REF!-1, "n/a")</f>
        <v>n/a</v>
      </c>
      <c r="U29" s="99" t="str">
        <f>IFERROR(F29/#REF!-1, "n/a")</f>
        <v>n/a</v>
      </c>
      <c r="V29" s="99" t="str">
        <f>IFERROR(G29/#REF!-1, "n/a")</f>
        <v>n/a</v>
      </c>
      <c r="W29" s="99"/>
      <c r="X29" s="99" t="str">
        <f>IFERROR(I29/#REF!-1, "n/a")</f>
        <v>n/a</v>
      </c>
      <c r="Y29" s="99" t="str">
        <f>IFERROR(J29/#REF!-1, "n/a")</f>
        <v>n/a</v>
      </c>
      <c r="Z29" s="99" t="str">
        <f>IFERROR(K29/#REF!-1, "n/a")</f>
        <v>n/a</v>
      </c>
      <c r="AA29" s="99" t="str">
        <f>IFERROR(L29/#REF!-1, "n/a")</f>
        <v>n/a</v>
      </c>
      <c r="AB29" s="99" t="str">
        <f>IFERROR(M29/#REF!-1, "n/a")</f>
        <v>n/a</v>
      </c>
      <c r="AC29" s="99" t="str">
        <f>IFERROR(N29/#REF!-1, "n/a")</f>
        <v>n/a</v>
      </c>
      <c r="AD29" s="99" t="str">
        <f>IFERROR(O29/#REF!-1, "n/a")</f>
        <v>n/a</v>
      </c>
      <c r="AE29" s="99"/>
      <c r="AF29" s="99">
        <f t="shared" si="28"/>
        <v>-8.5514583213484485E-2</v>
      </c>
      <c r="AG29" s="99">
        <f t="shared" si="29"/>
        <v>-0.18051171670916133</v>
      </c>
      <c r="AH29" s="99">
        <f t="shared" si="30"/>
        <v>-3.4185477581804791E-2</v>
      </c>
      <c r="AI29" s="99">
        <f t="shared" si="31"/>
        <v>0.26708074534161486</v>
      </c>
      <c r="AJ29" s="99">
        <f t="shared" si="32"/>
        <v>-0.17552264808362372</v>
      </c>
      <c r="AK29" s="99">
        <f t="shared" si="33"/>
        <v>-0.10267536376886921</v>
      </c>
      <c r="AL29" s="99"/>
      <c r="AM29" s="99">
        <f t="shared" si="34"/>
        <v>-0.12765957446808518</v>
      </c>
      <c r="AN29" s="99">
        <f t="shared" si="35"/>
        <v>-0.16477392960428872</v>
      </c>
      <c r="AO29" s="99">
        <f t="shared" si="36"/>
        <v>-0.69402985074626866</v>
      </c>
      <c r="AP29" s="99">
        <f t="shared" si="37"/>
        <v>-0.1629546976121401</v>
      </c>
      <c r="AQ29" s="99">
        <f t="shared" si="38"/>
        <v>-0.16900428265524625</v>
      </c>
      <c r="AR29" s="99">
        <f t="shared" si="39"/>
        <v>-0.17558947488324406</v>
      </c>
      <c r="AS29" s="99">
        <f t="shared" si="40"/>
        <v>-0.16316533683466317</v>
      </c>
    </row>
    <row r="30" spans="1:45" x14ac:dyDescent="0.2">
      <c r="A30" s="31" t="s">
        <v>146</v>
      </c>
      <c r="B30" s="55">
        <v>544.69841269841265</v>
      </c>
      <c r="C30" s="55">
        <v>5117.0793650793648</v>
      </c>
      <c r="D30" s="55">
        <v>6968.1746031746034</v>
      </c>
      <c r="E30" s="55">
        <v>8.3650793650793656</v>
      </c>
      <c r="F30" s="55">
        <v>96.698412698412696</v>
      </c>
      <c r="G30" s="55">
        <v>12735.015873015873</v>
      </c>
      <c r="H30" s="76"/>
      <c r="I30" s="55">
        <v>3.9047619047619047</v>
      </c>
      <c r="J30" s="55">
        <v>191.36507936507937</v>
      </c>
      <c r="K30" s="55">
        <v>1.9682539682539681</v>
      </c>
      <c r="L30" s="55">
        <v>262.74603174603175</v>
      </c>
      <c r="M30" s="55">
        <v>459.98412698412699</v>
      </c>
      <c r="N30" s="55">
        <v>218.77777777777777</v>
      </c>
      <c r="O30" s="55">
        <v>241.20634920634922</v>
      </c>
      <c r="P30" s="35"/>
      <c r="Q30" s="99" t="str">
        <f>IFERROR(B30/#REF!-1, "n/a")</f>
        <v>n/a</v>
      </c>
      <c r="R30" s="99" t="str">
        <f>IFERROR(C30/#REF!-1, "n/a")</f>
        <v>n/a</v>
      </c>
      <c r="S30" s="99" t="str">
        <f>IFERROR(D30/#REF!-1, "n/a")</f>
        <v>n/a</v>
      </c>
      <c r="T30" s="99" t="str">
        <f>IFERROR(E30/#REF!-1, "n/a")</f>
        <v>n/a</v>
      </c>
      <c r="U30" s="99" t="str">
        <f>IFERROR(F30/#REF!-1, "n/a")</f>
        <v>n/a</v>
      </c>
      <c r="V30" s="99" t="str">
        <f>IFERROR(G30/#REF!-1, "n/a")</f>
        <v>n/a</v>
      </c>
      <c r="W30" s="99"/>
      <c r="X30" s="99" t="str">
        <f>IFERROR(I30/#REF!-1, "n/a")</f>
        <v>n/a</v>
      </c>
      <c r="Y30" s="99" t="str">
        <f>IFERROR(J30/#REF!-1, "n/a")</f>
        <v>n/a</v>
      </c>
      <c r="Z30" s="99" t="str">
        <f>IFERROR(K30/#REF!-1, "n/a")</f>
        <v>n/a</v>
      </c>
      <c r="AA30" s="99" t="str">
        <f>IFERROR(L30/#REF!-1, "n/a")</f>
        <v>n/a</v>
      </c>
      <c r="AB30" s="99" t="str">
        <f>IFERROR(M30/#REF!-1, "n/a")</f>
        <v>n/a</v>
      </c>
      <c r="AC30" s="99" t="str">
        <f>IFERROR(N30/#REF!-1, "n/a")</f>
        <v>n/a</v>
      </c>
      <c r="AD30" s="99" t="str">
        <f>IFERROR(O30/#REF!-1, "n/a")</f>
        <v>n/a</v>
      </c>
      <c r="AE30" s="99"/>
      <c r="AF30" s="99">
        <f t="shared" ref="AF30:AF31" si="41">IFERROR(B30/B29-1, "n/a")</f>
        <v>6.2224438942584337E-2</v>
      </c>
      <c r="AG30" s="99">
        <f t="shared" ref="AG30:AG31" si="42">IFERROR(C30/C29-1, "n/a")</f>
        <v>-6.790534875101184E-2</v>
      </c>
      <c r="AH30" s="99">
        <f t="shared" ref="AH30:AH31" si="43">IFERROR(D30/D29-1, "n/a")</f>
        <v>-4.4262445614110746E-2</v>
      </c>
      <c r="AI30" s="99">
        <f t="shared" ref="AI30:AI31" si="44">IFERROR(E30/E29-1, "n/a")</f>
        <v>-0.15255731922398585</v>
      </c>
      <c r="AJ30" s="99">
        <f t="shared" ref="AJ30:AJ31" si="45">IFERROR(F30/F29-1, "n/a")</f>
        <v>5.5696704930725094E-2</v>
      </c>
      <c r="AK30" s="99">
        <f t="shared" ref="AK30:AK31" si="46">IFERROR(G30/G29-1, "n/a")</f>
        <v>-4.9272076245276408E-2</v>
      </c>
      <c r="AL30" s="99"/>
      <c r="AM30" s="99">
        <f t="shared" ref="AM30:AM31" si="47">IFERROR(I30/I29-1, "n/a")</f>
        <v>-0.26190476190476186</v>
      </c>
      <c r="AN30" s="99">
        <f t="shared" ref="AN30:AN31" si="48">IFERROR(J30/J29-1, "n/a")</f>
        <v>1.996024038081412E-3</v>
      </c>
      <c r="AO30" s="99">
        <f t="shared" ref="AO30:AO31" si="49">IFERROR(K30/K29-1, "n/a")</f>
        <v>-7.871983481739675E-3</v>
      </c>
      <c r="AP30" s="99">
        <f t="shared" ref="AP30:AP31" si="50">IFERROR(L30/L29-1, "n/a")</f>
        <v>-0.13137176238381321</v>
      </c>
      <c r="AQ30" s="99">
        <f t="shared" ref="AQ30:AQ31" si="51">IFERROR(M30/M29-1, "n/a")</f>
        <v>-8.1394837563104061E-2</v>
      </c>
      <c r="AR30" s="99">
        <f t="shared" ref="AR30:AR31" si="52">IFERROR(N30/N29-1, "n/a")</f>
        <v>-6.2920744578775722E-2</v>
      </c>
      <c r="AS30" s="99">
        <f t="shared" ref="AS30:AS31" si="53">IFERROR(O30/O29-1, "n/a")</f>
        <v>-9.7532215871483197E-2</v>
      </c>
    </row>
    <row r="31" spans="1:45" x14ac:dyDescent="0.2">
      <c r="A31" s="31" t="s">
        <v>150</v>
      </c>
      <c r="B31" s="55">
        <v>595.84126984126988</v>
      </c>
      <c r="C31" s="55">
        <v>5836.1904761904761</v>
      </c>
      <c r="D31" s="55">
        <v>7063.6031746031749</v>
      </c>
      <c r="E31" s="55">
        <v>6.7777777777777777</v>
      </c>
      <c r="F31" s="55">
        <v>111.87301587301587</v>
      </c>
      <c r="G31" s="55">
        <v>13614.285714285714</v>
      </c>
      <c r="H31" s="76"/>
      <c r="I31" s="55">
        <v>5.0793650793650791</v>
      </c>
      <c r="J31" s="55">
        <v>203.11111111111111</v>
      </c>
      <c r="K31" s="55">
        <v>6.3492063492063489</v>
      </c>
      <c r="L31" s="55">
        <v>308.23809523809524</v>
      </c>
      <c r="M31" s="55">
        <v>522.77777777777783</v>
      </c>
      <c r="N31" s="55">
        <v>240.87301587301587</v>
      </c>
      <c r="O31" s="55">
        <v>281.90476190476193</v>
      </c>
      <c r="P31" s="35"/>
      <c r="Q31" s="99">
        <f t="shared" ref="Q31" si="54">IFERROR(B31/B27-1, "n/a")</f>
        <v>0.15800839091806518</v>
      </c>
      <c r="R31" s="99">
        <f t="shared" ref="R31" si="55">IFERROR(C31/C27-1, "n/a")</f>
        <v>0.11828558741320427</v>
      </c>
      <c r="S31" s="99">
        <f t="shared" ref="S31" si="56">IFERROR(D31/D27-1, "n/a")</f>
        <v>4.9978174954285359E-2</v>
      </c>
      <c r="T31" s="99">
        <f t="shared" ref="T31" si="57">IFERROR(E31/E27-1, "n/a")</f>
        <v>0.11488250652741527</v>
      </c>
      <c r="U31" s="99">
        <f t="shared" ref="U31" si="58">IFERROR(F31/F27-1, "n/a")</f>
        <v>3.2976696467829303E-2</v>
      </c>
      <c r="V31" s="99">
        <f t="shared" ref="V31" si="59">IFERROR(G31/G27-1, "n/a")</f>
        <v>8.2631943006881814E-2</v>
      </c>
      <c r="W31" s="99"/>
      <c r="X31" s="99">
        <f t="shared" ref="X31" si="60">IFERROR(I31/I27-1, "n/a")</f>
        <v>-0.32773109243697485</v>
      </c>
      <c r="Y31" s="99">
        <f t="shared" ref="Y31" si="61">IFERROR(J31/J27-1, "n/a")</f>
        <v>-3.688092729188619E-2</v>
      </c>
      <c r="Z31" s="99">
        <f t="shared" ref="Z31" si="62">IFERROR(K31/K27-1, "n/a")</f>
        <v>0.96078431372549011</v>
      </c>
      <c r="AA31" s="99">
        <f t="shared" ref="AA31" si="63">IFERROR(L31/L27-1, "n/a")</f>
        <v>8.5466741196198903E-2</v>
      </c>
      <c r="AB31" s="99">
        <f t="shared" ref="AB31" si="64">IFERROR(M31/M27-1, "n/a")</f>
        <v>3.3871170266198014E-2</v>
      </c>
      <c r="AC31" s="99">
        <f t="shared" ref="AC31" si="65">IFERROR(N31/N27-1, "n/a")</f>
        <v>-6.3387236143686021E-2</v>
      </c>
      <c r="AD31" s="99">
        <f t="shared" ref="AD31" si="66">IFERROR(O31/O27-1, "n/a")</f>
        <v>0.13453430433116154</v>
      </c>
      <c r="AE31" s="99"/>
      <c r="AF31" s="99">
        <f t="shared" si="41"/>
        <v>9.389206201188971E-2</v>
      </c>
      <c r="AG31" s="99">
        <f t="shared" si="42"/>
        <v>0.14053155321736122</v>
      </c>
      <c r="AH31" s="99">
        <f t="shared" si="43"/>
        <v>1.3694916798596912E-2</v>
      </c>
      <c r="AI31" s="99">
        <f t="shared" si="44"/>
        <v>-0.18975332068311201</v>
      </c>
      <c r="AJ31" s="99">
        <f t="shared" si="45"/>
        <v>0.15692711753118838</v>
      </c>
      <c r="AK31" s="99">
        <f t="shared" si="46"/>
        <v>6.9043482162666203E-2</v>
      </c>
      <c r="AL31" s="99"/>
      <c r="AM31" s="99">
        <f t="shared" si="47"/>
        <v>0.30081300813008127</v>
      </c>
      <c r="AN31" s="99">
        <f t="shared" si="48"/>
        <v>6.1380225613802297E-2</v>
      </c>
      <c r="AO31" s="99">
        <f t="shared" si="49"/>
        <v>2.225806451612903</v>
      </c>
      <c r="AP31" s="99">
        <f t="shared" si="50"/>
        <v>0.1731408203950946</v>
      </c>
      <c r="AQ31" s="99">
        <f t="shared" si="51"/>
        <v>0.13651264708927169</v>
      </c>
      <c r="AR31" s="99">
        <f t="shared" si="52"/>
        <v>0.10099397808895016</v>
      </c>
      <c r="AS31" s="99">
        <f t="shared" si="53"/>
        <v>0.16872861279284024</v>
      </c>
    </row>
    <row r="32" spans="1:45" x14ac:dyDescent="0.2">
      <c r="A32" s="31" t="s">
        <v>152</v>
      </c>
      <c r="B32" s="55">
        <v>635.40983606557381</v>
      </c>
      <c r="C32" s="55">
        <v>7196.4918032786882</v>
      </c>
      <c r="D32" s="55">
        <v>7733.1475409836066</v>
      </c>
      <c r="E32" s="55">
        <v>8.7377049180327866</v>
      </c>
      <c r="F32" s="55">
        <v>95.655737704918039</v>
      </c>
      <c r="G32" s="55">
        <v>15669.442622950819</v>
      </c>
      <c r="H32" s="76"/>
      <c r="I32" s="55">
        <v>5.721311475409836</v>
      </c>
      <c r="J32" s="55">
        <v>247.0655737704918</v>
      </c>
      <c r="K32" s="55">
        <v>3.9836065573770494</v>
      </c>
      <c r="L32" s="55">
        <v>335.29508196721309</v>
      </c>
      <c r="M32" s="55">
        <v>592.06557377049182</v>
      </c>
      <c r="N32" s="55">
        <v>281.70491803278691</v>
      </c>
      <c r="O32" s="55">
        <v>310.36065573770492</v>
      </c>
      <c r="P32" s="35"/>
      <c r="Q32" s="99">
        <f t="shared" ref="Q32:Q35" si="67">IFERROR(B32/B28-1, "n/a")</f>
        <v>0.13315911626490173</v>
      </c>
      <c r="R32" s="99">
        <f t="shared" ref="R32:R35" si="68">IFERROR(C32/C28-1, "n/a")</f>
        <v>7.4240314251164952E-2</v>
      </c>
      <c r="S32" s="99">
        <f t="shared" ref="S32:S35" si="69">IFERROR(D32/D28-1, "n/a")</f>
        <v>2.4400199858950034E-2</v>
      </c>
      <c r="T32" s="99">
        <f t="shared" ref="T32:T35" si="70">IFERROR(E32/E28-1, "n/a")</f>
        <v>0.12161015510979878</v>
      </c>
      <c r="U32" s="99">
        <f t="shared" ref="U32:U35" si="71">IFERROR(F32/F28-1, "n/a")</f>
        <v>-0.13898726223796187</v>
      </c>
      <c r="V32" s="99">
        <f t="shared" ref="V32:V35" si="72">IFERROR(G32/G28-1, "n/a")</f>
        <v>4.9687194561052417E-2</v>
      </c>
      <c r="W32" s="99"/>
      <c r="X32" s="99">
        <f t="shared" ref="X32:X35" si="73">IFERROR(I32/I28-1, "n/a")</f>
        <v>-5.6592256714335543E-2</v>
      </c>
      <c r="Y32" s="99">
        <f t="shared" ref="Y32:Y35" si="74">IFERROR(J32/J28-1, "n/a")</f>
        <v>8.0487096971890493E-2</v>
      </c>
      <c r="Z32" s="99">
        <f t="shared" ref="Z32:Z35" si="75">IFERROR(K32/K28-1, "n/a")</f>
        <v>-0.38561291901149986</v>
      </c>
      <c r="AA32" s="99">
        <f t="shared" ref="AA32:AA35" si="76">IFERROR(L32/L28-1, "n/a")</f>
        <v>-7.2158219952367264E-2</v>
      </c>
      <c r="AB32" s="99">
        <f t="shared" ref="AB32:AB35" si="77">IFERROR(M32/M28-1, "n/a")</f>
        <v>-1.7450064941903376E-2</v>
      </c>
      <c r="AC32" s="99">
        <f t="shared" ref="AC32:AC35" si="78">IFERROR(N32/N28-1, "n/a")</f>
        <v>-5.2565828663407865E-3</v>
      </c>
      <c r="AD32" s="99">
        <f t="shared" ref="AD32:AD35" si="79">IFERROR(O32/O28-1, "n/a")</f>
        <v>-2.8261758623487232E-2</v>
      </c>
      <c r="AE32" s="99"/>
      <c r="AF32" s="99">
        <f t="shared" ref="AF32:AF35" si="80">IFERROR(B32/B31-1, "n/a")</f>
        <v>6.6407897920271353E-2</v>
      </c>
      <c r="AG32" s="99">
        <f t="shared" ref="AG32:AG35" si="81">IFERROR(C32/C31-1, "n/a")</f>
        <v>0.23308035141034966</v>
      </c>
      <c r="AH32" s="99">
        <f t="shared" ref="AH32:AH35" si="82">IFERROR(D32/D31-1, "n/a")</f>
        <v>9.4787936104302251E-2</v>
      </c>
      <c r="AI32" s="99">
        <f t="shared" ref="AI32:AI35" si="83">IFERROR(E32/E31-1, "n/a")</f>
        <v>0.2891695780704111</v>
      </c>
      <c r="AJ32" s="99">
        <f t="shared" ref="AJ32:AJ35" si="84">IFERROR(F32/F31-1, "n/a")</f>
        <v>-0.14496148192255442</v>
      </c>
      <c r="AK32" s="99">
        <f t="shared" ref="AK32:AK35" si="85">IFERROR(G32/G31-1, "n/a")</f>
        <v>0.15095591144444631</v>
      </c>
      <c r="AL32" s="99"/>
      <c r="AM32" s="99">
        <f t="shared" ref="AM32:AM35" si="86">IFERROR(I32/I31-1, "n/a")</f>
        <v>0.1263831967213116</v>
      </c>
      <c r="AN32" s="99">
        <f t="shared" ref="AN32:AN35" si="87">IFERROR(J32/J31-1, "n/a")</f>
        <v>0.21640599777594427</v>
      </c>
      <c r="AO32" s="99">
        <f t="shared" ref="AO32:AO35" si="88">IFERROR(K32/K31-1, "n/a")</f>
        <v>-0.37258196721311465</v>
      </c>
      <c r="AP32" s="99">
        <f t="shared" ref="AP32:AP35" si="89">IFERROR(L32/L31-1, "n/a")</f>
        <v>8.7779502751656802E-2</v>
      </c>
      <c r="AQ32" s="99">
        <f t="shared" ref="AQ32:AQ35" si="90">IFERROR(M32/M31-1, "n/a")</f>
        <v>0.13253776066619039</v>
      </c>
      <c r="AR32" s="99">
        <f t="shared" ref="AR32:AR35" si="91">IFERROR(N32/N31-1, "n/a")</f>
        <v>0.1695162989170067</v>
      </c>
      <c r="AS32" s="99">
        <f t="shared" ref="AS32:AS35" si="92">IFERROR(O32/O31-1, "n/a")</f>
        <v>0.10094151528577755</v>
      </c>
    </row>
    <row r="33" spans="1:45" x14ac:dyDescent="0.2">
      <c r="A33" s="31" t="s">
        <v>153</v>
      </c>
      <c r="B33" s="55">
        <v>643.49206349206349</v>
      </c>
      <c r="C33" s="55">
        <v>6011.2222222222226</v>
      </c>
      <c r="D33" s="55">
        <v>8124.4603174603171</v>
      </c>
      <c r="E33" s="55">
        <v>11.777777777777779</v>
      </c>
      <c r="F33" s="55">
        <v>89.730158730158735</v>
      </c>
      <c r="G33" s="55">
        <v>14880.682539682539</v>
      </c>
      <c r="H33" s="76"/>
      <c r="I33" s="55">
        <v>4.1746031746031749</v>
      </c>
      <c r="J33" s="55">
        <v>223.79365079365078</v>
      </c>
      <c r="K33" s="55">
        <v>6.9841269841269842</v>
      </c>
      <c r="L33" s="55">
        <v>361.11111111111109</v>
      </c>
      <c r="M33" s="55">
        <v>596.06349206349205</v>
      </c>
      <c r="N33" s="55">
        <v>271.33333333333331</v>
      </c>
      <c r="O33" s="55">
        <v>324.73015873015873</v>
      </c>
      <c r="P33" s="35"/>
      <c r="Q33" s="99">
        <f t="shared" si="67"/>
        <v>0.25488340000968579</v>
      </c>
      <c r="R33" s="99">
        <f t="shared" si="68"/>
        <v>9.4966030630538878E-2</v>
      </c>
      <c r="S33" s="99">
        <f t="shared" si="69"/>
        <v>0.11433083651164111</v>
      </c>
      <c r="T33" s="99">
        <f t="shared" si="70"/>
        <v>0.19317356572258548</v>
      </c>
      <c r="U33" s="99">
        <f t="shared" si="71"/>
        <v>-2.0378615729909844E-2</v>
      </c>
      <c r="V33" s="99">
        <f t="shared" si="72"/>
        <v>0.11091187918992196</v>
      </c>
      <c r="W33" s="99"/>
      <c r="X33" s="99">
        <f t="shared" si="73"/>
        <v>-0.21089818041037545</v>
      </c>
      <c r="Y33" s="99">
        <f t="shared" si="74"/>
        <v>0.17179345910027433</v>
      </c>
      <c r="Z33" s="99">
        <f t="shared" si="75"/>
        <v>2.5204542521615694</v>
      </c>
      <c r="AA33" s="99">
        <f t="shared" si="76"/>
        <v>0.19381939260365177</v>
      </c>
      <c r="AB33" s="99">
        <f t="shared" si="77"/>
        <v>0.19036064252839346</v>
      </c>
      <c r="AC33" s="99">
        <f t="shared" si="78"/>
        <v>0.16218767990788718</v>
      </c>
      <c r="AD33" s="99">
        <f t="shared" si="79"/>
        <v>0.21497011895901541</v>
      </c>
      <c r="AE33" s="99"/>
      <c r="AF33" s="99">
        <f t="shared" si="80"/>
        <v>1.2719707766147392E-2</v>
      </c>
      <c r="AG33" s="99">
        <f t="shared" si="81"/>
        <v>-0.16470102564647715</v>
      </c>
      <c r="AH33" s="99">
        <f t="shared" si="82"/>
        <v>5.0602005768396019E-2</v>
      </c>
      <c r="AI33" s="99">
        <f t="shared" si="83"/>
        <v>0.34792578695017728</v>
      </c>
      <c r="AJ33" s="99">
        <f t="shared" si="84"/>
        <v>-6.1946926728417728E-2</v>
      </c>
      <c r="AK33" s="99">
        <f t="shared" si="85"/>
        <v>-5.0337469063066353E-2</v>
      </c>
      <c r="AL33" s="99"/>
      <c r="AM33" s="99">
        <f t="shared" si="86"/>
        <v>-0.27034156547050525</v>
      </c>
      <c r="AN33" s="99">
        <f t="shared" si="87"/>
        <v>-9.4193305128213223E-2</v>
      </c>
      <c r="AO33" s="99">
        <f t="shared" si="88"/>
        <v>0.75321706185903703</v>
      </c>
      <c r="AP33" s="99">
        <f t="shared" si="89"/>
        <v>7.6994953198933125E-2</v>
      </c>
      <c r="AQ33" s="99">
        <f t="shared" si="90"/>
        <v>6.7524924098187888E-3</v>
      </c>
      <c r="AR33" s="99">
        <f t="shared" si="91"/>
        <v>-3.6817194289261446E-2</v>
      </c>
      <c r="AS33" s="99">
        <f t="shared" si="92"/>
        <v>4.6299370512343341E-2</v>
      </c>
    </row>
    <row r="34" spans="1:45" x14ac:dyDescent="0.2">
      <c r="A34" s="31" t="s">
        <v>154</v>
      </c>
      <c r="B34" s="76">
        <v>699.921875</v>
      </c>
      <c r="C34" s="76">
        <v>7057.671875</v>
      </c>
      <c r="D34" s="76">
        <v>8364.359375</v>
      </c>
      <c r="E34" s="76">
        <v>11.734375</v>
      </c>
      <c r="F34" s="76">
        <v>100.96875</v>
      </c>
      <c r="G34" s="76">
        <v>16234.65625</v>
      </c>
      <c r="H34" s="76"/>
      <c r="I34" s="76">
        <v>5.515625</v>
      </c>
      <c r="J34" s="76">
        <v>220.34375</v>
      </c>
      <c r="K34" s="76">
        <v>2.1875</v>
      </c>
      <c r="L34" s="76">
        <v>295.109375</v>
      </c>
      <c r="M34" s="76">
        <v>523.15625</v>
      </c>
      <c r="N34" s="76">
        <v>273.015625</v>
      </c>
      <c r="O34" s="76">
        <v>250.140625</v>
      </c>
      <c r="P34" s="35"/>
      <c r="Q34" s="99">
        <f t="shared" si="67"/>
        <v>0.28497138725375937</v>
      </c>
      <c r="R34" s="99">
        <f t="shared" si="68"/>
        <v>0.3792383059688067</v>
      </c>
      <c r="S34" s="99">
        <f t="shared" si="69"/>
        <v>0.2003659281426895</v>
      </c>
      <c r="T34" s="99">
        <f t="shared" si="70"/>
        <v>0.40278107210626168</v>
      </c>
      <c r="U34" s="99">
        <f t="shared" si="71"/>
        <v>4.4161400196979672E-2</v>
      </c>
      <c r="V34" s="99">
        <f t="shared" si="72"/>
        <v>0.27480455555610961</v>
      </c>
      <c r="W34" s="99"/>
      <c r="X34" s="99">
        <f t="shared" si="73"/>
        <v>0.41253810975609762</v>
      </c>
      <c r="Y34" s="99">
        <f t="shared" si="74"/>
        <v>0.15143134124087587</v>
      </c>
      <c r="Z34" s="99">
        <f t="shared" si="75"/>
        <v>0.11139112903225823</v>
      </c>
      <c r="AA34" s="99">
        <f t="shared" si="76"/>
        <v>0.12317348063795075</v>
      </c>
      <c r="AB34" s="99">
        <f t="shared" si="77"/>
        <v>0.13733544118154528</v>
      </c>
      <c r="AC34" s="99">
        <f t="shared" si="78"/>
        <v>0.24791296343321489</v>
      </c>
      <c r="AD34" s="99">
        <f t="shared" si="79"/>
        <v>3.7039969399841999E-2</v>
      </c>
      <c r="AE34" s="99"/>
      <c r="AF34" s="99">
        <f t="shared" si="80"/>
        <v>8.7693096324617636E-2</v>
      </c>
      <c r="AG34" s="99">
        <f t="shared" si="81"/>
        <v>0.17408267638306119</v>
      </c>
      <c r="AH34" s="99">
        <f t="shared" si="82"/>
        <v>2.9527999173571517E-2</v>
      </c>
      <c r="AI34" s="99">
        <f t="shared" si="83"/>
        <v>-3.6851415094339979E-3</v>
      </c>
      <c r="AJ34" s="99">
        <f t="shared" si="84"/>
        <v>0.12524876171944088</v>
      </c>
      <c r="AK34" s="99">
        <f t="shared" si="85"/>
        <v>9.0988683261456593E-2</v>
      </c>
      <c r="AL34" s="99"/>
      <c r="AM34" s="99">
        <f t="shared" si="86"/>
        <v>0.32123336501901134</v>
      </c>
      <c r="AN34" s="99">
        <f t="shared" si="87"/>
        <v>-1.5415543655578401E-2</v>
      </c>
      <c r="AO34" s="99">
        <f t="shared" si="88"/>
        <v>-0.68678977272727271</v>
      </c>
      <c r="AP34" s="99">
        <f t="shared" si="89"/>
        <v>-0.18277403846153839</v>
      </c>
      <c r="AQ34" s="99">
        <f t="shared" si="90"/>
        <v>-0.12231455714742223</v>
      </c>
      <c r="AR34" s="99">
        <f t="shared" si="91"/>
        <v>6.2000921375922058E-3</v>
      </c>
      <c r="AS34" s="99">
        <f t="shared" si="92"/>
        <v>-0.2296969706227393</v>
      </c>
    </row>
    <row r="35" spans="1:45" x14ac:dyDescent="0.2">
      <c r="A35" s="31" t="s">
        <v>156</v>
      </c>
      <c r="B35" s="55">
        <v>710.28125</v>
      </c>
      <c r="C35" s="55">
        <v>6830.203125</v>
      </c>
      <c r="D35" s="55">
        <v>8326.15625</v>
      </c>
      <c r="E35" s="55">
        <v>12.84375</v>
      </c>
      <c r="F35" s="55">
        <v>104.875</v>
      </c>
      <c r="G35" s="55">
        <v>15984.359375</v>
      </c>
      <c r="H35" s="76"/>
      <c r="I35" s="55">
        <v>5</v>
      </c>
      <c r="J35" s="55">
        <v>255.765625</v>
      </c>
      <c r="K35" s="55">
        <v>6.59375</v>
      </c>
      <c r="L35" s="55">
        <v>331.265625</v>
      </c>
      <c r="M35" s="55">
        <v>598.625</v>
      </c>
      <c r="N35" s="55">
        <v>302.4375</v>
      </c>
      <c r="O35" s="55">
        <v>296.1875</v>
      </c>
      <c r="P35" s="35"/>
      <c r="Q35" s="99">
        <f t="shared" si="67"/>
        <v>0.19206454126485162</v>
      </c>
      <c r="R35" s="99">
        <f t="shared" si="68"/>
        <v>0.17031874694027427</v>
      </c>
      <c r="S35" s="99">
        <f t="shared" si="69"/>
        <v>0.1787406574503323</v>
      </c>
      <c r="T35" s="99">
        <f t="shared" si="70"/>
        <v>0.89497950819672134</v>
      </c>
      <c r="U35" s="99">
        <f t="shared" si="71"/>
        <v>-6.2553206583427889E-2</v>
      </c>
      <c r="V35" s="99">
        <f t="shared" si="72"/>
        <v>0.17408725734522568</v>
      </c>
      <c r="W35" s="99"/>
      <c r="X35" s="99">
        <f t="shared" si="73"/>
        <v>-1.5625E-2</v>
      </c>
      <c r="Y35" s="99">
        <f t="shared" si="74"/>
        <v>0.25923994803063466</v>
      </c>
      <c r="Z35" s="99">
        <f t="shared" si="75"/>
        <v>3.8515625000000053E-2</v>
      </c>
      <c r="AA35" s="99">
        <f t="shared" si="76"/>
        <v>7.4706955816468357E-2</v>
      </c>
      <c r="AB35" s="99">
        <f t="shared" si="77"/>
        <v>0.14508501594048884</v>
      </c>
      <c r="AC35" s="99">
        <f t="shared" si="78"/>
        <v>0.2555889621087315</v>
      </c>
      <c r="AD35" s="99">
        <f t="shared" si="79"/>
        <v>5.0665118243243157E-2</v>
      </c>
      <c r="AE35" s="99"/>
      <c r="AF35" s="99">
        <f t="shared" si="80"/>
        <v>1.4800759013282816E-2</v>
      </c>
      <c r="AG35" s="99">
        <f t="shared" si="81"/>
        <v>-3.2229997941070287E-2</v>
      </c>
      <c r="AH35" s="99">
        <f t="shared" si="82"/>
        <v>-4.5673701101586195E-3</v>
      </c>
      <c r="AI35" s="99">
        <f t="shared" si="83"/>
        <v>9.4540612516644584E-2</v>
      </c>
      <c r="AJ35" s="99">
        <f t="shared" si="84"/>
        <v>3.8687712782420336E-2</v>
      </c>
      <c r="AK35" s="99">
        <f t="shared" si="85"/>
        <v>-1.5417442238729206E-2</v>
      </c>
      <c r="AL35" s="99"/>
      <c r="AM35" s="99">
        <f t="shared" si="86"/>
        <v>-9.3484419263456076E-2</v>
      </c>
      <c r="AN35" s="99">
        <f t="shared" si="87"/>
        <v>0.16075733938448455</v>
      </c>
      <c r="AO35" s="99">
        <f t="shared" si="88"/>
        <v>2.0142857142857142</v>
      </c>
      <c r="AP35" s="99">
        <f t="shared" si="89"/>
        <v>0.12251813416635771</v>
      </c>
      <c r="AQ35" s="99">
        <f t="shared" si="90"/>
        <v>0.14425661549489277</v>
      </c>
      <c r="AR35" s="99">
        <f t="shared" si="91"/>
        <v>0.10776626795627542</v>
      </c>
      <c r="AS35" s="99">
        <f t="shared" si="92"/>
        <v>0.1840839527765632</v>
      </c>
    </row>
    <row r="37" spans="1:45" x14ac:dyDescent="0.2">
      <c r="A37" s="50">
        <v>45292</v>
      </c>
      <c r="B37" s="55">
        <v>654.23809523809518</v>
      </c>
      <c r="C37" s="55">
        <v>7669</v>
      </c>
      <c r="D37" s="55">
        <v>7692.0952380952385</v>
      </c>
      <c r="E37" s="55">
        <v>5.7142857142857144</v>
      </c>
      <c r="F37" s="55">
        <v>100.57142857142857</v>
      </c>
      <c r="G37" s="55">
        <v>16121.619047619048</v>
      </c>
      <c r="H37" s="76"/>
      <c r="I37" s="55">
        <v>2.4285714285714284</v>
      </c>
      <c r="J37" s="55">
        <v>253.23809523809524</v>
      </c>
      <c r="K37" s="55">
        <v>2.5714285714285716</v>
      </c>
      <c r="L37" s="55">
        <v>354.90476190476193</v>
      </c>
      <c r="M37" s="55">
        <v>613.14285714285711</v>
      </c>
      <c r="N37" s="55">
        <v>287.42857142857144</v>
      </c>
      <c r="O37" s="55">
        <v>325.71428571428572</v>
      </c>
      <c r="P37" s="35"/>
      <c r="Q37" s="99" t="str">
        <f>IFERROR(B37/#REF!-1, "n/a")</f>
        <v>n/a</v>
      </c>
      <c r="R37" s="99" t="str">
        <f>IFERROR(C37/#REF!-1, "n/a")</f>
        <v>n/a</v>
      </c>
      <c r="S37" s="99" t="str">
        <f>IFERROR(D37/#REF!-1, "n/a")</f>
        <v>n/a</v>
      </c>
      <c r="T37" s="99" t="str">
        <f>IFERROR(E37/#REF!-1, "n/a")</f>
        <v>n/a</v>
      </c>
      <c r="U37" s="99" t="str">
        <f>IFERROR(F37/#REF!-1, "n/a")</f>
        <v>n/a</v>
      </c>
      <c r="V37" s="99" t="str">
        <f>IFERROR(G37/#REF!-1, "n/a")</f>
        <v>n/a</v>
      </c>
      <c r="W37" s="99"/>
      <c r="X37" s="99" t="str">
        <f>IFERROR(I37/#REF!-1, "n/a")</f>
        <v>n/a</v>
      </c>
      <c r="Y37" s="99" t="str">
        <f>IFERROR(J37/#REF!-1, "n/a")</f>
        <v>n/a</v>
      </c>
      <c r="Z37" s="99" t="str">
        <f>IFERROR(K37/#REF!-1, "n/a")</f>
        <v>n/a</v>
      </c>
      <c r="AA37" s="99" t="str">
        <f>IFERROR(L37/#REF!-1, "n/a")</f>
        <v>n/a</v>
      </c>
      <c r="AB37" s="99" t="str">
        <f>IFERROR(M37/#REF!-1, "n/a")</f>
        <v>n/a</v>
      </c>
      <c r="AC37" s="99" t="str">
        <f>IFERROR(N37/#REF!-1, "n/a")</f>
        <v>n/a</v>
      </c>
      <c r="AD37" s="99" t="str">
        <f>IFERROR(O37/#REF!-1, "n/a")</f>
        <v>n/a</v>
      </c>
      <c r="AE37" s="99"/>
      <c r="AF37" s="99" t="str">
        <f>IFERROR(B37/#REF!-1, "n/a")</f>
        <v>n/a</v>
      </c>
      <c r="AG37" s="99" t="str">
        <f>IFERROR(C37/#REF!-1, "n/a")</f>
        <v>n/a</v>
      </c>
      <c r="AH37" s="99" t="str">
        <f>IFERROR(D37/#REF!-1, "n/a")</f>
        <v>n/a</v>
      </c>
      <c r="AI37" s="99" t="str">
        <f>IFERROR(E37/#REF!-1, "n/a")</f>
        <v>n/a</v>
      </c>
      <c r="AJ37" s="99" t="str">
        <f>IFERROR(F37/#REF!-1, "n/a")</f>
        <v>n/a</v>
      </c>
      <c r="AK37" s="99" t="str">
        <f>IFERROR(G37/#REF!-1, "n/a")</f>
        <v>n/a</v>
      </c>
      <c r="AL37" s="99"/>
      <c r="AM37" s="99" t="str">
        <f>IFERROR(I37/#REF!-1, "n/a")</f>
        <v>n/a</v>
      </c>
      <c r="AN37" s="99" t="str">
        <f>IFERROR(J37/#REF!-1, "n/a")</f>
        <v>n/a</v>
      </c>
      <c r="AO37" s="99" t="str">
        <f>IFERROR(K37/#REF!-1, "n/a")</f>
        <v>n/a</v>
      </c>
      <c r="AP37" s="99" t="str">
        <f>IFERROR(L37/#REF!-1, "n/a")</f>
        <v>n/a</v>
      </c>
      <c r="AQ37" s="99" t="str">
        <f>IFERROR(M37/#REF!-1, "n/a")</f>
        <v>n/a</v>
      </c>
      <c r="AR37" s="99" t="str">
        <f>IFERROR(N37/#REF!-1, "n/a")</f>
        <v>n/a</v>
      </c>
      <c r="AS37" s="99" t="str">
        <f>IFERROR(O37/#REF!-1, "n/a")</f>
        <v>n/a</v>
      </c>
    </row>
    <row r="38" spans="1:45" x14ac:dyDescent="0.2">
      <c r="A38" s="50">
        <v>45323</v>
      </c>
      <c r="B38" s="55">
        <v>592.65</v>
      </c>
      <c r="C38" s="55">
        <v>6976.05</v>
      </c>
      <c r="D38" s="55">
        <v>7766.95</v>
      </c>
      <c r="E38" s="55">
        <v>5.95</v>
      </c>
      <c r="F38" s="55">
        <v>91.75</v>
      </c>
      <c r="G38" s="55">
        <v>15433.35</v>
      </c>
      <c r="H38" s="76"/>
      <c r="I38" s="55">
        <v>1.25</v>
      </c>
      <c r="J38" s="55">
        <v>226.6</v>
      </c>
      <c r="K38" s="55">
        <v>3.05</v>
      </c>
      <c r="L38" s="55">
        <v>298.89999999999998</v>
      </c>
      <c r="M38" s="55">
        <v>529.79999999999995</v>
      </c>
      <c r="N38" s="55">
        <v>247.2</v>
      </c>
      <c r="O38" s="55">
        <v>282.60000000000002</v>
      </c>
      <c r="P38" s="35"/>
      <c r="Q38" s="99" t="str">
        <f>IFERROR(B38/#REF!-1, "n/a")</f>
        <v>n/a</v>
      </c>
      <c r="R38" s="99" t="str">
        <f>IFERROR(C38/#REF!-1, "n/a")</f>
        <v>n/a</v>
      </c>
      <c r="S38" s="99" t="str">
        <f>IFERROR(D38/#REF!-1, "n/a")</f>
        <v>n/a</v>
      </c>
      <c r="T38" s="99" t="str">
        <f>IFERROR(E38/#REF!-1, "n/a")</f>
        <v>n/a</v>
      </c>
      <c r="U38" s="99" t="str">
        <f>IFERROR(F38/#REF!-1, "n/a")</f>
        <v>n/a</v>
      </c>
      <c r="V38" s="99" t="str">
        <f>IFERROR(G38/#REF!-1, "n/a")</f>
        <v>n/a</v>
      </c>
      <c r="W38" s="99"/>
      <c r="X38" s="99" t="str">
        <f>IFERROR(I38/#REF!-1, "n/a")</f>
        <v>n/a</v>
      </c>
      <c r="Y38" s="99" t="str">
        <f>IFERROR(J38/#REF!-1, "n/a")</f>
        <v>n/a</v>
      </c>
      <c r="Z38" s="99" t="str">
        <f>IFERROR(K38/#REF!-1, "n/a")</f>
        <v>n/a</v>
      </c>
      <c r="AA38" s="99" t="str">
        <f>IFERROR(L38/#REF!-1, "n/a")</f>
        <v>n/a</v>
      </c>
      <c r="AB38" s="99" t="str">
        <f>IFERROR(M38/#REF!-1, "n/a")</f>
        <v>n/a</v>
      </c>
      <c r="AC38" s="99" t="str">
        <f>IFERROR(N38/#REF!-1, "n/a")</f>
        <v>n/a</v>
      </c>
      <c r="AD38" s="99" t="str">
        <f>IFERROR(O38/#REF!-1, "n/a")</f>
        <v>n/a</v>
      </c>
      <c r="AE38" s="99"/>
      <c r="AF38" s="99">
        <f t="shared" ref="AF38" si="93">IFERROR(B38/B37-1, "n/a")</f>
        <v>-9.4137127884125427E-2</v>
      </c>
      <c r="AG38" s="99">
        <f t="shared" ref="AG38" si="94">IFERROR(C38/C37-1, "n/a")</f>
        <v>-9.0357282566175479E-2</v>
      </c>
      <c r="AH38" s="99">
        <f t="shared" ref="AH38" si="95">IFERROR(D38/D37-1, "n/a")</f>
        <v>9.731387819282622E-3</v>
      </c>
      <c r="AI38" s="99">
        <f t="shared" ref="AI38" si="96">IFERROR(E38/E37-1, "n/a")</f>
        <v>4.1250000000000009E-2</v>
      </c>
      <c r="AJ38" s="99">
        <f t="shared" ref="AJ38" si="97">IFERROR(F38/F37-1, "n/a")</f>
        <v>-8.7713068181818121E-2</v>
      </c>
      <c r="AK38" s="99">
        <f t="shared" ref="AK38" si="98">IFERROR(G38/G37-1, "n/a")</f>
        <v>-4.2692303148094579E-2</v>
      </c>
      <c r="AL38" s="99"/>
      <c r="AM38" s="99">
        <f t="shared" ref="AM38" si="99">IFERROR(I38/I37-1, "n/a")</f>
        <v>-0.48529411764705876</v>
      </c>
      <c r="AN38" s="99">
        <f t="shared" ref="AN38" si="100">IFERROR(J38/J37-1, "n/a")</f>
        <v>-0.105189921022941</v>
      </c>
      <c r="AO38" s="99">
        <f t="shared" ref="AO38" si="101">IFERROR(K38/K37-1, "n/a")</f>
        <v>0.18611111111111089</v>
      </c>
      <c r="AP38" s="99">
        <f t="shared" ref="AP38" si="102">IFERROR(L38/L37-1, "n/a")</f>
        <v>-0.15780222729102389</v>
      </c>
      <c r="AQ38" s="99">
        <f t="shared" ref="AQ38" si="103">IFERROR(M38/M37-1, "n/a")</f>
        <v>-0.13592730661696184</v>
      </c>
      <c r="AR38" s="99">
        <f t="shared" ref="AR38" si="104">IFERROR(N38/N37-1, "n/a")</f>
        <v>-0.13996023856858852</v>
      </c>
      <c r="AS38" s="99">
        <f t="shared" ref="AS38" si="105">IFERROR(O38/O37-1, "n/a")</f>
        <v>-0.13236842105263158</v>
      </c>
    </row>
    <row r="39" spans="1:45" x14ac:dyDescent="0.2">
      <c r="A39" s="50">
        <v>45352</v>
      </c>
      <c r="B39" s="55">
        <v>658.4</v>
      </c>
      <c r="C39" s="55">
        <v>6920.8</v>
      </c>
      <c r="D39" s="55">
        <v>7742.45</v>
      </c>
      <c r="E39" s="55">
        <v>14.7</v>
      </c>
      <c r="F39" s="55">
        <v>94.4</v>
      </c>
      <c r="G39" s="55">
        <v>15430.75</v>
      </c>
      <c r="H39" s="76"/>
      <c r="I39" s="55">
        <v>13.65</v>
      </c>
      <c r="J39" s="55">
        <v>261.05</v>
      </c>
      <c r="K39" s="55">
        <v>6.4</v>
      </c>
      <c r="L39" s="55">
        <v>351.1</v>
      </c>
      <c r="M39" s="55">
        <v>632.20000000000005</v>
      </c>
      <c r="N39" s="55">
        <v>310.2</v>
      </c>
      <c r="O39" s="55">
        <v>322</v>
      </c>
      <c r="P39" s="35"/>
      <c r="Q39" s="99" t="str">
        <f>IFERROR(B39/#REF!-1, "n/a")</f>
        <v>n/a</v>
      </c>
      <c r="R39" s="99" t="str">
        <f>IFERROR(C39/#REF!-1, "n/a")</f>
        <v>n/a</v>
      </c>
      <c r="S39" s="99" t="str">
        <f>IFERROR(D39/#REF!-1, "n/a")</f>
        <v>n/a</v>
      </c>
      <c r="T39" s="99" t="str">
        <f>IFERROR(E39/#REF!-1, "n/a")</f>
        <v>n/a</v>
      </c>
      <c r="U39" s="99" t="str">
        <f>IFERROR(F39/#REF!-1, "n/a")</f>
        <v>n/a</v>
      </c>
      <c r="V39" s="99" t="str">
        <f>IFERROR(G39/#REF!-1, "n/a")</f>
        <v>n/a</v>
      </c>
      <c r="W39" s="99"/>
      <c r="X39" s="99" t="str">
        <f>IFERROR(I39/#REF!-1, "n/a")</f>
        <v>n/a</v>
      </c>
      <c r="Y39" s="99" t="str">
        <f>IFERROR(J39/#REF!-1, "n/a")</f>
        <v>n/a</v>
      </c>
      <c r="Z39" s="99" t="str">
        <f>IFERROR(K39/#REF!-1, "n/a")</f>
        <v>n/a</v>
      </c>
      <c r="AA39" s="99" t="str">
        <f>IFERROR(L39/#REF!-1, "n/a")</f>
        <v>n/a</v>
      </c>
      <c r="AB39" s="99" t="str">
        <f>IFERROR(M39/#REF!-1, "n/a")</f>
        <v>n/a</v>
      </c>
      <c r="AC39" s="99" t="str">
        <f>IFERROR(N39/#REF!-1, "n/a")</f>
        <v>n/a</v>
      </c>
      <c r="AD39" s="99" t="str">
        <f>IFERROR(O39/#REF!-1, "n/a")</f>
        <v>n/a</v>
      </c>
      <c r="AE39" s="99"/>
      <c r="AF39" s="99">
        <f t="shared" ref="AF39:AF40" si="106">IFERROR(B39/B38-1, "n/a")</f>
        <v>0.11094237745718383</v>
      </c>
      <c r="AG39" s="99">
        <f t="shared" ref="AG39:AG40" si="107">IFERROR(C39/C38-1, "n/a")</f>
        <v>-7.9199547021595595E-3</v>
      </c>
      <c r="AH39" s="99">
        <f t="shared" ref="AH39:AH40" si="108">IFERROR(D39/D38-1, "n/a")</f>
        <v>-3.154391363405229E-3</v>
      </c>
      <c r="AI39" s="99">
        <f t="shared" ref="AI39:AI40" si="109">IFERROR(E39/E38-1, "n/a")</f>
        <v>1.4705882352941173</v>
      </c>
      <c r="AJ39" s="99">
        <f t="shared" ref="AJ39:AJ40" si="110">IFERROR(F39/F38-1, "n/a")</f>
        <v>2.8882833787466033E-2</v>
      </c>
      <c r="AK39" s="99">
        <f t="shared" ref="AK39:AK40" si="111">IFERROR(G39/G38-1, "n/a")</f>
        <v>-1.6846634074907385E-4</v>
      </c>
      <c r="AL39" s="99"/>
      <c r="AM39" s="99">
        <f t="shared" ref="AM39:AM41" si="112">IFERROR(I39/I38-1, "n/a")</f>
        <v>9.92</v>
      </c>
      <c r="AN39" s="99">
        <f t="shared" ref="AN39:AN41" si="113">IFERROR(J39/J38-1, "n/a")</f>
        <v>0.1520300088261255</v>
      </c>
      <c r="AO39" s="99">
        <f t="shared" ref="AO39:AO41" si="114">IFERROR(K39/K38-1, "n/a")</f>
        <v>1.098360655737705</v>
      </c>
      <c r="AP39" s="99">
        <f t="shared" ref="AP39:AP41" si="115">IFERROR(L39/L38-1, "n/a")</f>
        <v>0.17464034794245586</v>
      </c>
      <c r="AQ39" s="99">
        <f t="shared" ref="AQ39:AQ41" si="116">IFERROR(M39/M38-1, "n/a")</f>
        <v>0.19328048320120828</v>
      </c>
      <c r="AR39" s="99">
        <f t="shared" ref="AR39:AR41" si="117">IFERROR(N39/N38-1, "n/a")</f>
        <v>0.25485436893203883</v>
      </c>
      <c r="AS39" s="99">
        <f t="shared" ref="AS39:AS41" si="118">IFERROR(O39/O38-1, "n/a")</f>
        <v>0.13941967445152148</v>
      </c>
    </row>
    <row r="40" spans="1:45" x14ac:dyDescent="0.2">
      <c r="A40" s="50">
        <v>45383</v>
      </c>
      <c r="B40" s="55">
        <v>712.27272727272725</v>
      </c>
      <c r="C40" s="55">
        <v>6447.590909090909</v>
      </c>
      <c r="D40" s="55">
        <v>8267.863636363636</v>
      </c>
      <c r="E40" s="55">
        <v>12.818181818181818</v>
      </c>
      <c r="F40" s="55">
        <v>93.772727272727266</v>
      </c>
      <c r="G40" s="55">
        <v>15534.318181818182</v>
      </c>
      <c r="H40" s="76"/>
      <c r="I40" s="55">
        <v>5.3636363636363633</v>
      </c>
      <c r="J40" s="55">
        <v>231.90909090909091</v>
      </c>
      <c r="K40" s="55">
        <v>9.545454545454545</v>
      </c>
      <c r="L40" s="55">
        <v>378.95454545454544</v>
      </c>
      <c r="M40" s="55">
        <v>625.77272727272725</v>
      </c>
      <c r="N40" s="55">
        <v>279.04545454545456</v>
      </c>
      <c r="O40" s="55">
        <v>346.72727272727275</v>
      </c>
      <c r="P40" s="35"/>
      <c r="Q40" s="99" t="str">
        <f>IFERROR(B40/#REF!-1, "n/a")</f>
        <v>n/a</v>
      </c>
      <c r="R40" s="99" t="str">
        <f>IFERROR(C40/#REF!-1, "n/a")</f>
        <v>n/a</v>
      </c>
      <c r="S40" s="99" t="str">
        <f>IFERROR(D40/#REF!-1, "n/a")</f>
        <v>n/a</v>
      </c>
      <c r="T40" s="99" t="str">
        <f>IFERROR(E40/#REF!-1, "n/a")</f>
        <v>n/a</v>
      </c>
      <c r="U40" s="99" t="str">
        <f>IFERROR(F40/#REF!-1, "n/a")</f>
        <v>n/a</v>
      </c>
      <c r="V40" s="99" t="str">
        <f>IFERROR(G40/#REF!-1, "n/a")</f>
        <v>n/a</v>
      </c>
      <c r="W40" s="99"/>
      <c r="X40" s="99" t="str">
        <f>IFERROR(I40/#REF!-1, "n/a")</f>
        <v>n/a</v>
      </c>
      <c r="Y40" s="99" t="str">
        <f>IFERROR(J40/#REF!-1, "n/a")</f>
        <v>n/a</v>
      </c>
      <c r="Z40" s="99" t="str">
        <f>IFERROR(K40/#REF!-1, "n/a")</f>
        <v>n/a</v>
      </c>
      <c r="AA40" s="99" t="str">
        <f>IFERROR(L40/#REF!-1, "n/a")</f>
        <v>n/a</v>
      </c>
      <c r="AB40" s="99" t="str">
        <f>IFERROR(M40/#REF!-1, "n/a")</f>
        <v>n/a</v>
      </c>
      <c r="AC40" s="99" t="str">
        <f>IFERROR(N40/#REF!-1, "n/a")</f>
        <v>n/a</v>
      </c>
      <c r="AD40" s="99" t="str">
        <f>IFERROR(O40/#REF!-1, "n/a")</f>
        <v>n/a</v>
      </c>
      <c r="AE40" s="99"/>
      <c r="AF40" s="99">
        <f t="shared" si="106"/>
        <v>8.182370484922119E-2</v>
      </c>
      <c r="AG40" s="99">
        <f t="shared" si="107"/>
        <v>-6.8374911991257004E-2</v>
      </c>
      <c r="AH40" s="99">
        <f t="shared" si="108"/>
        <v>6.7861418073560165E-2</v>
      </c>
      <c r="AI40" s="99">
        <f t="shared" si="109"/>
        <v>-0.12801484230055649</v>
      </c>
      <c r="AJ40" s="99">
        <f t="shared" si="110"/>
        <v>-6.6448382126349514E-3</v>
      </c>
      <c r="AK40" s="99">
        <f t="shared" si="111"/>
        <v>6.7118047935570413E-3</v>
      </c>
      <c r="AL40" s="99"/>
      <c r="AM40" s="99">
        <f t="shared" si="112"/>
        <v>-0.60705960705960704</v>
      </c>
      <c r="AN40" s="99">
        <f t="shared" si="113"/>
        <v>-0.11162960770315689</v>
      </c>
      <c r="AO40" s="99">
        <f t="shared" si="114"/>
        <v>0.49147727272727249</v>
      </c>
      <c r="AP40" s="99">
        <f t="shared" si="115"/>
        <v>7.9335076771704482E-2</v>
      </c>
      <c r="AQ40" s="99">
        <f t="shared" si="116"/>
        <v>-1.0166518075407804E-2</v>
      </c>
      <c r="AR40" s="99">
        <f t="shared" si="117"/>
        <v>-0.10043373776449205</v>
      </c>
      <c r="AS40" s="99">
        <f t="shared" si="118"/>
        <v>7.6792772444946422E-2</v>
      </c>
    </row>
    <row r="41" spans="1:45" x14ac:dyDescent="0.2">
      <c r="A41" s="50">
        <v>45413</v>
      </c>
      <c r="B41" s="55">
        <v>623.68181818181813</v>
      </c>
      <c r="C41" s="55">
        <v>5312.363636363636</v>
      </c>
      <c r="D41" s="55">
        <v>7861.863636363636</v>
      </c>
      <c r="E41" s="55">
        <v>10.772727272727273</v>
      </c>
      <c r="F41" s="55">
        <v>83.818181818181813</v>
      </c>
      <c r="G41" s="55">
        <v>13892.5</v>
      </c>
      <c r="H41" s="76"/>
      <c r="I41" s="55">
        <v>3.0909090909090908</v>
      </c>
      <c r="J41" s="55">
        <v>218.22727272727272</v>
      </c>
      <c r="K41" s="55">
        <v>3.8636363636363638</v>
      </c>
      <c r="L41" s="55">
        <v>376.18181818181819</v>
      </c>
      <c r="M41" s="55">
        <v>601.36363636363637</v>
      </c>
      <c r="N41" s="55">
        <v>262.09090909090907</v>
      </c>
      <c r="O41" s="55">
        <v>339.27272727272725</v>
      </c>
      <c r="P41" s="35"/>
      <c r="Q41" s="99" t="str">
        <f>IFERROR(B41/#REF!-1, "n/a")</f>
        <v>n/a</v>
      </c>
      <c r="R41" s="99" t="str">
        <f>IFERROR(C41/#REF!-1, "n/a")</f>
        <v>n/a</v>
      </c>
      <c r="S41" s="99" t="str">
        <f>IFERROR(D41/#REF!-1, "n/a")</f>
        <v>n/a</v>
      </c>
      <c r="T41" s="99" t="str">
        <f>IFERROR(E41/#REF!-1, "n/a")</f>
        <v>n/a</v>
      </c>
      <c r="U41" s="99" t="str">
        <f>IFERROR(F41/#REF!-1, "n/a")</f>
        <v>n/a</v>
      </c>
      <c r="V41" s="99" t="str">
        <f>IFERROR(G41/#REF!-1, "n/a")</f>
        <v>n/a</v>
      </c>
      <c r="W41" s="99"/>
      <c r="X41" s="99" t="str">
        <f>IFERROR(I41/#REF!-1, "n/a")</f>
        <v>n/a</v>
      </c>
      <c r="Y41" s="99" t="str">
        <f>IFERROR(J41/#REF!-1, "n/a")</f>
        <v>n/a</v>
      </c>
      <c r="Z41" s="99" t="str">
        <f>IFERROR(K41/#REF!-1, "n/a")</f>
        <v>n/a</v>
      </c>
      <c r="AA41" s="99" t="str">
        <f>IFERROR(L41/#REF!-1, "n/a")</f>
        <v>n/a</v>
      </c>
      <c r="AB41" s="99" t="str">
        <f>IFERROR(M41/#REF!-1, "n/a")</f>
        <v>n/a</v>
      </c>
      <c r="AC41" s="99" t="str">
        <f>IFERROR(N41/#REF!-1, "n/a")</f>
        <v>n/a</v>
      </c>
      <c r="AD41" s="99" t="str">
        <f>IFERROR(O41/#REF!-1, "n/a")</f>
        <v>n/a</v>
      </c>
      <c r="AE41" s="99"/>
      <c r="AF41" s="99">
        <f t="shared" ref="AF41:AF45" si="119">IFERROR(B41/B40-1, "n/a")</f>
        <v>-0.12437779195915766</v>
      </c>
      <c r="AG41" s="99">
        <f t="shared" ref="AG41:AG45" si="120">IFERROR(C41/C40-1, "n/a")</f>
        <v>-0.1760699909056942</v>
      </c>
      <c r="AH41" s="99">
        <f t="shared" ref="AH41:AH45" si="121">IFERROR(D41/D40-1, "n/a")</f>
        <v>-4.9105792966194439E-2</v>
      </c>
      <c r="AI41" s="99">
        <f t="shared" ref="AI41:AI45" si="122">IFERROR(E41/E40-1, "n/a")</f>
        <v>-0.15957446808510634</v>
      </c>
      <c r="AJ41" s="99">
        <f t="shared" ref="AJ41:AJ45" si="123">IFERROR(F41/F40-1, "n/a")</f>
        <v>-0.10615608337372762</v>
      </c>
      <c r="AK41" s="99">
        <f t="shared" ref="AK41:AK45" si="124">IFERROR(G41/G40-1, "n/a")</f>
        <v>-0.10568974850404533</v>
      </c>
      <c r="AL41" s="99"/>
      <c r="AM41" s="99">
        <f t="shared" si="112"/>
        <v>-0.42372881355932202</v>
      </c>
      <c r="AN41" s="99">
        <f t="shared" si="113"/>
        <v>-5.8996471971775821E-2</v>
      </c>
      <c r="AO41" s="99">
        <f t="shared" si="114"/>
        <v>-0.59523809523809512</v>
      </c>
      <c r="AP41" s="99">
        <f t="shared" si="115"/>
        <v>-7.3167806165286287E-3</v>
      </c>
      <c r="AQ41" s="99">
        <f t="shared" si="116"/>
        <v>-3.9006319459577221E-2</v>
      </c>
      <c r="AR41" s="99">
        <f t="shared" si="117"/>
        <v>-6.0759081283596861E-2</v>
      </c>
      <c r="AS41" s="99">
        <f t="shared" si="118"/>
        <v>-2.1499737808075681E-2</v>
      </c>
    </row>
    <row r="42" spans="1:45" x14ac:dyDescent="0.2">
      <c r="A42" s="50">
        <v>45444</v>
      </c>
      <c r="B42" s="55">
        <v>586.78947368421052</v>
      </c>
      <c r="C42" s="55">
        <v>6315.1578947368425</v>
      </c>
      <c r="D42" s="55">
        <v>8262.4736842105267</v>
      </c>
      <c r="E42" s="55">
        <v>11.736842105263158</v>
      </c>
      <c r="F42" s="55">
        <v>91.89473684210526</v>
      </c>
      <c r="G42" s="55">
        <v>15268.052631578947</v>
      </c>
      <c r="H42" s="76"/>
      <c r="I42" s="55">
        <v>4.0526315789473681</v>
      </c>
      <c r="J42" s="55">
        <v>220.84210526315789</v>
      </c>
      <c r="K42" s="55">
        <v>7.6315789473684212</v>
      </c>
      <c r="L42" s="55">
        <v>323</v>
      </c>
      <c r="M42" s="55">
        <v>555.52631578947364</v>
      </c>
      <c r="N42" s="55">
        <v>273.10526315789474</v>
      </c>
      <c r="O42" s="55">
        <v>282.42105263157896</v>
      </c>
      <c r="P42" s="35"/>
      <c r="Q42" s="99" t="str">
        <f>IFERROR(B42/#REF!-1, "n/a")</f>
        <v>n/a</v>
      </c>
      <c r="R42" s="99" t="str">
        <f>IFERROR(C42/#REF!-1, "n/a")</f>
        <v>n/a</v>
      </c>
      <c r="S42" s="99" t="str">
        <f>IFERROR(D42/#REF!-1, "n/a")</f>
        <v>n/a</v>
      </c>
      <c r="T42" s="99" t="str">
        <f>IFERROR(E42/#REF!-1, "n/a")</f>
        <v>n/a</v>
      </c>
      <c r="U42" s="99" t="str">
        <f>IFERROR(F42/#REF!-1, "n/a")</f>
        <v>n/a</v>
      </c>
      <c r="V42" s="99" t="str">
        <f>IFERROR(G42/#REF!-1, "n/a")</f>
        <v>n/a</v>
      </c>
      <c r="W42" s="99"/>
      <c r="X42" s="99" t="str">
        <f>IFERROR(I42/#REF!-1, "n/a")</f>
        <v>n/a</v>
      </c>
      <c r="Y42" s="99" t="str">
        <f>IFERROR(J42/#REF!-1, "n/a")</f>
        <v>n/a</v>
      </c>
      <c r="Z42" s="99" t="str">
        <f>IFERROR(K42/#REF!-1, "n/a")</f>
        <v>n/a</v>
      </c>
      <c r="AA42" s="99" t="str">
        <f>IFERROR(L42/#REF!-1, "n/a")</f>
        <v>n/a</v>
      </c>
      <c r="AB42" s="99" t="str">
        <f>IFERROR(M42/#REF!-1, "n/a")</f>
        <v>n/a</v>
      </c>
      <c r="AC42" s="99" t="str">
        <f>IFERROR(N42/#REF!-1, "n/a")</f>
        <v>n/a</v>
      </c>
      <c r="AD42" s="99" t="str">
        <f>IFERROR(O42/#REF!-1, "n/a")</f>
        <v>n/a</v>
      </c>
      <c r="AE42" s="99"/>
      <c r="AF42" s="99">
        <f t="shared" si="119"/>
        <v>-5.9152509215608773E-2</v>
      </c>
      <c r="AG42" s="99">
        <f t="shared" si="120"/>
        <v>0.18876611749786565</v>
      </c>
      <c r="AH42" s="99">
        <f t="shared" si="121"/>
        <v>5.0956117579290083E-2</v>
      </c>
      <c r="AI42" s="99">
        <f t="shared" si="122"/>
        <v>8.9495891627803692E-2</v>
      </c>
      <c r="AJ42" s="99">
        <f t="shared" si="123"/>
        <v>9.6358031738783101E-2</v>
      </c>
      <c r="AK42" s="99">
        <f t="shared" si="124"/>
        <v>9.9014045821770535E-2</v>
      </c>
      <c r="AL42" s="99"/>
      <c r="AM42" s="99">
        <f t="shared" ref="AM42:AM45" si="125">IFERROR(I42/I41-1, "n/a")</f>
        <v>0.31114551083591335</v>
      </c>
      <c r="AN42" s="99">
        <f t="shared" ref="AN42:AN45" si="126">IFERROR(J42/J41-1, "n/a")</f>
        <v>1.1982152840965155E-2</v>
      </c>
      <c r="AO42" s="99">
        <f t="shared" ref="AO42:AO45" si="127">IFERROR(K42/K41-1, "n/a")</f>
        <v>0.9752321981424148</v>
      </c>
      <c r="AP42" s="99">
        <f t="shared" ref="AP42:AP45" si="128">IFERROR(L42/L41-1, "n/a")</f>
        <v>-0.14137264378927017</v>
      </c>
      <c r="AQ42" s="99">
        <f t="shared" ref="AQ42:AQ45" si="129">IFERROR(M42/M41-1, "n/a")</f>
        <v>-7.6222301786211699E-2</v>
      </c>
      <c r="AR42" s="99">
        <f t="shared" ref="AR42:AR45" si="130">IFERROR(N42/N41-1, "n/a")</f>
        <v>4.2024937473757351E-2</v>
      </c>
      <c r="AS42" s="99">
        <f t="shared" ref="AS42:AS45" si="131">IFERROR(O42/O41-1, "n/a")</f>
        <v>-0.16756924465504586</v>
      </c>
    </row>
    <row r="43" spans="1:45" x14ac:dyDescent="0.2">
      <c r="A43" s="50">
        <v>45474</v>
      </c>
      <c r="B43" s="55">
        <v>631.68181818181813</v>
      </c>
      <c r="C43" s="55">
        <v>5386.818181818182</v>
      </c>
      <c r="D43" s="55">
        <v>7365.636363636364</v>
      </c>
      <c r="E43" s="55">
        <v>7.1818181818181817</v>
      </c>
      <c r="F43" s="55">
        <v>91.590909090909093</v>
      </c>
      <c r="G43" s="55">
        <v>13482.90909090909</v>
      </c>
      <c r="H43" s="76"/>
      <c r="I43" s="55">
        <v>3.9090909090909092</v>
      </c>
      <c r="J43" s="55">
        <v>208.95454545454547</v>
      </c>
      <c r="K43" s="55">
        <v>0.77272727272727271</v>
      </c>
      <c r="L43" s="55">
        <v>267.5</v>
      </c>
      <c r="M43" s="55">
        <v>481.13636363636363</v>
      </c>
      <c r="N43" s="55">
        <v>242.27272727272728</v>
      </c>
      <c r="O43" s="55">
        <v>238.86363636363637</v>
      </c>
      <c r="Q43" s="99" t="str">
        <f>IFERROR(B43/#REF!-1, "n/a")</f>
        <v>n/a</v>
      </c>
      <c r="R43" s="99" t="str">
        <f>IFERROR(C43/#REF!-1, "n/a")</f>
        <v>n/a</v>
      </c>
      <c r="S43" s="99" t="str">
        <f>IFERROR(D43/#REF!-1, "n/a")</f>
        <v>n/a</v>
      </c>
      <c r="T43" s="99" t="str">
        <f>IFERROR(E43/#REF!-1, "n/a")</f>
        <v>n/a</v>
      </c>
      <c r="U43" s="99" t="str">
        <f>IFERROR(F43/#REF!-1, "n/a")</f>
        <v>n/a</v>
      </c>
      <c r="V43" s="99" t="str">
        <f>IFERROR(G43/#REF!-1, "n/a")</f>
        <v>n/a</v>
      </c>
      <c r="W43" s="99"/>
      <c r="X43" s="99" t="str">
        <f>IFERROR(I43/#REF!-1, "n/a")</f>
        <v>n/a</v>
      </c>
      <c r="Y43" s="99" t="str">
        <f>IFERROR(J43/#REF!-1, "n/a")</f>
        <v>n/a</v>
      </c>
      <c r="Z43" s="99" t="str">
        <f>IFERROR(K43/#REF!-1, "n/a")</f>
        <v>n/a</v>
      </c>
      <c r="AA43" s="99" t="str">
        <f>IFERROR(L43/#REF!-1, "n/a")</f>
        <v>n/a</v>
      </c>
      <c r="AB43" s="99" t="str">
        <f>IFERROR(M43/#REF!-1, "n/a")</f>
        <v>n/a</v>
      </c>
      <c r="AC43" s="99" t="str">
        <f>IFERROR(N43/#REF!-1, "n/a")</f>
        <v>n/a</v>
      </c>
      <c r="AD43" s="99" t="str">
        <f>IFERROR(O43/#REF!-1, "n/a")</f>
        <v>n/a</v>
      </c>
      <c r="AE43" s="99"/>
      <c r="AF43" s="99">
        <f t="shared" si="119"/>
        <v>7.6505026949012844E-2</v>
      </c>
      <c r="AG43" s="99">
        <f t="shared" si="120"/>
        <v>-0.14700182139426066</v>
      </c>
      <c r="AH43" s="99">
        <f t="shared" si="121"/>
        <v>-0.10854344048175379</v>
      </c>
      <c r="AI43" s="99">
        <f t="shared" si="122"/>
        <v>-0.3880962087240114</v>
      </c>
      <c r="AJ43" s="99">
        <f t="shared" si="123"/>
        <v>-3.3062584608976042E-3</v>
      </c>
      <c r="AK43" s="99">
        <f t="shared" si="124"/>
        <v>-0.11692018515692304</v>
      </c>
      <c r="AL43" s="99"/>
      <c r="AM43" s="99">
        <f t="shared" si="125"/>
        <v>-3.5419126328217199E-2</v>
      </c>
      <c r="AN43" s="99">
        <f t="shared" si="126"/>
        <v>-5.3828321345003816E-2</v>
      </c>
      <c r="AO43" s="99">
        <f t="shared" si="127"/>
        <v>-0.89874608150470214</v>
      </c>
      <c r="AP43" s="99">
        <f t="shared" si="128"/>
        <v>-0.17182662538699689</v>
      </c>
      <c r="AQ43" s="99">
        <f t="shared" si="129"/>
        <v>-0.13390896171568833</v>
      </c>
      <c r="AR43" s="99">
        <f t="shared" si="130"/>
        <v>-0.11289616146043202</v>
      </c>
      <c r="AS43" s="99">
        <f t="shared" si="131"/>
        <v>-0.15422864500389655</v>
      </c>
    </row>
    <row r="44" spans="1:45" x14ac:dyDescent="0.2">
      <c r="A44" s="50">
        <v>45505</v>
      </c>
      <c r="B44" s="55">
        <v>703.90909090909088</v>
      </c>
      <c r="C44" s="55">
        <v>6048.363636363636</v>
      </c>
      <c r="D44" s="55">
        <v>8179.818181818182</v>
      </c>
      <c r="E44" s="55">
        <v>6.5</v>
      </c>
      <c r="F44" s="55">
        <v>102.36363636363636</v>
      </c>
      <c r="G44" s="55">
        <v>15040.954545454546</v>
      </c>
      <c r="H44" s="76"/>
      <c r="I44" s="55">
        <v>4.1818181818181817</v>
      </c>
      <c r="J44" s="55">
        <v>177.95454545454547</v>
      </c>
      <c r="K44" s="55">
        <v>3.4090909090909092</v>
      </c>
      <c r="L44" s="55">
        <v>277.95454545454544</v>
      </c>
      <c r="M44" s="55">
        <v>463.5</v>
      </c>
      <c r="N44" s="55">
        <v>231.77272727272728</v>
      </c>
      <c r="O44" s="55">
        <v>231.72727272727272</v>
      </c>
      <c r="P44" s="35"/>
      <c r="Q44" s="99" t="str">
        <f>IFERROR(B44/#REF!-1, "n/a")</f>
        <v>n/a</v>
      </c>
      <c r="R44" s="99" t="str">
        <f>IFERROR(C44/#REF!-1, "n/a")</f>
        <v>n/a</v>
      </c>
      <c r="S44" s="99" t="str">
        <f>IFERROR(D44/#REF!-1, "n/a")</f>
        <v>n/a</v>
      </c>
      <c r="T44" s="99" t="str">
        <f>IFERROR(E44/#REF!-1, "n/a")</f>
        <v>n/a</v>
      </c>
      <c r="U44" s="99" t="str">
        <f>IFERROR(F44/#REF!-1, "n/a")</f>
        <v>n/a</v>
      </c>
      <c r="V44" s="99" t="str">
        <f>IFERROR(G44/#REF!-1, "n/a")</f>
        <v>n/a</v>
      </c>
      <c r="W44" s="99"/>
      <c r="X44" s="99" t="str">
        <f>IFERROR(I44/#REF!-1, "n/a")</f>
        <v>n/a</v>
      </c>
      <c r="Y44" s="99" t="str">
        <f>IFERROR(J44/#REF!-1, "n/a")</f>
        <v>n/a</v>
      </c>
      <c r="Z44" s="99" t="str">
        <f>IFERROR(K44/#REF!-1, "n/a")</f>
        <v>n/a</v>
      </c>
      <c r="AA44" s="99" t="str">
        <f>IFERROR(L44/#REF!-1, "n/a")</f>
        <v>n/a</v>
      </c>
      <c r="AB44" s="99" t="str">
        <f>IFERROR(M44/#REF!-1, "n/a")</f>
        <v>n/a</v>
      </c>
      <c r="AC44" s="99" t="str">
        <f>IFERROR(N44/#REF!-1, "n/a")</f>
        <v>n/a</v>
      </c>
      <c r="AD44" s="99" t="str">
        <f>IFERROR(O44/#REF!-1, "n/a")</f>
        <v>n/a</v>
      </c>
      <c r="AE44" s="99"/>
      <c r="AF44" s="99">
        <f t="shared" si="119"/>
        <v>0.11434122472476083</v>
      </c>
      <c r="AG44" s="99">
        <f t="shared" si="120"/>
        <v>0.12280820183950714</v>
      </c>
      <c r="AH44" s="99">
        <f t="shared" si="121"/>
        <v>0.11053787860087372</v>
      </c>
      <c r="AI44" s="99">
        <f t="shared" si="122"/>
        <v>-9.4936708860759444E-2</v>
      </c>
      <c r="AJ44" s="99">
        <f t="shared" si="123"/>
        <v>0.11761786600496271</v>
      </c>
      <c r="AK44" s="99">
        <f t="shared" si="124"/>
        <v>0.11555706888181683</v>
      </c>
      <c r="AL44" s="99"/>
      <c r="AM44" s="99">
        <f t="shared" si="125"/>
        <v>6.9767441860465018E-2</v>
      </c>
      <c r="AN44" s="99">
        <f t="shared" si="126"/>
        <v>-0.14835762453774204</v>
      </c>
      <c r="AO44" s="99">
        <f t="shared" si="127"/>
        <v>3.4117647058823533</v>
      </c>
      <c r="AP44" s="99">
        <f t="shared" si="128"/>
        <v>3.9082412914188458E-2</v>
      </c>
      <c r="AQ44" s="99">
        <f t="shared" si="129"/>
        <v>-3.665564478034955E-2</v>
      </c>
      <c r="AR44" s="99">
        <f t="shared" si="130"/>
        <v>-4.3339587242026245E-2</v>
      </c>
      <c r="AS44" s="99">
        <f t="shared" si="131"/>
        <v>-2.9876308277830721E-2</v>
      </c>
    </row>
    <row r="45" spans="1:45" x14ac:dyDescent="0.2">
      <c r="A45" s="50">
        <v>45536</v>
      </c>
      <c r="B45" s="55">
        <v>770.6</v>
      </c>
      <c r="C45" s="55">
        <v>10005.85</v>
      </c>
      <c r="D45" s="55">
        <v>9665.9500000000007</v>
      </c>
      <c r="E45" s="55">
        <v>22.5</v>
      </c>
      <c r="F45" s="55">
        <v>109.75</v>
      </c>
      <c r="G45" s="55">
        <v>20574.650000000001</v>
      </c>
      <c r="H45" s="76"/>
      <c r="I45" s="55">
        <v>8.75</v>
      </c>
      <c r="J45" s="55">
        <v>279.5</v>
      </c>
      <c r="K45" s="55">
        <v>2.4</v>
      </c>
      <c r="L45" s="55">
        <v>344.35</v>
      </c>
      <c r="M45" s="55">
        <v>635</v>
      </c>
      <c r="N45" s="55">
        <v>352.2</v>
      </c>
      <c r="O45" s="55">
        <v>282.8</v>
      </c>
      <c r="Q45" s="99" t="str">
        <f>IFERROR(B45/#REF!-1, "n/a")</f>
        <v>n/a</v>
      </c>
      <c r="R45" s="99" t="str">
        <f>IFERROR(C45/#REF!-1, "n/a")</f>
        <v>n/a</v>
      </c>
      <c r="S45" s="99" t="str">
        <f>IFERROR(D45/#REF!-1, "n/a")</f>
        <v>n/a</v>
      </c>
      <c r="T45" s="99" t="str">
        <f>IFERROR(E45/#REF!-1, "n/a")</f>
        <v>n/a</v>
      </c>
      <c r="U45" s="99" t="str">
        <f>IFERROR(F45/#REF!-1, "n/a")</f>
        <v>n/a</v>
      </c>
      <c r="V45" s="99" t="str">
        <f>IFERROR(G45/#REF!-1, "n/a")</f>
        <v>n/a</v>
      </c>
      <c r="W45" s="99"/>
      <c r="X45" s="99" t="str">
        <f>IFERROR(I45/#REF!-1, "n/a")</f>
        <v>n/a</v>
      </c>
      <c r="Y45" s="99" t="str">
        <f>IFERROR(J45/#REF!-1, "n/a")</f>
        <v>n/a</v>
      </c>
      <c r="Z45" s="99" t="str">
        <f>IFERROR(K45/#REF!-1, "n/a")</f>
        <v>n/a</v>
      </c>
      <c r="AA45" s="99" t="str">
        <f>IFERROR(L45/#REF!-1, "n/a")</f>
        <v>n/a</v>
      </c>
      <c r="AB45" s="99" t="str">
        <f>IFERROR(M45/#REF!-1, "n/a")</f>
        <v>n/a</v>
      </c>
      <c r="AC45" s="99" t="str">
        <f>IFERROR(N45/#REF!-1, "n/a")</f>
        <v>n/a</v>
      </c>
      <c r="AD45" s="99" t="str">
        <f>IFERROR(O45/#REF!-1, "n/a")</f>
        <v>n/a</v>
      </c>
      <c r="AE45" s="99"/>
      <c r="AF45" s="99">
        <f t="shared" si="119"/>
        <v>9.4743639416247083E-2</v>
      </c>
      <c r="AG45" s="99">
        <f t="shared" si="120"/>
        <v>0.65430695003907902</v>
      </c>
      <c r="AH45" s="99">
        <f t="shared" si="121"/>
        <v>0.18168274467091972</v>
      </c>
      <c r="AI45" s="99">
        <f t="shared" si="122"/>
        <v>2.4615384615384617</v>
      </c>
      <c r="AJ45" s="99">
        <f t="shared" si="123"/>
        <v>7.2158081705151034E-2</v>
      </c>
      <c r="AK45" s="99">
        <f t="shared" si="124"/>
        <v>0.36790852853270328</v>
      </c>
      <c r="AL45" s="99"/>
      <c r="AM45" s="99">
        <f t="shared" si="125"/>
        <v>1.0923913043478262</v>
      </c>
      <c r="AN45" s="99">
        <f t="shared" si="126"/>
        <v>0.5706257982120051</v>
      </c>
      <c r="AO45" s="99">
        <f t="shared" si="127"/>
        <v>-0.29600000000000004</v>
      </c>
      <c r="AP45" s="99">
        <f t="shared" si="128"/>
        <v>0.23887162714636156</v>
      </c>
      <c r="AQ45" s="99">
        <f t="shared" si="129"/>
        <v>0.37001078748651572</v>
      </c>
      <c r="AR45" s="99">
        <f t="shared" si="130"/>
        <v>0.51959207687781905</v>
      </c>
      <c r="AS45" s="99">
        <f t="shared" si="131"/>
        <v>0.22040015692428416</v>
      </c>
    </row>
    <row r="46" spans="1:45" x14ac:dyDescent="0.2">
      <c r="A46" s="50">
        <v>45566</v>
      </c>
      <c r="B46" s="55">
        <v>747.304347826087</v>
      </c>
      <c r="C46" s="55">
        <v>6191.260869565217</v>
      </c>
      <c r="D46" s="55">
        <v>8808.0869565217399</v>
      </c>
      <c r="E46" s="55">
        <v>12.565217391304348</v>
      </c>
      <c r="F46" s="55">
        <v>99.956521739130437</v>
      </c>
      <c r="G46" s="55">
        <v>15859.173913043478</v>
      </c>
      <c r="H46" s="76"/>
      <c r="I46" s="55">
        <v>4.4782608695652177</v>
      </c>
      <c r="J46" s="55">
        <v>257.3478260869565</v>
      </c>
      <c r="K46" s="55">
        <v>5.1304347826086953</v>
      </c>
      <c r="L46" s="55">
        <v>342.13043478260869</v>
      </c>
      <c r="M46" s="55">
        <v>609.08695652173913</v>
      </c>
      <c r="N46" s="55">
        <v>297</v>
      </c>
      <c r="O46" s="55">
        <v>312.08695652173913</v>
      </c>
      <c r="Q46" s="99" t="str">
        <f>IFERROR(B46/#REF!-1, "n/a")</f>
        <v>n/a</v>
      </c>
      <c r="R46" s="99" t="str">
        <f>IFERROR(C46/#REF!-1, "n/a")</f>
        <v>n/a</v>
      </c>
      <c r="S46" s="99" t="str">
        <f>IFERROR(D46/#REF!-1, "n/a")</f>
        <v>n/a</v>
      </c>
      <c r="T46" s="99" t="str">
        <f>IFERROR(E46/#REF!-1, "n/a")</f>
        <v>n/a</v>
      </c>
      <c r="U46" s="99" t="str">
        <f>IFERROR(F46/#REF!-1, "n/a")</f>
        <v>n/a</v>
      </c>
      <c r="V46" s="99" t="str">
        <f>IFERROR(G46/#REF!-1, "n/a")</f>
        <v>n/a</v>
      </c>
      <c r="W46" s="99"/>
      <c r="X46" s="99" t="str">
        <f>IFERROR(I46/#REF!-1, "n/a")</f>
        <v>n/a</v>
      </c>
      <c r="Y46" s="99" t="str">
        <f>IFERROR(J46/#REF!-1, "n/a")</f>
        <v>n/a</v>
      </c>
      <c r="Z46" s="99" t="str">
        <f>IFERROR(K46/#REF!-1, "n/a")</f>
        <v>n/a</v>
      </c>
      <c r="AA46" s="99" t="str">
        <f>IFERROR(L46/#REF!-1, "n/a")</f>
        <v>n/a</v>
      </c>
      <c r="AB46" s="99" t="str">
        <f>IFERROR(M46/#REF!-1, "n/a")</f>
        <v>n/a</v>
      </c>
      <c r="AC46" s="99" t="str">
        <f>IFERROR(N46/#REF!-1, "n/a")</f>
        <v>n/a</v>
      </c>
      <c r="AD46" s="99" t="str">
        <f>IFERROR(O46/#REF!-1, "n/a")</f>
        <v>n/a</v>
      </c>
      <c r="AE46" s="99"/>
      <c r="AF46" s="99">
        <f t="shared" ref="AF46:AF47" si="132">IFERROR(B46/B45-1, "n/a")</f>
        <v>-3.0230537469391416E-2</v>
      </c>
      <c r="AG46" s="99">
        <f t="shared" ref="AG46:AG47" si="133">IFERROR(C46/C45-1, "n/a")</f>
        <v>-0.38123589004780034</v>
      </c>
      <c r="AH46" s="99">
        <f t="shared" ref="AH46:AH47" si="134">IFERROR(D46/D45-1, "n/a")</f>
        <v>-8.8751032591546708E-2</v>
      </c>
      <c r="AI46" s="99">
        <f t="shared" ref="AI46:AI47" si="135">IFERROR(E46/E45-1, "n/a")</f>
        <v>-0.44154589371980679</v>
      </c>
      <c r="AJ46" s="99">
        <f t="shared" ref="AJ46:AJ47" si="136">IFERROR(F46/F45-1, "n/a")</f>
        <v>-8.9234426067148598E-2</v>
      </c>
      <c r="AK46" s="99">
        <f t="shared" ref="AK46:AK47" si="137">IFERROR(G46/G45-1, "n/a")</f>
        <v>-0.22918864170017583</v>
      </c>
      <c r="AL46" s="99"/>
      <c r="AM46" s="99">
        <f t="shared" ref="AM46:AM47" si="138">IFERROR(I46/I45-1, "n/a")</f>
        <v>-0.48819875776397514</v>
      </c>
      <c r="AN46" s="99">
        <f t="shared" ref="AN46:AN47" si="139">IFERROR(J46/J45-1, "n/a")</f>
        <v>-7.9256436182624346E-2</v>
      </c>
      <c r="AO46" s="99">
        <f t="shared" ref="AO46:AO47" si="140">IFERROR(K46/K45-1, "n/a")</f>
        <v>1.13768115942029</v>
      </c>
      <c r="AP46" s="99">
        <f t="shared" ref="AP46:AP47" si="141">IFERROR(L46/L45-1, "n/a")</f>
        <v>-6.4456663783689638E-3</v>
      </c>
      <c r="AQ46" s="99">
        <f t="shared" ref="AQ46:AQ47" si="142">IFERROR(M46/M45-1, "n/a")</f>
        <v>-4.0807942485450166E-2</v>
      </c>
      <c r="AR46" s="99">
        <f t="shared" ref="AR46:AR47" si="143">IFERROR(N46/N45-1, "n/a")</f>
        <v>-0.15672913117546849</v>
      </c>
      <c r="AS46" s="99">
        <f t="shared" ref="AS46:AS47" si="144">IFERROR(O46/O45-1, "n/a")</f>
        <v>0.10356066662566876</v>
      </c>
    </row>
    <row r="47" spans="1:45" x14ac:dyDescent="0.2">
      <c r="A47" s="50">
        <v>45597</v>
      </c>
      <c r="B47" s="55">
        <v>648.9</v>
      </c>
      <c r="C47" s="55">
        <v>6398.9</v>
      </c>
      <c r="D47" s="55">
        <v>8381.25</v>
      </c>
      <c r="E47" s="55">
        <v>11.65</v>
      </c>
      <c r="F47" s="55">
        <v>101.65</v>
      </c>
      <c r="G47" s="55">
        <v>15542.35</v>
      </c>
      <c r="H47" s="76"/>
      <c r="I47" s="55">
        <v>1.85</v>
      </c>
      <c r="J47" s="55">
        <v>247.75</v>
      </c>
      <c r="K47" s="55">
        <v>6.9</v>
      </c>
      <c r="L47" s="55">
        <v>297.3</v>
      </c>
      <c r="M47" s="55">
        <v>553.79999999999995</v>
      </c>
      <c r="N47" s="55">
        <v>287</v>
      </c>
      <c r="O47" s="55">
        <v>266.8</v>
      </c>
      <c r="Q47" s="99" t="str">
        <f>IFERROR(B47/#REF!-1, "n/a")</f>
        <v>n/a</v>
      </c>
      <c r="R47" s="99" t="str">
        <f>IFERROR(C47/#REF!-1, "n/a")</f>
        <v>n/a</v>
      </c>
      <c r="S47" s="99" t="str">
        <f>IFERROR(D47/#REF!-1, "n/a")</f>
        <v>n/a</v>
      </c>
      <c r="T47" s="99" t="str">
        <f>IFERROR(E47/#REF!-1, "n/a")</f>
        <v>n/a</v>
      </c>
      <c r="U47" s="99" t="str">
        <f>IFERROR(F47/#REF!-1, "n/a")</f>
        <v>n/a</v>
      </c>
      <c r="V47" s="99" t="str">
        <f>IFERROR(G47/#REF!-1, "n/a")</f>
        <v>n/a</v>
      </c>
      <c r="W47" s="99"/>
      <c r="X47" s="99" t="str">
        <f>IFERROR(I47/#REF!-1, "n/a")</f>
        <v>n/a</v>
      </c>
      <c r="Y47" s="99" t="str">
        <f>IFERROR(J47/#REF!-1, "n/a")</f>
        <v>n/a</v>
      </c>
      <c r="Z47" s="99" t="str">
        <f>IFERROR(K47/#REF!-1, "n/a")</f>
        <v>n/a</v>
      </c>
      <c r="AA47" s="99" t="str">
        <f>IFERROR(L47/#REF!-1, "n/a")</f>
        <v>n/a</v>
      </c>
      <c r="AB47" s="99" t="str">
        <f>IFERROR(M47/#REF!-1, "n/a")</f>
        <v>n/a</v>
      </c>
      <c r="AC47" s="99" t="str">
        <f>IFERROR(N47/#REF!-1, "n/a")</f>
        <v>n/a</v>
      </c>
      <c r="AD47" s="99" t="str">
        <f>IFERROR(O47/#REF!-1, "n/a")</f>
        <v>n/a</v>
      </c>
      <c r="AE47" s="99"/>
      <c r="AF47" s="99">
        <f t="shared" si="132"/>
        <v>-0.13167907842680948</v>
      </c>
      <c r="AG47" s="99">
        <f t="shared" si="133"/>
        <v>3.3537454616956675E-2</v>
      </c>
      <c r="AH47" s="99">
        <f t="shared" si="134"/>
        <v>-4.8459666511999955E-2</v>
      </c>
      <c r="AI47" s="99">
        <f t="shared" si="135"/>
        <v>-7.2837370242214483E-2</v>
      </c>
      <c r="AJ47" s="99">
        <f t="shared" si="136"/>
        <v>1.6942148760330511E-2</v>
      </c>
      <c r="AK47" s="99">
        <f t="shared" si="137"/>
        <v>-1.9977327620003149E-2</v>
      </c>
      <c r="AL47" s="99"/>
      <c r="AM47" s="99">
        <f t="shared" si="138"/>
        <v>-0.58689320388349508</v>
      </c>
      <c r="AN47" s="99">
        <f t="shared" si="139"/>
        <v>-3.729515120797422E-2</v>
      </c>
      <c r="AO47" s="99">
        <f t="shared" si="140"/>
        <v>0.34491525423728819</v>
      </c>
      <c r="AP47" s="99">
        <f t="shared" si="141"/>
        <v>-0.13103316812809751</v>
      </c>
      <c r="AQ47" s="99">
        <f t="shared" si="142"/>
        <v>-9.0770219144835518E-2</v>
      </c>
      <c r="AR47" s="99">
        <f t="shared" si="143"/>
        <v>-3.3670033670033628E-2</v>
      </c>
      <c r="AS47" s="99">
        <f t="shared" si="144"/>
        <v>-0.14511005851212033</v>
      </c>
    </row>
    <row r="48" spans="1:45" x14ac:dyDescent="0.2">
      <c r="A48" s="50">
        <v>45627</v>
      </c>
      <c r="B48" s="55">
        <v>728.19047619047615</v>
      </c>
      <c r="C48" s="55">
        <v>7940.7619047619046</v>
      </c>
      <c r="D48" s="55">
        <v>7745.8571428571431</v>
      </c>
      <c r="E48" s="55">
        <v>14.285714285714286</v>
      </c>
      <c r="F48" s="55">
        <v>113.33333333333333</v>
      </c>
      <c r="G48" s="55">
        <v>16542.428571428572</v>
      </c>
      <c r="H48" s="76"/>
      <c r="I48" s="55">
        <v>8.5714285714285712</v>
      </c>
      <c r="J48" s="55">
        <v>261.66666666666669</v>
      </c>
      <c r="K48" s="55">
        <v>7.9047619047619051</v>
      </c>
      <c r="L48" s="55">
        <v>351.71428571428572</v>
      </c>
      <c r="M48" s="55">
        <v>629.85714285714289</v>
      </c>
      <c r="N48" s="55">
        <v>323.09523809523807</v>
      </c>
      <c r="O48" s="55">
        <v>306.76190476190476</v>
      </c>
      <c r="Q48" s="99" t="str">
        <f>IFERROR(B48/#REF!-1, "n/a")</f>
        <v>n/a</v>
      </c>
      <c r="R48" s="99" t="str">
        <f>IFERROR(C48/#REF!-1, "n/a")</f>
        <v>n/a</v>
      </c>
      <c r="S48" s="99" t="str">
        <f>IFERROR(D48/#REF!-1, "n/a")</f>
        <v>n/a</v>
      </c>
      <c r="T48" s="99" t="str">
        <f>IFERROR(E48/#REF!-1, "n/a")</f>
        <v>n/a</v>
      </c>
      <c r="U48" s="99" t="str">
        <f>IFERROR(F48/#REF!-1, "n/a")</f>
        <v>n/a</v>
      </c>
      <c r="V48" s="99" t="str">
        <f>IFERROR(G48/#REF!-1, "n/a")</f>
        <v>n/a</v>
      </c>
      <c r="W48" s="99"/>
      <c r="X48" s="99" t="str">
        <f>IFERROR(I48/#REF!-1, "n/a")</f>
        <v>n/a</v>
      </c>
      <c r="Y48" s="99" t="str">
        <f>IFERROR(J48/#REF!-1, "n/a")</f>
        <v>n/a</v>
      </c>
      <c r="Z48" s="99" t="str">
        <f>IFERROR(K48/#REF!-1, "n/a")</f>
        <v>n/a</v>
      </c>
      <c r="AA48" s="99" t="str">
        <f>IFERROR(L48/#REF!-1, "n/a")</f>
        <v>n/a</v>
      </c>
      <c r="AB48" s="99" t="str">
        <f>IFERROR(M48/#REF!-1, "n/a")</f>
        <v>n/a</v>
      </c>
      <c r="AC48" s="99" t="str">
        <f>IFERROR(N48/#REF!-1, "n/a")</f>
        <v>n/a</v>
      </c>
      <c r="AD48" s="99" t="str">
        <f>IFERROR(O48/#REF!-1, "n/a")</f>
        <v>n/a</v>
      </c>
      <c r="AE48" s="99"/>
      <c r="AF48" s="99">
        <f t="shared" ref="AF48" si="145">IFERROR(B48/B47-1, "n/a")</f>
        <v>0.12219213467479761</v>
      </c>
      <c r="AG48" s="99">
        <f t="shared" ref="AG48" si="146">IFERROR(C48/C47-1, "n/a")</f>
        <v>0.24095733716137224</v>
      </c>
      <c r="AH48" s="99">
        <f t="shared" ref="AH48" si="147">IFERROR(D48/D47-1, "n/a")</f>
        <v>-7.5811228294449751E-2</v>
      </c>
      <c r="AI48" s="99">
        <f t="shared" ref="AI48" si="148">IFERROR(E48/E47-1, "n/a")</f>
        <v>0.22624156958920905</v>
      </c>
      <c r="AJ48" s="99">
        <f t="shared" ref="AJ48" si="149">IFERROR(F48/F47-1, "n/a")</f>
        <v>0.11493687489752413</v>
      </c>
      <c r="AK48" s="99">
        <f t="shared" ref="AK48" si="150">IFERROR(G48/G47-1, "n/a")</f>
        <v>6.4345389946087517E-2</v>
      </c>
      <c r="AL48" s="99"/>
      <c r="AM48" s="99">
        <f t="shared" ref="AM48" si="151">IFERROR(I48/I47-1, "n/a")</f>
        <v>3.6332046332046328</v>
      </c>
      <c r="AN48" s="99">
        <f t="shared" ref="AN48" si="152">IFERROR(J48/J47-1, "n/a")</f>
        <v>5.6172216616212634E-2</v>
      </c>
      <c r="AO48" s="99">
        <f t="shared" ref="AO48" si="153">IFERROR(K48/K47-1, "n/a")</f>
        <v>0.14561766735679771</v>
      </c>
      <c r="AP48" s="99">
        <f t="shared" ref="AP48" si="154">IFERROR(L48/L47-1, "n/a")</f>
        <v>0.18302820623708604</v>
      </c>
      <c r="AQ48" s="99">
        <f t="shared" ref="AQ48" si="155">IFERROR(M48/M47-1, "n/a")</f>
        <v>0.13733684156219383</v>
      </c>
      <c r="AR48" s="99">
        <f t="shared" ref="AR48" si="156">IFERROR(N48/N47-1, "n/a")</f>
        <v>0.12576738012278077</v>
      </c>
      <c r="AS48" s="99">
        <f t="shared" ref="AS48" si="157">IFERROR(O48/O47-1, "n/a")</f>
        <v>0.14978225173127724</v>
      </c>
    </row>
    <row r="49" spans="1:45" x14ac:dyDescent="0.2">
      <c r="A49" s="50">
        <v>45658</v>
      </c>
      <c r="B49" s="55">
        <v>722.76190476190482</v>
      </c>
      <c r="C49" s="55">
        <v>6844.7142857142853</v>
      </c>
      <c r="D49" s="55">
        <v>9374.5714285714294</v>
      </c>
      <c r="E49" s="55">
        <v>11.952380952380953</v>
      </c>
      <c r="F49" s="55">
        <v>81</v>
      </c>
      <c r="G49" s="55">
        <v>17035</v>
      </c>
      <c r="H49" s="76"/>
      <c r="I49" s="55">
        <v>4.7142857142857144</v>
      </c>
      <c r="J49" s="55">
        <v>273.33333333333331</v>
      </c>
      <c r="K49" s="55">
        <v>5.9523809523809526</v>
      </c>
      <c r="L49" s="55">
        <v>373.1904761904762</v>
      </c>
      <c r="M49" s="55">
        <v>657.19047619047615</v>
      </c>
      <c r="N49" s="55">
        <v>322.04761904761904</v>
      </c>
      <c r="O49" s="55">
        <v>335.14285714285717</v>
      </c>
      <c r="Q49" s="99">
        <f t="shared" ref="Q49" si="158">IFERROR(B49/B37-1, "n/a")</f>
        <v>0.10473833612344441</v>
      </c>
      <c r="R49" s="99">
        <f t="shared" ref="R49" si="159">IFERROR(C49/C37-1, "n/a")</f>
        <v>-0.10748281578898355</v>
      </c>
      <c r="S49" s="99">
        <f t="shared" ref="S49" si="160">IFERROR(D49/D37-1, "n/a")</f>
        <v>0.21872794581945598</v>
      </c>
      <c r="T49" s="99">
        <f t="shared" ref="T49" si="161">IFERROR(E49/E37-1, "n/a")</f>
        <v>1.0916666666666668</v>
      </c>
      <c r="U49" s="99">
        <f t="shared" ref="U49" si="162">IFERROR(F49/F37-1, "n/a")</f>
        <v>-0.19460227272727271</v>
      </c>
      <c r="V49" s="99">
        <f t="shared" ref="V49" si="163">IFERROR(G49/G37-1, "n/a")</f>
        <v>5.6655659067681885E-2</v>
      </c>
      <c r="W49" s="99"/>
      <c r="X49" s="99">
        <f t="shared" ref="X49" si="164">IFERROR(I49/I37-1, "n/a")</f>
        <v>0.9411764705882355</v>
      </c>
      <c r="Y49" s="99">
        <f t="shared" ref="Y49" si="165">IFERROR(J49/J37-1, "n/a")</f>
        <v>7.9353140278300094E-2</v>
      </c>
      <c r="Z49" s="99">
        <f t="shared" ref="Z49" si="166">IFERROR(K49/K37-1, "n/a")</f>
        <v>1.3148148148148149</v>
      </c>
      <c r="AA49" s="99">
        <f t="shared" ref="AA49" si="167">IFERROR(L49/L37-1, "n/a")</f>
        <v>5.1522876693948616E-2</v>
      </c>
      <c r="AB49" s="99">
        <f t="shared" ref="AB49" si="168">IFERROR(M49/M37-1, "n/a")</f>
        <v>7.1839080459770166E-2</v>
      </c>
      <c r="AC49" s="99">
        <f t="shared" ref="AC49" si="169">IFERROR(N49/N37-1, "n/a")</f>
        <v>0.12044400265076205</v>
      </c>
      <c r="AD49" s="99">
        <f t="shared" ref="AD49" si="170">IFERROR(O49/O37-1, "n/a")</f>
        <v>2.8947368421052611E-2</v>
      </c>
      <c r="AE49" s="99"/>
      <c r="AF49" s="99">
        <f t="shared" ref="AF49" si="171">IFERROR(B49/B48-1, "n/a")</f>
        <v>-7.4548783677739205E-3</v>
      </c>
      <c r="AG49" s="99">
        <f t="shared" ref="AG49" si="172">IFERROR(C49/C48-1, "n/a")</f>
        <v>-0.13802801698289724</v>
      </c>
      <c r="AH49" s="99">
        <f t="shared" ref="AH49" si="173">IFERROR(D49/D48-1, "n/a")</f>
        <v>0.21026908393426913</v>
      </c>
      <c r="AI49" s="99">
        <f t="shared" ref="AI49" si="174">IFERROR(E49/E48-1, "n/a")</f>
        <v>-0.16333333333333333</v>
      </c>
      <c r="AJ49" s="99">
        <f t="shared" ref="AJ49" si="175">IFERROR(F49/F48-1, "n/a")</f>
        <v>-0.28529411764705881</v>
      </c>
      <c r="AK49" s="99">
        <f t="shared" ref="AK49" si="176">IFERROR(G49/G48-1, "n/a")</f>
        <v>2.9776246362168246E-2</v>
      </c>
      <c r="AL49" s="99"/>
      <c r="AM49" s="99">
        <f t="shared" ref="AM49" si="177">IFERROR(I49/I48-1, "n/a")</f>
        <v>-0.44999999999999996</v>
      </c>
      <c r="AN49" s="99">
        <f t="shared" ref="AN49" si="178">IFERROR(J49/J48-1, "n/a")</f>
        <v>4.4585987261146265E-2</v>
      </c>
      <c r="AO49" s="99">
        <f t="shared" ref="AO49" si="179">IFERROR(K49/K48-1, "n/a")</f>
        <v>-0.24698795180722888</v>
      </c>
      <c r="AP49" s="99">
        <f t="shared" ref="AP49" si="180">IFERROR(L49/L48-1, "n/a")</f>
        <v>6.1061467641484013E-2</v>
      </c>
      <c r="AQ49" s="99">
        <f t="shared" ref="AQ49" si="181">IFERROR(M49/M48-1, "n/a")</f>
        <v>4.3396083768050042E-2</v>
      </c>
      <c r="AR49" s="99">
        <f t="shared" ref="AR49" si="182">IFERROR(N49/N48-1, "n/a")</f>
        <v>-3.2424465733235097E-3</v>
      </c>
      <c r="AS49" s="99">
        <f t="shared" ref="AS49" si="183">IFERROR(O49/O48-1, "n/a")</f>
        <v>9.2517851598882483E-2</v>
      </c>
    </row>
    <row r="50" spans="1:45" x14ac:dyDescent="0.2">
      <c r="A50" s="35"/>
      <c r="B50" s="55"/>
      <c r="C50" s="55"/>
      <c r="D50" s="55"/>
      <c r="E50" s="55"/>
      <c r="F50" s="55"/>
      <c r="G50" s="55"/>
      <c r="H50" s="76"/>
      <c r="I50" s="76"/>
      <c r="J50" s="76"/>
      <c r="K50" s="76"/>
      <c r="L50" s="76"/>
      <c r="M50" s="76"/>
      <c r="N50" s="76"/>
      <c r="O50" s="76"/>
      <c r="P50" s="35"/>
      <c r="Q50" s="99"/>
      <c r="R50" s="99"/>
      <c r="S50" s="99"/>
      <c r="T50" s="99"/>
      <c r="U50" s="99"/>
      <c r="V50" s="99"/>
      <c r="W50" s="99"/>
      <c r="X50" s="99"/>
      <c r="Y50" s="99"/>
      <c r="Z50" s="99"/>
      <c r="AA50" s="99"/>
      <c r="AB50" s="99"/>
      <c r="AC50" s="99"/>
      <c r="AD50" s="99"/>
      <c r="AE50" s="99"/>
      <c r="AF50" s="99"/>
      <c r="AG50" s="99"/>
      <c r="AH50" s="99"/>
      <c r="AI50" s="99"/>
      <c r="AJ50" s="99"/>
      <c r="AK50" s="99"/>
      <c r="AL50" s="99"/>
      <c r="AM50" s="99"/>
      <c r="AN50" s="99"/>
      <c r="AO50" s="99"/>
      <c r="AP50" s="99"/>
      <c r="AQ50" s="99"/>
      <c r="AR50" s="99"/>
      <c r="AS50" s="99"/>
    </row>
    <row r="51" spans="1:45" x14ac:dyDescent="0.2">
      <c r="A51" s="69">
        <v>45659</v>
      </c>
      <c r="B51" s="76">
        <v>604</v>
      </c>
      <c r="C51" s="76">
        <v>4234</v>
      </c>
      <c r="D51" s="76">
        <v>8759</v>
      </c>
      <c r="E51" s="76">
        <v>17</v>
      </c>
      <c r="F51" s="76">
        <v>44</v>
      </c>
      <c r="G51" s="76">
        <v>13658</v>
      </c>
      <c r="H51" s="76"/>
      <c r="I51" s="76">
        <v>0</v>
      </c>
      <c r="J51" s="76">
        <v>122</v>
      </c>
      <c r="K51" s="76">
        <v>0</v>
      </c>
      <c r="L51" s="76">
        <v>206</v>
      </c>
      <c r="M51" s="76">
        <v>328</v>
      </c>
      <c r="N51" s="76">
        <v>162</v>
      </c>
      <c r="O51" s="76">
        <v>166</v>
      </c>
      <c r="P51" s="35"/>
      <c r="Q51" s="99" t="s">
        <v>107</v>
      </c>
      <c r="R51" s="99" t="s">
        <v>107</v>
      </c>
      <c r="S51" s="99" t="s">
        <v>107</v>
      </c>
      <c r="T51" s="99" t="s">
        <v>107</v>
      </c>
      <c r="U51" s="99" t="s">
        <v>107</v>
      </c>
      <c r="V51" s="99" t="s">
        <v>107</v>
      </c>
      <c r="W51" s="99"/>
      <c r="X51" s="99" t="s">
        <v>107</v>
      </c>
      <c r="Y51" s="99" t="s">
        <v>107</v>
      </c>
      <c r="Z51" s="99" t="s">
        <v>107</v>
      </c>
      <c r="AA51" s="99" t="s">
        <v>107</v>
      </c>
      <c r="AB51" s="99" t="s">
        <v>107</v>
      </c>
      <c r="AC51" s="99" t="s">
        <v>107</v>
      </c>
      <c r="AD51" s="99" t="s">
        <v>107</v>
      </c>
      <c r="AE51" s="99"/>
      <c r="AF51" s="99" t="s">
        <v>107</v>
      </c>
      <c r="AG51" s="99" t="s">
        <v>107</v>
      </c>
      <c r="AH51" s="99" t="s">
        <v>107</v>
      </c>
      <c r="AI51" s="99" t="s">
        <v>107</v>
      </c>
      <c r="AJ51" s="99" t="s">
        <v>107</v>
      </c>
      <c r="AK51" s="99" t="s">
        <v>107</v>
      </c>
      <c r="AL51" s="99"/>
      <c r="AM51" s="99" t="s">
        <v>107</v>
      </c>
      <c r="AN51" s="99" t="s">
        <v>107</v>
      </c>
      <c r="AO51" s="99" t="s">
        <v>107</v>
      </c>
      <c r="AP51" s="99" t="s">
        <v>107</v>
      </c>
      <c r="AQ51" s="99" t="s">
        <v>107</v>
      </c>
      <c r="AR51" s="99" t="s">
        <v>107</v>
      </c>
      <c r="AS51" s="99" t="s">
        <v>107</v>
      </c>
    </row>
    <row r="52" spans="1:45" x14ac:dyDescent="0.2">
      <c r="A52" s="69">
        <v>45660</v>
      </c>
      <c r="B52" s="76">
        <v>611</v>
      </c>
      <c r="C52" s="76">
        <v>3611</v>
      </c>
      <c r="D52" s="76">
        <v>10072</v>
      </c>
      <c r="E52" s="76">
        <v>0</v>
      </c>
      <c r="F52" s="76">
        <v>48</v>
      </c>
      <c r="G52" s="76">
        <v>14342</v>
      </c>
      <c r="H52" s="76"/>
      <c r="I52" s="76">
        <v>0</v>
      </c>
      <c r="J52" s="76">
        <v>122</v>
      </c>
      <c r="K52" s="76">
        <v>8</v>
      </c>
      <c r="L52" s="76">
        <v>192</v>
      </c>
      <c r="M52" s="76">
        <v>322</v>
      </c>
      <c r="N52" s="76">
        <v>153</v>
      </c>
      <c r="O52" s="76">
        <v>169</v>
      </c>
      <c r="P52" s="35"/>
      <c r="Q52" s="99" t="s">
        <v>107</v>
      </c>
      <c r="R52" s="99" t="s">
        <v>107</v>
      </c>
      <c r="S52" s="99" t="s">
        <v>107</v>
      </c>
      <c r="T52" s="99" t="s">
        <v>107</v>
      </c>
      <c r="U52" s="99" t="s">
        <v>107</v>
      </c>
      <c r="V52" s="99" t="s">
        <v>107</v>
      </c>
      <c r="W52" s="99"/>
      <c r="X52" s="99" t="s">
        <v>107</v>
      </c>
      <c r="Y52" s="99" t="s">
        <v>107</v>
      </c>
      <c r="Z52" s="99" t="s">
        <v>107</v>
      </c>
      <c r="AA52" s="99" t="s">
        <v>107</v>
      </c>
      <c r="AB52" s="99" t="s">
        <v>107</v>
      </c>
      <c r="AC52" s="99" t="s">
        <v>107</v>
      </c>
      <c r="AD52" s="99" t="s">
        <v>107</v>
      </c>
      <c r="AE52" s="99"/>
      <c r="AF52" s="99">
        <f t="shared" ref="AF52:AF69" si="184">IFERROR(B52/B51-1, "n/a")</f>
        <v>1.1589403973509826E-2</v>
      </c>
      <c r="AG52" s="99">
        <f t="shared" ref="AG52:AG69" si="185">IFERROR(C52/C51-1, "n/a")</f>
        <v>-0.14714218233349075</v>
      </c>
      <c r="AH52" s="99">
        <f t="shared" ref="AH52:AH69" si="186">IFERROR(D52/D51-1, "n/a")</f>
        <v>0.14990295695855682</v>
      </c>
      <c r="AI52" s="99">
        <f t="shared" ref="AI52:AI69" si="187">IFERROR(E52/E51-1, "n/a")</f>
        <v>-1</v>
      </c>
      <c r="AJ52" s="99">
        <f t="shared" ref="AJ52:AJ69" si="188">IFERROR(F52/F51-1, "n/a")</f>
        <v>9.0909090909090828E-2</v>
      </c>
      <c r="AK52" s="99">
        <f t="shared" ref="AK52:AK67" si="189">IFERROR(G52/G51-1, "n/a")</f>
        <v>5.0080538878312986E-2</v>
      </c>
      <c r="AL52" s="99"/>
      <c r="AM52" s="99" t="str">
        <f>IFERROR(I52/I51-1, "n/a")</f>
        <v>n/a</v>
      </c>
      <c r="AN52" s="99">
        <f t="shared" ref="AN52:AS67" si="190">IFERROR(J52/J51-1, "n/a")</f>
        <v>0</v>
      </c>
      <c r="AO52" s="99" t="str">
        <f t="shared" si="190"/>
        <v>n/a</v>
      </c>
      <c r="AP52" s="99">
        <f t="shared" si="190"/>
        <v>-6.7961165048543659E-2</v>
      </c>
      <c r="AQ52" s="99">
        <f t="shared" si="190"/>
        <v>-1.8292682926829285E-2</v>
      </c>
      <c r="AR52" s="99">
        <f t="shared" si="190"/>
        <v>-5.555555555555558E-2</v>
      </c>
      <c r="AS52" s="99">
        <f t="shared" si="190"/>
        <v>1.8072289156626509E-2</v>
      </c>
    </row>
    <row r="53" spans="1:45" x14ac:dyDescent="0.2">
      <c r="A53" s="69">
        <v>45663</v>
      </c>
      <c r="B53" s="76">
        <v>672</v>
      </c>
      <c r="C53" s="76">
        <v>4367</v>
      </c>
      <c r="D53" s="76">
        <v>11678</v>
      </c>
      <c r="E53" s="76">
        <v>10</v>
      </c>
      <c r="F53" s="76">
        <v>94</v>
      </c>
      <c r="G53" s="76">
        <v>16821</v>
      </c>
      <c r="H53" s="76"/>
      <c r="I53" s="76">
        <v>0</v>
      </c>
      <c r="J53" s="76">
        <v>183</v>
      </c>
      <c r="K53" s="76">
        <v>8</v>
      </c>
      <c r="L53" s="76">
        <v>273</v>
      </c>
      <c r="M53" s="76">
        <v>464</v>
      </c>
      <c r="N53" s="76">
        <v>256</v>
      </c>
      <c r="O53" s="76">
        <v>208</v>
      </c>
      <c r="P53" s="35"/>
      <c r="Q53" s="99" t="s">
        <v>107</v>
      </c>
      <c r="R53" s="99" t="s">
        <v>107</v>
      </c>
      <c r="S53" s="99" t="s">
        <v>107</v>
      </c>
      <c r="T53" s="99" t="s">
        <v>107</v>
      </c>
      <c r="U53" s="99" t="s">
        <v>107</v>
      </c>
      <c r="V53" s="99" t="s">
        <v>107</v>
      </c>
      <c r="W53" s="99"/>
      <c r="X53" s="99" t="s">
        <v>107</v>
      </c>
      <c r="Y53" s="99" t="s">
        <v>107</v>
      </c>
      <c r="Z53" s="99" t="s">
        <v>107</v>
      </c>
      <c r="AA53" s="99" t="s">
        <v>107</v>
      </c>
      <c r="AB53" s="99" t="s">
        <v>107</v>
      </c>
      <c r="AC53" s="99" t="s">
        <v>107</v>
      </c>
      <c r="AD53" s="99" t="s">
        <v>107</v>
      </c>
      <c r="AE53" s="99"/>
      <c r="AF53" s="99">
        <f t="shared" si="184"/>
        <v>9.9836333878887018E-2</v>
      </c>
      <c r="AG53" s="99">
        <f t="shared" si="185"/>
        <v>0.20936028800886186</v>
      </c>
      <c r="AH53" s="99">
        <f t="shared" si="186"/>
        <v>0.15945194598888013</v>
      </c>
      <c r="AI53" s="99" t="str">
        <f t="shared" si="187"/>
        <v>n/a</v>
      </c>
      <c r="AJ53" s="99">
        <f t="shared" si="188"/>
        <v>0.95833333333333326</v>
      </c>
      <c r="AK53" s="99">
        <f t="shared" si="189"/>
        <v>0.17284897503834884</v>
      </c>
      <c r="AL53" s="99"/>
      <c r="AM53" s="99" t="str">
        <f t="shared" ref="AM53:AM69" si="191">IFERROR(I53/I52-1, "n/a")</f>
        <v>n/a</v>
      </c>
      <c r="AN53" s="99">
        <f t="shared" si="190"/>
        <v>0.5</v>
      </c>
      <c r="AO53" s="99">
        <f t="shared" si="190"/>
        <v>0</v>
      </c>
      <c r="AP53" s="99">
        <f t="shared" si="190"/>
        <v>0.421875</v>
      </c>
      <c r="AQ53" s="99">
        <f t="shared" si="190"/>
        <v>0.44099378881987583</v>
      </c>
      <c r="AR53" s="99">
        <f t="shared" si="190"/>
        <v>0.67320261437908502</v>
      </c>
      <c r="AS53" s="99">
        <f t="shared" si="190"/>
        <v>0.23076923076923084</v>
      </c>
    </row>
    <row r="54" spans="1:45" x14ac:dyDescent="0.2">
      <c r="A54" s="69">
        <v>45664</v>
      </c>
      <c r="B54" s="76">
        <v>1082</v>
      </c>
      <c r="C54" s="76">
        <v>7084</v>
      </c>
      <c r="D54" s="76">
        <v>12566</v>
      </c>
      <c r="E54" s="76">
        <v>19</v>
      </c>
      <c r="F54" s="76">
        <v>70</v>
      </c>
      <c r="G54" s="76">
        <v>20821</v>
      </c>
      <c r="H54" s="76"/>
      <c r="I54" s="76">
        <v>7</v>
      </c>
      <c r="J54" s="76">
        <v>281</v>
      </c>
      <c r="K54" s="76">
        <v>6</v>
      </c>
      <c r="L54" s="76">
        <v>635</v>
      </c>
      <c r="M54" s="76">
        <v>929</v>
      </c>
      <c r="N54" s="76">
        <v>420</v>
      </c>
      <c r="O54" s="76">
        <v>509</v>
      </c>
      <c r="P54" s="35"/>
      <c r="Q54" s="99" t="s">
        <v>107</v>
      </c>
      <c r="R54" s="99" t="s">
        <v>107</v>
      </c>
      <c r="S54" s="99" t="s">
        <v>107</v>
      </c>
      <c r="T54" s="99" t="s">
        <v>107</v>
      </c>
      <c r="U54" s="99" t="s">
        <v>107</v>
      </c>
      <c r="V54" s="99" t="s">
        <v>107</v>
      </c>
      <c r="W54" s="99"/>
      <c r="X54" s="99" t="s">
        <v>107</v>
      </c>
      <c r="Y54" s="99" t="s">
        <v>107</v>
      </c>
      <c r="Z54" s="99" t="s">
        <v>107</v>
      </c>
      <c r="AA54" s="99" t="s">
        <v>107</v>
      </c>
      <c r="AB54" s="99" t="s">
        <v>107</v>
      </c>
      <c r="AC54" s="99" t="s">
        <v>107</v>
      </c>
      <c r="AD54" s="99" t="s">
        <v>107</v>
      </c>
      <c r="AE54" s="99"/>
      <c r="AF54" s="99">
        <f t="shared" si="184"/>
        <v>0.61011904761904767</v>
      </c>
      <c r="AG54" s="99">
        <f t="shared" si="185"/>
        <v>0.62216624685138533</v>
      </c>
      <c r="AH54" s="99">
        <f t="shared" si="186"/>
        <v>7.6040417879774003E-2</v>
      </c>
      <c r="AI54" s="99">
        <f t="shared" si="187"/>
        <v>0.89999999999999991</v>
      </c>
      <c r="AJ54" s="99">
        <f t="shared" si="188"/>
        <v>-0.25531914893617025</v>
      </c>
      <c r="AK54" s="99">
        <f t="shared" si="189"/>
        <v>0.23779799060697937</v>
      </c>
      <c r="AL54" s="99"/>
      <c r="AM54" s="99" t="str">
        <f t="shared" si="191"/>
        <v>n/a</v>
      </c>
      <c r="AN54" s="99">
        <f t="shared" si="190"/>
        <v>0.53551912568306004</v>
      </c>
      <c r="AO54" s="99">
        <f t="shared" si="190"/>
        <v>-0.25</v>
      </c>
      <c r="AP54" s="99">
        <f t="shared" si="190"/>
        <v>1.3260073260073262</v>
      </c>
      <c r="AQ54" s="99">
        <f t="shared" si="190"/>
        <v>1.0021551724137931</v>
      </c>
      <c r="AR54" s="99">
        <f t="shared" si="190"/>
        <v>0.640625</v>
      </c>
      <c r="AS54" s="99">
        <f t="shared" si="190"/>
        <v>1.4471153846153846</v>
      </c>
    </row>
    <row r="55" spans="1:45" x14ac:dyDescent="0.2">
      <c r="A55" s="69">
        <v>45665</v>
      </c>
      <c r="B55" s="76">
        <v>846</v>
      </c>
      <c r="C55" s="76">
        <v>9119</v>
      </c>
      <c r="D55" s="76">
        <v>15308</v>
      </c>
      <c r="E55" s="76">
        <v>7</v>
      </c>
      <c r="F55" s="76">
        <v>113</v>
      </c>
      <c r="G55" s="76">
        <v>25393</v>
      </c>
      <c r="H55" s="76"/>
      <c r="I55" s="76">
        <v>38</v>
      </c>
      <c r="J55" s="76">
        <v>460</v>
      </c>
      <c r="K55" s="76">
        <v>6</v>
      </c>
      <c r="L55" s="76">
        <v>718</v>
      </c>
      <c r="M55" s="76">
        <v>1222</v>
      </c>
      <c r="N55" s="76">
        <v>574</v>
      </c>
      <c r="O55" s="76">
        <v>648</v>
      </c>
      <c r="P55" s="35"/>
      <c r="Q55" s="99" t="s">
        <v>107</v>
      </c>
      <c r="R55" s="99" t="s">
        <v>107</v>
      </c>
      <c r="S55" s="99" t="s">
        <v>107</v>
      </c>
      <c r="T55" s="99" t="s">
        <v>107</v>
      </c>
      <c r="U55" s="99" t="s">
        <v>107</v>
      </c>
      <c r="V55" s="99" t="s">
        <v>107</v>
      </c>
      <c r="W55" s="99"/>
      <c r="X55" s="99" t="s">
        <v>107</v>
      </c>
      <c r="Y55" s="99" t="s">
        <v>107</v>
      </c>
      <c r="Z55" s="99" t="s">
        <v>107</v>
      </c>
      <c r="AA55" s="99" t="s">
        <v>107</v>
      </c>
      <c r="AB55" s="99" t="s">
        <v>107</v>
      </c>
      <c r="AC55" s="99" t="s">
        <v>107</v>
      </c>
      <c r="AD55" s="99" t="s">
        <v>107</v>
      </c>
      <c r="AE55" s="99"/>
      <c r="AF55" s="99">
        <f t="shared" si="184"/>
        <v>-0.21811460258780035</v>
      </c>
      <c r="AG55" s="99">
        <f t="shared" si="185"/>
        <v>0.28726708074534169</v>
      </c>
      <c r="AH55" s="99">
        <f t="shared" si="186"/>
        <v>0.21820786248607349</v>
      </c>
      <c r="AI55" s="99">
        <f t="shared" si="187"/>
        <v>-0.63157894736842102</v>
      </c>
      <c r="AJ55" s="99">
        <f t="shared" si="188"/>
        <v>0.61428571428571432</v>
      </c>
      <c r="AK55" s="99">
        <f t="shared" si="189"/>
        <v>0.21958599490898623</v>
      </c>
      <c r="AL55" s="99"/>
      <c r="AM55" s="99">
        <f t="shared" si="191"/>
        <v>4.4285714285714288</v>
      </c>
      <c r="AN55" s="99">
        <f t="shared" si="190"/>
        <v>0.63701067615658369</v>
      </c>
      <c r="AO55" s="99">
        <f t="shared" si="190"/>
        <v>0</v>
      </c>
      <c r="AP55" s="99">
        <f t="shared" si="190"/>
        <v>0.13070866141732274</v>
      </c>
      <c r="AQ55" s="99">
        <f t="shared" si="190"/>
        <v>0.31539289558665229</v>
      </c>
      <c r="AR55" s="99">
        <f t="shared" si="190"/>
        <v>0.3666666666666667</v>
      </c>
      <c r="AS55" s="99">
        <f t="shared" si="190"/>
        <v>0.2730844793713163</v>
      </c>
    </row>
    <row r="56" spans="1:45" x14ac:dyDescent="0.2">
      <c r="A56" s="69">
        <v>45666</v>
      </c>
      <c r="B56" s="76">
        <v>371</v>
      </c>
      <c r="C56" s="76">
        <v>4224</v>
      </c>
      <c r="D56" s="76">
        <v>10046</v>
      </c>
      <c r="E56" s="76">
        <v>8</v>
      </c>
      <c r="F56" s="76">
        <v>44</v>
      </c>
      <c r="G56" s="76">
        <v>14693</v>
      </c>
      <c r="H56" s="76"/>
      <c r="I56" s="76">
        <v>0</v>
      </c>
      <c r="J56" s="76">
        <v>226</v>
      </c>
      <c r="K56" s="76">
        <v>0</v>
      </c>
      <c r="L56" s="76">
        <v>169</v>
      </c>
      <c r="M56" s="76">
        <v>395</v>
      </c>
      <c r="N56" s="76">
        <v>209</v>
      </c>
      <c r="O56" s="76">
        <v>186</v>
      </c>
      <c r="P56" s="35"/>
      <c r="Q56" s="99" t="s">
        <v>107</v>
      </c>
      <c r="R56" s="99" t="s">
        <v>107</v>
      </c>
      <c r="S56" s="99" t="s">
        <v>107</v>
      </c>
      <c r="T56" s="99" t="s">
        <v>107</v>
      </c>
      <c r="U56" s="99" t="s">
        <v>107</v>
      </c>
      <c r="V56" s="99" t="s">
        <v>107</v>
      </c>
      <c r="W56" s="99"/>
      <c r="X56" s="99" t="s">
        <v>107</v>
      </c>
      <c r="Y56" s="99" t="s">
        <v>107</v>
      </c>
      <c r="Z56" s="99" t="s">
        <v>107</v>
      </c>
      <c r="AA56" s="99" t="s">
        <v>107</v>
      </c>
      <c r="AB56" s="99" t="s">
        <v>107</v>
      </c>
      <c r="AC56" s="99" t="s">
        <v>107</v>
      </c>
      <c r="AD56" s="99" t="s">
        <v>107</v>
      </c>
      <c r="AE56" s="99"/>
      <c r="AF56" s="99">
        <f t="shared" si="184"/>
        <v>-0.5614657210401891</v>
      </c>
      <c r="AG56" s="99">
        <f t="shared" si="185"/>
        <v>-0.53679131483715326</v>
      </c>
      <c r="AH56" s="99">
        <f t="shared" si="186"/>
        <v>-0.34374183433498828</v>
      </c>
      <c r="AI56" s="99">
        <f t="shared" si="187"/>
        <v>0.14285714285714279</v>
      </c>
      <c r="AJ56" s="99">
        <f t="shared" si="188"/>
        <v>-0.61061946902654873</v>
      </c>
      <c r="AK56" s="99">
        <f t="shared" si="189"/>
        <v>-0.42137596975544445</v>
      </c>
      <c r="AL56" s="99"/>
      <c r="AM56" s="99">
        <f t="shared" si="191"/>
        <v>-1</v>
      </c>
      <c r="AN56" s="99">
        <f t="shared" si="190"/>
        <v>-0.50869565217391299</v>
      </c>
      <c r="AO56" s="99">
        <f t="shared" si="190"/>
        <v>-1</v>
      </c>
      <c r="AP56" s="99">
        <f t="shared" si="190"/>
        <v>-0.76462395543175488</v>
      </c>
      <c r="AQ56" s="99">
        <f t="shared" si="190"/>
        <v>-0.676759410801964</v>
      </c>
      <c r="AR56" s="99">
        <f t="shared" si="190"/>
        <v>-0.63588850174216027</v>
      </c>
      <c r="AS56" s="99">
        <f t="shared" si="190"/>
        <v>-0.71296296296296302</v>
      </c>
    </row>
    <row r="57" spans="1:45" x14ac:dyDescent="0.2">
      <c r="A57" s="69">
        <v>45667</v>
      </c>
      <c r="B57" s="76">
        <v>822</v>
      </c>
      <c r="C57" s="76">
        <v>5979</v>
      </c>
      <c r="D57" s="76">
        <v>12129</v>
      </c>
      <c r="E57" s="76">
        <v>0</v>
      </c>
      <c r="F57" s="76">
        <v>82</v>
      </c>
      <c r="G57" s="76">
        <v>19012</v>
      </c>
      <c r="H57" s="76"/>
      <c r="I57" s="76">
        <v>6</v>
      </c>
      <c r="J57" s="76">
        <v>245</v>
      </c>
      <c r="K57" s="76">
        <v>0</v>
      </c>
      <c r="L57" s="76">
        <v>242</v>
      </c>
      <c r="M57" s="76">
        <v>493</v>
      </c>
      <c r="N57" s="76">
        <v>298</v>
      </c>
      <c r="O57" s="76">
        <v>195</v>
      </c>
      <c r="P57" s="35"/>
      <c r="Q57" s="99" t="s">
        <v>107</v>
      </c>
      <c r="R57" s="99" t="s">
        <v>107</v>
      </c>
      <c r="S57" s="99" t="s">
        <v>107</v>
      </c>
      <c r="T57" s="99" t="s">
        <v>107</v>
      </c>
      <c r="U57" s="99" t="s">
        <v>107</v>
      </c>
      <c r="V57" s="99" t="s">
        <v>107</v>
      </c>
      <c r="W57" s="99"/>
      <c r="X57" s="99" t="s">
        <v>107</v>
      </c>
      <c r="Y57" s="99" t="s">
        <v>107</v>
      </c>
      <c r="Z57" s="99" t="s">
        <v>107</v>
      </c>
      <c r="AA57" s="99" t="s">
        <v>107</v>
      </c>
      <c r="AB57" s="99" t="s">
        <v>107</v>
      </c>
      <c r="AC57" s="99" t="s">
        <v>107</v>
      </c>
      <c r="AD57" s="99" t="s">
        <v>107</v>
      </c>
      <c r="AE57" s="99"/>
      <c r="AF57" s="99">
        <f t="shared" si="184"/>
        <v>1.2156334231805932</v>
      </c>
      <c r="AG57" s="99">
        <f t="shared" si="185"/>
        <v>0.41548295454545459</v>
      </c>
      <c r="AH57" s="99">
        <f t="shared" si="186"/>
        <v>0.2073462074457495</v>
      </c>
      <c r="AI57" s="99">
        <f t="shared" si="187"/>
        <v>-1</v>
      </c>
      <c r="AJ57" s="99">
        <f t="shared" si="188"/>
        <v>0.86363636363636354</v>
      </c>
      <c r="AK57" s="99">
        <f t="shared" si="189"/>
        <v>0.2939494997617913</v>
      </c>
      <c r="AL57" s="99"/>
      <c r="AM57" s="99" t="str">
        <f t="shared" si="191"/>
        <v>n/a</v>
      </c>
      <c r="AN57" s="99">
        <f t="shared" si="190"/>
        <v>8.4070796460177011E-2</v>
      </c>
      <c r="AO57" s="99" t="str">
        <f t="shared" si="190"/>
        <v>n/a</v>
      </c>
      <c r="AP57" s="99">
        <f t="shared" si="190"/>
        <v>0.43195266272189348</v>
      </c>
      <c r="AQ57" s="99">
        <f t="shared" si="190"/>
        <v>0.2481012658227848</v>
      </c>
      <c r="AR57" s="99">
        <f t="shared" si="190"/>
        <v>0.42583732057416257</v>
      </c>
      <c r="AS57" s="99">
        <f t="shared" si="190"/>
        <v>4.8387096774193505E-2</v>
      </c>
    </row>
    <row r="58" spans="1:45" x14ac:dyDescent="0.2">
      <c r="A58" s="69">
        <v>45670</v>
      </c>
      <c r="B58" s="76">
        <v>665</v>
      </c>
      <c r="C58" s="76">
        <v>5906</v>
      </c>
      <c r="D58" s="76">
        <v>10756</v>
      </c>
      <c r="E58" s="76">
        <v>40</v>
      </c>
      <c r="F58" s="76">
        <v>90</v>
      </c>
      <c r="G58" s="76">
        <v>17457</v>
      </c>
      <c r="H58" s="76"/>
      <c r="I58" s="76">
        <v>0</v>
      </c>
      <c r="J58" s="76">
        <v>22</v>
      </c>
      <c r="K58" s="76">
        <v>6</v>
      </c>
      <c r="L58" s="76">
        <v>941</v>
      </c>
      <c r="M58" s="76">
        <v>969</v>
      </c>
      <c r="N58" s="76">
        <v>166</v>
      </c>
      <c r="O58" s="76">
        <v>803</v>
      </c>
      <c r="P58" s="35"/>
      <c r="Q58" s="99" t="s">
        <v>107</v>
      </c>
      <c r="R58" s="99" t="s">
        <v>107</v>
      </c>
      <c r="S58" s="99" t="s">
        <v>107</v>
      </c>
      <c r="T58" s="99" t="s">
        <v>107</v>
      </c>
      <c r="U58" s="99" t="s">
        <v>107</v>
      </c>
      <c r="V58" s="99" t="s">
        <v>107</v>
      </c>
      <c r="W58" s="99"/>
      <c r="X58" s="99" t="s">
        <v>107</v>
      </c>
      <c r="Y58" s="99" t="s">
        <v>107</v>
      </c>
      <c r="Z58" s="99" t="s">
        <v>107</v>
      </c>
      <c r="AA58" s="99" t="s">
        <v>107</v>
      </c>
      <c r="AB58" s="99" t="s">
        <v>107</v>
      </c>
      <c r="AC58" s="99" t="s">
        <v>107</v>
      </c>
      <c r="AD58" s="99" t="s">
        <v>107</v>
      </c>
      <c r="AE58" s="99"/>
      <c r="AF58" s="99">
        <f t="shared" si="184"/>
        <v>-0.19099756690997571</v>
      </c>
      <c r="AG58" s="99">
        <f t="shared" si="185"/>
        <v>-1.2209399565144663E-2</v>
      </c>
      <c r="AH58" s="99">
        <f t="shared" si="186"/>
        <v>-0.11319976914832219</v>
      </c>
      <c r="AI58" s="99" t="str">
        <f t="shared" si="187"/>
        <v>n/a</v>
      </c>
      <c r="AJ58" s="99">
        <f t="shared" si="188"/>
        <v>9.7560975609756184E-2</v>
      </c>
      <c r="AK58" s="99">
        <f t="shared" si="189"/>
        <v>-8.1790448138018057E-2</v>
      </c>
      <c r="AL58" s="99"/>
      <c r="AM58" s="99">
        <f t="shared" si="191"/>
        <v>-1</v>
      </c>
      <c r="AN58" s="99">
        <f t="shared" si="190"/>
        <v>-0.91020408163265309</v>
      </c>
      <c r="AO58" s="99" t="str">
        <f t="shared" si="190"/>
        <v>n/a</v>
      </c>
      <c r="AP58" s="99">
        <f t="shared" si="190"/>
        <v>2.8884297520661155</v>
      </c>
      <c r="AQ58" s="99">
        <f t="shared" si="190"/>
        <v>0.96551724137931028</v>
      </c>
      <c r="AR58" s="99">
        <f t="shared" si="190"/>
        <v>-0.44295302013422821</v>
      </c>
      <c r="AS58" s="99">
        <f t="shared" si="190"/>
        <v>3.1179487179487175</v>
      </c>
    </row>
    <row r="59" spans="1:45" x14ac:dyDescent="0.2">
      <c r="A59" s="69">
        <v>45671</v>
      </c>
      <c r="B59" s="76">
        <v>807</v>
      </c>
      <c r="C59" s="76">
        <v>14157</v>
      </c>
      <c r="D59" s="76">
        <v>11872</v>
      </c>
      <c r="E59" s="76">
        <v>0</v>
      </c>
      <c r="F59" s="76">
        <v>85</v>
      </c>
      <c r="G59" s="76">
        <v>26921</v>
      </c>
      <c r="H59" s="76"/>
      <c r="I59" s="76">
        <v>0</v>
      </c>
      <c r="J59" s="76">
        <v>45</v>
      </c>
      <c r="K59" s="76">
        <v>16</v>
      </c>
      <c r="L59" s="76">
        <v>723</v>
      </c>
      <c r="M59" s="76">
        <v>784</v>
      </c>
      <c r="N59" s="76">
        <v>131</v>
      </c>
      <c r="O59" s="76">
        <v>653</v>
      </c>
      <c r="P59" s="35"/>
      <c r="Q59" s="99" t="s">
        <v>107</v>
      </c>
      <c r="R59" s="99" t="s">
        <v>107</v>
      </c>
      <c r="S59" s="99" t="s">
        <v>107</v>
      </c>
      <c r="T59" s="99" t="s">
        <v>107</v>
      </c>
      <c r="U59" s="99" t="s">
        <v>107</v>
      </c>
      <c r="V59" s="99" t="s">
        <v>107</v>
      </c>
      <c r="W59" s="99"/>
      <c r="X59" s="99" t="s">
        <v>107</v>
      </c>
      <c r="Y59" s="99" t="s">
        <v>107</v>
      </c>
      <c r="Z59" s="99" t="s">
        <v>107</v>
      </c>
      <c r="AA59" s="99" t="s">
        <v>107</v>
      </c>
      <c r="AB59" s="99" t="s">
        <v>107</v>
      </c>
      <c r="AC59" s="99" t="s">
        <v>107</v>
      </c>
      <c r="AD59" s="99" t="s">
        <v>107</v>
      </c>
      <c r="AE59" s="99"/>
      <c r="AF59" s="99">
        <f t="shared" si="184"/>
        <v>0.21353383458646613</v>
      </c>
      <c r="AG59" s="99">
        <f t="shared" si="185"/>
        <v>1.3970538435489335</v>
      </c>
      <c r="AH59" s="99">
        <f t="shared" si="186"/>
        <v>0.10375604313871323</v>
      </c>
      <c r="AI59" s="99">
        <f t="shared" si="187"/>
        <v>-1</v>
      </c>
      <c r="AJ59" s="99">
        <f t="shared" si="188"/>
        <v>-5.555555555555558E-2</v>
      </c>
      <c r="AK59" s="99">
        <f t="shared" si="189"/>
        <v>0.54213209600733236</v>
      </c>
      <c r="AL59" s="99"/>
      <c r="AM59" s="99" t="str">
        <f t="shared" si="191"/>
        <v>n/a</v>
      </c>
      <c r="AN59" s="99">
        <f t="shared" si="190"/>
        <v>1.0454545454545454</v>
      </c>
      <c r="AO59" s="99">
        <f t="shared" si="190"/>
        <v>1.6666666666666665</v>
      </c>
      <c r="AP59" s="99">
        <f t="shared" si="190"/>
        <v>-0.23166843783209357</v>
      </c>
      <c r="AQ59" s="99">
        <f t="shared" si="190"/>
        <v>-0.19091847265221873</v>
      </c>
      <c r="AR59" s="99">
        <f t="shared" si="190"/>
        <v>-0.21084337349397586</v>
      </c>
      <c r="AS59" s="99">
        <f t="shared" si="190"/>
        <v>-0.18679950186799499</v>
      </c>
    </row>
    <row r="60" spans="1:45" x14ac:dyDescent="0.2">
      <c r="A60" s="69">
        <v>45672</v>
      </c>
      <c r="B60" s="76">
        <v>785</v>
      </c>
      <c r="C60" s="76">
        <v>9399</v>
      </c>
      <c r="D60" s="76">
        <v>11907</v>
      </c>
      <c r="E60" s="76">
        <v>10</v>
      </c>
      <c r="F60" s="76">
        <v>65</v>
      </c>
      <c r="G60" s="76">
        <v>22166</v>
      </c>
      <c r="H60" s="76"/>
      <c r="I60" s="76">
        <v>16</v>
      </c>
      <c r="J60" s="76">
        <v>397</v>
      </c>
      <c r="K60" s="76">
        <v>0</v>
      </c>
      <c r="L60" s="76">
        <v>378</v>
      </c>
      <c r="M60" s="76">
        <v>791</v>
      </c>
      <c r="N60" s="76">
        <v>472</v>
      </c>
      <c r="O60" s="76">
        <v>319</v>
      </c>
      <c r="P60" s="35"/>
      <c r="Q60" s="99" t="s">
        <v>107</v>
      </c>
      <c r="R60" s="99" t="s">
        <v>107</v>
      </c>
      <c r="S60" s="99" t="s">
        <v>107</v>
      </c>
      <c r="T60" s="99" t="s">
        <v>107</v>
      </c>
      <c r="U60" s="99" t="s">
        <v>107</v>
      </c>
      <c r="V60" s="99" t="s">
        <v>107</v>
      </c>
      <c r="W60" s="99"/>
      <c r="X60" s="99" t="s">
        <v>107</v>
      </c>
      <c r="Y60" s="99" t="s">
        <v>107</v>
      </c>
      <c r="Z60" s="99" t="s">
        <v>107</v>
      </c>
      <c r="AA60" s="99" t="s">
        <v>107</v>
      </c>
      <c r="AB60" s="99" t="s">
        <v>107</v>
      </c>
      <c r="AC60" s="99" t="s">
        <v>107</v>
      </c>
      <c r="AD60" s="99" t="s">
        <v>107</v>
      </c>
      <c r="AE60" s="99"/>
      <c r="AF60" s="99">
        <f t="shared" si="184"/>
        <v>-2.7261462205700138E-2</v>
      </c>
      <c r="AG60" s="99">
        <f t="shared" si="185"/>
        <v>-0.33608815426997241</v>
      </c>
      <c r="AH60" s="99">
        <f t="shared" si="186"/>
        <v>2.9481132075470651E-3</v>
      </c>
      <c r="AI60" s="99" t="str">
        <f t="shared" si="187"/>
        <v>n/a</v>
      </c>
      <c r="AJ60" s="99">
        <f t="shared" si="188"/>
        <v>-0.23529411764705888</v>
      </c>
      <c r="AK60" s="99">
        <f t="shared" si="189"/>
        <v>-0.17662791129601429</v>
      </c>
      <c r="AL60" s="99"/>
      <c r="AM60" s="99" t="str">
        <f t="shared" si="191"/>
        <v>n/a</v>
      </c>
      <c r="AN60" s="99">
        <f t="shared" si="190"/>
        <v>7.8222222222222229</v>
      </c>
      <c r="AO60" s="99">
        <f t="shared" si="190"/>
        <v>-1</v>
      </c>
      <c r="AP60" s="99">
        <f t="shared" si="190"/>
        <v>-0.47717842323651449</v>
      </c>
      <c r="AQ60" s="99">
        <f t="shared" si="190"/>
        <v>8.9285714285713969E-3</v>
      </c>
      <c r="AR60" s="99">
        <f t="shared" si="190"/>
        <v>2.6030534351145036</v>
      </c>
      <c r="AS60" s="99">
        <f t="shared" si="190"/>
        <v>-0.51148545176110261</v>
      </c>
    </row>
    <row r="61" spans="1:45" x14ac:dyDescent="0.2">
      <c r="A61" s="69">
        <v>45673</v>
      </c>
      <c r="B61" s="76">
        <v>674</v>
      </c>
      <c r="C61" s="76">
        <v>6759</v>
      </c>
      <c r="D61" s="76">
        <v>9386</v>
      </c>
      <c r="E61" s="76">
        <v>13</v>
      </c>
      <c r="F61" s="76">
        <v>88</v>
      </c>
      <c r="G61" s="76">
        <v>16920</v>
      </c>
      <c r="H61" s="76"/>
      <c r="I61" s="76">
        <v>5</v>
      </c>
      <c r="J61" s="76">
        <v>343</v>
      </c>
      <c r="K61" s="76">
        <v>0</v>
      </c>
      <c r="L61" s="76">
        <v>297</v>
      </c>
      <c r="M61" s="76">
        <v>645</v>
      </c>
      <c r="N61" s="76">
        <v>408</v>
      </c>
      <c r="O61" s="76">
        <v>237</v>
      </c>
      <c r="P61" s="35"/>
      <c r="Q61" s="99" t="s">
        <v>107</v>
      </c>
      <c r="R61" s="99" t="s">
        <v>107</v>
      </c>
      <c r="S61" s="99" t="s">
        <v>107</v>
      </c>
      <c r="T61" s="99" t="s">
        <v>107</v>
      </c>
      <c r="U61" s="99" t="s">
        <v>107</v>
      </c>
      <c r="V61" s="99" t="s">
        <v>107</v>
      </c>
      <c r="W61" s="99"/>
      <c r="X61" s="99" t="s">
        <v>107</v>
      </c>
      <c r="Y61" s="99" t="s">
        <v>107</v>
      </c>
      <c r="Z61" s="99" t="s">
        <v>107</v>
      </c>
      <c r="AA61" s="99" t="s">
        <v>107</v>
      </c>
      <c r="AB61" s="99" t="s">
        <v>107</v>
      </c>
      <c r="AC61" s="99" t="s">
        <v>107</v>
      </c>
      <c r="AD61" s="99" t="s">
        <v>107</v>
      </c>
      <c r="AE61" s="99"/>
      <c r="AF61" s="99">
        <f t="shared" si="184"/>
        <v>-0.14140127388535029</v>
      </c>
      <c r="AG61" s="99">
        <f t="shared" si="185"/>
        <v>-0.28088094478135972</v>
      </c>
      <c r="AH61" s="99">
        <f t="shared" si="186"/>
        <v>-0.21172419585117996</v>
      </c>
      <c r="AI61" s="99">
        <f t="shared" si="187"/>
        <v>0.30000000000000004</v>
      </c>
      <c r="AJ61" s="99">
        <f t="shared" si="188"/>
        <v>0.35384615384615392</v>
      </c>
      <c r="AK61" s="99">
        <f t="shared" si="189"/>
        <v>-0.23666877199314262</v>
      </c>
      <c r="AL61" s="99"/>
      <c r="AM61" s="99">
        <f t="shared" si="191"/>
        <v>-0.6875</v>
      </c>
      <c r="AN61" s="99">
        <f t="shared" si="190"/>
        <v>-0.1360201511335013</v>
      </c>
      <c r="AO61" s="99" t="str">
        <f t="shared" si="190"/>
        <v>n/a</v>
      </c>
      <c r="AP61" s="99">
        <f t="shared" si="190"/>
        <v>-0.2142857142857143</v>
      </c>
      <c r="AQ61" s="99">
        <f t="shared" si="190"/>
        <v>-0.18457648546144123</v>
      </c>
      <c r="AR61" s="99">
        <f t="shared" si="190"/>
        <v>-0.13559322033898302</v>
      </c>
      <c r="AS61" s="99">
        <f t="shared" si="190"/>
        <v>-0.25705329153605017</v>
      </c>
    </row>
    <row r="62" spans="1:45" x14ac:dyDescent="0.2">
      <c r="A62" s="69">
        <v>45674</v>
      </c>
      <c r="B62" s="76">
        <v>582</v>
      </c>
      <c r="C62" s="76">
        <v>4963</v>
      </c>
      <c r="D62" s="76">
        <v>6648</v>
      </c>
      <c r="E62" s="76">
        <v>0</v>
      </c>
      <c r="F62" s="76">
        <v>76</v>
      </c>
      <c r="G62" s="76">
        <v>12269</v>
      </c>
      <c r="H62" s="76"/>
      <c r="I62" s="76">
        <v>0</v>
      </c>
      <c r="J62" s="76">
        <v>222</v>
      </c>
      <c r="K62" s="76">
        <v>0</v>
      </c>
      <c r="L62" s="76">
        <v>189</v>
      </c>
      <c r="M62" s="76">
        <v>411</v>
      </c>
      <c r="N62" s="76">
        <v>233</v>
      </c>
      <c r="O62" s="76">
        <v>178</v>
      </c>
      <c r="P62" s="35"/>
      <c r="Q62" s="99" t="s">
        <v>107</v>
      </c>
      <c r="R62" s="99" t="s">
        <v>107</v>
      </c>
      <c r="S62" s="99" t="s">
        <v>107</v>
      </c>
      <c r="T62" s="99" t="s">
        <v>107</v>
      </c>
      <c r="U62" s="99" t="s">
        <v>107</v>
      </c>
      <c r="V62" s="99" t="s">
        <v>107</v>
      </c>
      <c r="W62" s="99"/>
      <c r="X62" s="99" t="s">
        <v>107</v>
      </c>
      <c r="Y62" s="99" t="s">
        <v>107</v>
      </c>
      <c r="Z62" s="99" t="s">
        <v>107</v>
      </c>
      <c r="AA62" s="99" t="s">
        <v>107</v>
      </c>
      <c r="AB62" s="99" t="s">
        <v>107</v>
      </c>
      <c r="AC62" s="99" t="s">
        <v>107</v>
      </c>
      <c r="AD62" s="99" t="s">
        <v>107</v>
      </c>
      <c r="AE62" s="99"/>
      <c r="AF62" s="99">
        <f t="shared" si="184"/>
        <v>-0.13649851632047483</v>
      </c>
      <c r="AG62" s="99">
        <f t="shared" si="185"/>
        <v>-0.26571978103269711</v>
      </c>
      <c r="AH62" s="99">
        <f t="shared" si="186"/>
        <v>-0.29171105902407846</v>
      </c>
      <c r="AI62" s="99">
        <f t="shared" si="187"/>
        <v>-1</v>
      </c>
      <c r="AJ62" s="99">
        <f t="shared" si="188"/>
        <v>-0.13636363636363635</v>
      </c>
      <c r="AK62" s="99">
        <f t="shared" si="189"/>
        <v>-0.27488179669030732</v>
      </c>
      <c r="AL62" s="99"/>
      <c r="AM62" s="99">
        <f t="shared" si="191"/>
        <v>-1</v>
      </c>
      <c r="AN62" s="99">
        <f t="shared" si="190"/>
        <v>-0.35276967930029157</v>
      </c>
      <c r="AO62" s="99" t="str">
        <f t="shared" si="190"/>
        <v>n/a</v>
      </c>
      <c r="AP62" s="99">
        <f t="shared" si="190"/>
        <v>-0.36363636363636365</v>
      </c>
      <c r="AQ62" s="99">
        <f t="shared" si="190"/>
        <v>-0.36279069767441863</v>
      </c>
      <c r="AR62" s="99">
        <f t="shared" si="190"/>
        <v>-0.42892156862745101</v>
      </c>
      <c r="AS62" s="99">
        <f t="shared" si="190"/>
        <v>-0.24894514767932485</v>
      </c>
    </row>
    <row r="63" spans="1:45" x14ac:dyDescent="0.2">
      <c r="A63" s="69">
        <v>45678</v>
      </c>
      <c r="B63" s="76">
        <v>769</v>
      </c>
      <c r="C63" s="76">
        <v>5593</v>
      </c>
      <c r="D63" s="76">
        <v>6588</v>
      </c>
      <c r="E63" s="76">
        <v>0</v>
      </c>
      <c r="F63" s="76">
        <v>69</v>
      </c>
      <c r="G63" s="76">
        <v>13019</v>
      </c>
      <c r="H63" s="76"/>
      <c r="I63" s="76">
        <v>5</v>
      </c>
      <c r="J63" s="76">
        <v>259</v>
      </c>
      <c r="K63" s="76">
        <v>0</v>
      </c>
      <c r="L63" s="76">
        <v>265</v>
      </c>
      <c r="M63" s="76">
        <v>529</v>
      </c>
      <c r="N63" s="76">
        <v>315</v>
      </c>
      <c r="O63" s="76">
        <v>214</v>
      </c>
      <c r="P63" s="35"/>
      <c r="Q63" s="99" t="s">
        <v>107</v>
      </c>
      <c r="R63" s="99" t="s">
        <v>107</v>
      </c>
      <c r="S63" s="99" t="s">
        <v>107</v>
      </c>
      <c r="T63" s="99" t="s">
        <v>107</v>
      </c>
      <c r="U63" s="99" t="s">
        <v>107</v>
      </c>
      <c r="V63" s="99" t="s">
        <v>107</v>
      </c>
      <c r="W63" s="99"/>
      <c r="X63" s="99" t="s">
        <v>107</v>
      </c>
      <c r="Y63" s="99" t="s">
        <v>107</v>
      </c>
      <c r="Z63" s="99" t="s">
        <v>107</v>
      </c>
      <c r="AA63" s="99" t="s">
        <v>107</v>
      </c>
      <c r="AB63" s="99" t="s">
        <v>107</v>
      </c>
      <c r="AC63" s="99" t="s">
        <v>107</v>
      </c>
      <c r="AD63" s="99" t="s">
        <v>107</v>
      </c>
      <c r="AE63" s="99"/>
      <c r="AF63" s="99">
        <f t="shared" si="184"/>
        <v>0.32130584192439859</v>
      </c>
      <c r="AG63" s="99">
        <f t="shared" si="185"/>
        <v>0.12693935119887167</v>
      </c>
      <c r="AH63" s="99">
        <f t="shared" si="186"/>
        <v>-9.0252707581227609E-3</v>
      </c>
      <c r="AI63" s="99" t="str">
        <f t="shared" si="187"/>
        <v>n/a</v>
      </c>
      <c r="AJ63" s="99">
        <f t="shared" si="188"/>
        <v>-9.210526315789469E-2</v>
      </c>
      <c r="AK63" s="99">
        <f t="shared" si="189"/>
        <v>6.1129676420246248E-2</v>
      </c>
      <c r="AL63" s="99"/>
      <c r="AM63" s="99" t="str">
        <f t="shared" si="191"/>
        <v>n/a</v>
      </c>
      <c r="AN63" s="99">
        <f t="shared" si="190"/>
        <v>0.16666666666666674</v>
      </c>
      <c r="AO63" s="99" t="str">
        <f t="shared" si="190"/>
        <v>n/a</v>
      </c>
      <c r="AP63" s="99">
        <f t="shared" si="190"/>
        <v>0.40211640211640209</v>
      </c>
      <c r="AQ63" s="99">
        <f t="shared" si="190"/>
        <v>0.28710462287104632</v>
      </c>
      <c r="AR63" s="99">
        <f t="shared" si="190"/>
        <v>0.35193133047210301</v>
      </c>
      <c r="AS63" s="99">
        <f t="shared" si="190"/>
        <v>0.202247191011236</v>
      </c>
    </row>
    <row r="64" spans="1:45" x14ac:dyDescent="0.2">
      <c r="A64" s="69">
        <v>45679</v>
      </c>
      <c r="B64" s="76">
        <v>640</v>
      </c>
      <c r="C64" s="76">
        <v>21528</v>
      </c>
      <c r="D64" s="76">
        <v>6977</v>
      </c>
      <c r="E64" s="76">
        <v>7</v>
      </c>
      <c r="F64" s="76">
        <v>75</v>
      </c>
      <c r="G64" s="76">
        <v>29227</v>
      </c>
      <c r="H64" s="76"/>
      <c r="I64" s="76">
        <v>8</v>
      </c>
      <c r="J64" s="76">
        <v>397</v>
      </c>
      <c r="K64" s="76">
        <v>9</v>
      </c>
      <c r="L64" s="76">
        <v>364</v>
      </c>
      <c r="M64" s="76">
        <v>778</v>
      </c>
      <c r="N64" s="76">
        <v>465</v>
      </c>
      <c r="O64" s="76">
        <v>313</v>
      </c>
      <c r="P64" s="35"/>
      <c r="Q64" s="99" t="s">
        <v>107</v>
      </c>
      <c r="R64" s="99" t="s">
        <v>107</v>
      </c>
      <c r="S64" s="99" t="s">
        <v>107</v>
      </c>
      <c r="T64" s="99" t="s">
        <v>107</v>
      </c>
      <c r="U64" s="99" t="s">
        <v>107</v>
      </c>
      <c r="V64" s="99" t="s">
        <v>107</v>
      </c>
      <c r="W64" s="99"/>
      <c r="X64" s="99" t="s">
        <v>107</v>
      </c>
      <c r="Y64" s="99" t="s">
        <v>107</v>
      </c>
      <c r="Z64" s="99" t="s">
        <v>107</v>
      </c>
      <c r="AA64" s="99" t="s">
        <v>107</v>
      </c>
      <c r="AB64" s="99" t="s">
        <v>107</v>
      </c>
      <c r="AC64" s="99" t="s">
        <v>107</v>
      </c>
      <c r="AD64" s="99" t="s">
        <v>107</v>
      </c>
      <c r="AE64" s="99"/>
      <c r="AF64" s="99">
        <f t="shared" si="184"/>
        <v>-0.1677503250975293</v>
      </c>
      <c r="AG64" s="99">
        <f t="shared" si="185"/>
        <v>2.8490970856427675</v>
      </c>
      <c r="AH64" s="99">
        <f t="shared" si="186"/>
        <v>5.9046751669702413E-2</v>
      </c>
      <c r="AI64" s="99" t="str">
        <f t="shared" si="187"/>
        <v>n/a</v>
      </c>
      <c r="AJ64" s="99">
        <f t="shared" si="188"/>
        <v>8.6956521739130377E-2</v>
      </c>
      <c r="AK64" s="99">
        <f t="shared" si="189"/>
        <v>1.2449496889161993</v>
      </c>
      <c r="AL64" s="99"/>
      <c r="AM64" s="99">
        <f t="shared" si="191"/>
        <v>0.60000000000000009</v>
      </c>
      <c r="AN64" s="99">
        <f t="shared" si="190"/>
        <v>0.53281853281853286</v>
      </c>
      <c r="AO64" s="99" t="str">
        <f t="shared" si="190"/>
        <v>n/a</v>
      </c>
      <c r="AP64" s="99">
        <f t="shared" si="190"/>
        <v>0.37358490566037728</v>
      </c>
      <c r="AQ64" s="99">
        <f t="shared" si="190"/>
        <v>0.47069943289224958</v>
      </c>
      <c r="AR64" s="99">
        <f t="shared" si="190"/>
        <v>0.47619047619047628</v>
      </c>
      <c r="AS64" s="99">
        <f t="shared" si="190"/>
        <v>0.46261682242990654</v>
      </c>
    </row>
    <row r="65" spans="1:45" x14ac:dyDescent="0.2">
      <c r="A65" s="69">
        <v>45680</v>
      </c>
      <c r="B65" s="76">
        <v>657</v>
      </c>
      <c r="C65" s="76">
        <v>5494</v>
      </c>
      <c r="D65" s="76">
        <v>7137</v>
      </c>
      <c r="E65" s="76">
        <v>12</v>
      </c>
      <c r="F65" s="76">
        <v>123</v>
      </c>
      <c r="G65" s="76">
        <v>13423</v>
      </c>
      <c r="H65" s="76"/>
      <c r="I65" s="76">
        <v>0</v>
      </c>
      <c r="J65" s="76">
        <v>423</v>
      </c>
      <c r="K65" s="76">
        <v>6</v>
      </c>
      <c r="L65" s="76">
        <v>413</v>
      </c>
      <c r="M65" s="76">
        <v>842</v>
      </c>
      <c r="N65" s="76">
        <v>430</v>
      </c>
      <c r="O65" s="76">
        <v>412</v>
      </c>
      <c r="P65" s="35"/>
      <c r="Q65" s="99" t="s">
        <v>107</v>
      </c>
      <c r="R65" s="99" t="s">
        <v>107</v>
      </c>
      <c r="S65" s="99" t="s">
        <v>107</v>
      </c>
      <c r="T65" s="99" t="s">
        <v>107</v>
      </c>
      <c r="U65" s="99" t="s">
        <v>107</v>
      </c>
      <c r="V65" s="99" t="s">
        <v>107</v>
      </c>
      <c r="W65" s="99"/>
      <c r="X65" s="99" t="s">
        <v>107</v>
      </c>
      <c r="Y65" s="99" t="s">
        <v>107</v>
      </c>
      <c r="Z65" s="99" t="s">
        <v>107</v>
      </c>
      <c r="AA65" s="99" t="s">
        <v>107</v>
      </c>
      <c r="AB65" s="99" t="s">
        <v>107</v>
      </c>
      <c r="AC65" s="99" t="s">
        <v>107</v>
      </c>
      <c r="AD65" s="99" t="s">
        <v>107</v>
      </c>
      <c r="AE65" s="99"/>
      <c r="AF65" s="99">
        <f t="shared" si="184"/>
        <v>2.6562500000000044E-2</v>
      </c>
      <c r="AG65" s="99">
        <f t="shared" si="185"/>
        <v>-0.74479747305834265</v>
      </c>
      <c r="AH65" s="99">
        <f t="shared" si="186"/>
        <v>2.2932492475275845E-2</v>
      </c>
      <c r="AI65" s="99">
        <f t="shared" si="187"/>
        <v>0.71428571428571419</v>
      </c>
      <c r="AJ65" s="99">
        <f t="shared" si="188"/>
        <v>0.6399999999999999</v>
      </c>
      <c r="AK65" s="99">
        <f t="shared" si="189"/>
        <v>-0.54073288397714436</v>
      </c>
      <c r="AL65" s="99"/>
      <c r="AM65" s="99">
        <f t="shared" si="191"/>
        <v>-1</v>
      </c>
      <c r="AN65" s="99">
        <f t="shared" si="190"/>
        <v>6.5491183879093251E-2</v>
      </c>
      <c r="AO65" s="99">
        <f t="shared" si="190"/>
        <v>-0.33333333333333337</v>
      </c>
      <c r="AP65" s="99">
        <f t="shared" si="190"/>
        <v>0.13461538461538458</v>
      </c>
      <c r="AQ65" s="99">
        <f t="shared" si="190"/>
        <v>8.2262210796915092E-2</v>
      </c>
      <c r="AR65" s="99">
        <f t="shared" si="190"/>
        <v>-7.5268817204301119E-2</v>
      </c>
      <c r="AS65" s="99">
        <f t="shared" si="190"/>
        <v>0.31629392971246006</v>
      </c>
    </row>
    <row r="66" spans="1:45" x14ac:dyDescent="0.2">
      <c r="A66" s="69">
        <v>45681</v>
      </c>
      <c r="B66" s="76">
        <v>749</v>
      </c>
      <c r="C66" s="76">
        <v>6292</v>
      </c>
      <c r="D66" s="76">
        <v>6009</v>
      </c>
      <c r="E66" s="76">
        <v>60</v>
      </c>
      <c r="F66" s="76">
        <v>70</v>
      </c>
      <c r="G66" s="76">
        <v>13180</v>
      </c>
      <c r="H66" s="76"/>
      <c r="I66" s="76">
        <v>0</v>
      </c>
      <c r="J66" s="76">
        <v>377</v>
      </c>
      <c r="K66" s="76">
        <v>0</v>
      </c>
      <c r="L66" s="76">
        <v>309</v>
      </c>
      <c r="M66" s="76">
        <v>686</v>
      </c>
      <c r="N66" s="76">
        <v>323</v>
      </c>
      <c r="O66" s="76">
        <v>363</v>
      </c>
      <c r="P66" s="35"/>
      <c r="Q66" s="99" t="s">
        <v>107</v>
      </c>
      <c r="R66" s="99" t="s">
        <v>107</v>
      </c>
      <c r="S66" s="99" t="s">
        <v>107</v>
      </c>
      <c r="T66" s="99" t="s">
        <v>107</v>
      </c>
      <c r="U66" s="99" t="s">
        <v>107</v>
      </c>
      <c r="V66" s="99" t="s">
        <v>107</v>
      </c>
      <c r="W66" s="99"/>
      <c r="X66" s="99" t="s">
        <v>107</v>
      </c>
      <c r="Y66" s="99" t="s">
        <v>107</v>
      </c>
      <c r="Z66" s="99" t="s">
        <v>107</v>
      </c>
      <c r="AA66" s="99" t="s">
        <v>107</v>
      </c>
      <c r="AB66" s="99" t="s">
        <v>107</v>
      </c>
      <c r="AC66" s="99" t="s">
        <v>107</v>
      </c>
      <c r="AD66" s="99" t="s">
        <v>107</v>
      </c>
      <c r="AE66" s="99"/>
      <c r="AF66" s="99">
        <f t="shared" si="184"/>
        <v>0.14003044140030441</v>
      </c>
      <c r="AG66" s="99">
        <f t="shared" si="185"/>
        <v>0.14524936294139068</v>
      </c>
      <c r="AH66" s="99">
        <f t="shared" si="186"/>
        <v>-0.15804960067255147</v>
      </c>
      <c r="AI66" s="99">
        <f t="shared" si="187"/>
        <v>4</v>
      </c>
      <c r="AJ66" s="99">
        <f t="shared" si="188"/>
        <v>-0.43089430894308944</v>
      </c>
      <c r="AK66" s="99">
        <f t="shared" si="189"/>
        <v>-1.8103255606049307E-2</v>
      </c>
      <c r="AL66" s="99"/>
      <c r="AM66" s="99" t="str">
        <f t="shared" si="191"/>
        <v>n/a</v>
      </c>
      <c r="AN66" s="99">
        <f t="shared" si="190"/>
        <v>-0.10874704491725773</v>
      </c>
      <c r="AO66" s="99">
        <f t="shared" si="190"/>
        <v>-1</v>
      </c>
      <c r="AP66" s="99">
        <f t="shared" si="190"/>
        <v>-0.25181598062953992</v>
      </c>
      <c r="AQ66" s="99">
        <f t="shared" si="190"/>
        <v>-0.18527315914489306</v>
      </c>
      <c r="AR66" s="99">
        <f t="shared" si="190"/>
        <v>-0.24883720930232556</v>
      </c>
      <c r="AS66" s="99">
        <f t="shared" si="190"/>
        <v>-0.1189320388349514</v>
      </c>
    </row>
    <row r="67" spans="1:45" x14ac:dyDescent="0.2">
      <c r="A67" s="69">
        <v>45684</v>
      </c>
      <c r="B67" s="76">
        <v>828</v>
      </c>
      <c r="C67" s="76">
        <v>5859</v>
      </c>
      <c r="D67" s="76">
        <v>6205</v>
      </c>
      <c r="E67" s="76">
        <v>9</v>
      </c>
      <c r="F67" s="76">
        <v>137</v>
      </c>
      <c r="G67" s="76">
        <v>13038</v>
      </c>
      <c r="H67" s="76"/>
      <c r="I67" s="76">
        <v>6</v>
      </c>
      <c r="J67" s="76">
        <v>219</v>
      </c>
      <c r="K67" s="76">
        <v>10</v>
      </c>
      <c r="L67" s="76">
        <v>262</v>
      </c>
      <c r="M67" s="76">
        <v>497</v>
      </c>
      <c r="N67" s="76">
        <v>238</v>
      </c>
      <c r="O67" s="76">
        <v>259</v>
      </c>
      <c r="P67" s="35"/>
      <c r="Q67" s="99" t="s">
        <v>107</v>
      </c>
      <c r="R67" s="99" t="s">
        <v>107</v>
      </c>
      <c r="S67" s="99" t="s">
        <v>107</v>
      </c>
      <c r="T67" s="99" t="s">
        <v>107</v>
      </c>
      <c r="U67" s="99" t="s">
        <v>107</v>
      </c>
      <c r="V67" s="99" t="s">
        <v>107</v>
      </c>
      <c r="W67" s="99"/>
      <c r="X67" s="99" t="s">
        <v>107</v>
      </c>
      <c r="Y67" s="99" t="s">
        <v>107</v>
      </c>
      <c r="Z67" s="99" t="s">
        <v>107</v>
      </c>
      <c r="AA67" s="99" t="s">
        <v>107</v>
      </c>
      <c r="AB67" s="99" t="s">
        <v>107</v>
      </c>
      <c r="AC67" s="99" t="s">
        <v>107</v>
      </c>
      <c r="AD67" s="99" t="s">
        <v>107</v>
      </c>
      <c r="AE67" s="99"/>
      <c r="AF67" s="99">
        <f t="shared" si="184"/>
        <v>0.10547396528704933</v>
      </c>
      <c r="AG67" s="99">
        <f t="shared" si="185"/>
        <v>-6.8817546090273352E-2</v>
      </c>
      <c r="AH67" s="99">
        <f t="shared" si="186"/>
        <v>3.261774005658169E-2</v>
      </c>
      <c r="AI67" s="99">
        <f t="shared" si="187"/>
        <v>-0.85</v>
      </c>
      <c r="AJ67" s="99">
        <f t="shared" si="188"/>
        <v>0.95714285714285707</v>
      </c>
      <c r="AK67" s="99">
        <f t="shared" si="189"/>
        <v>-1.0773899848254942E-2</v>
      </c>
      <c r="AL67" s="99"/>
      <c r="AM67" s="99" t="str">
        <f t="shared" si="191"/>
        <v>n/a</v>
      </c>
      <c r="AN67" s="99">
        <f t="shared" si="190"/>
        <v>-0.41909814323607431</v>
      </c>
      <c r="AO67" s="99" t="str">
        <f t="shared" si="190"/>
        <v>n/a</v>
      </c>
      <c r="AP67" s="99">
        <f t="shared" si="190"/>
        <v>-0.15210355987055013</v>
      </c>
      <c r="AQ67" s="99">
        <f t="shared" si="190"/>
        <v>-0.27551020408163263</v>
      </c>
      <c r="AR67" s="99">
        <f t="shared" si="190"/>
        <v>-0.26315789473684215</v>
      </c>
      <c r="AS67" s="99">
        <f t="shared" si="190"/>
        <v>-0.28650137741046833</v>
      </c>
    </row>
    <row r="68" spans="1:45" x14ac:dyDescent="0.2">
      <c r="A68" s="69">
        <v>45685</v>
      </c>
      <c r="B68" s="76">
        <v>761</v>
      </c>
      <c r="C68" s="76">
        <v>6064</v>
      </c>
      <c r="D68" s="76">
        <v>6877</v>
      </c>
      <c r="E68" s="76">
        <v>11</v>
      </c>
      <c r="F68" s="76">
        <v>87</v>
      </c>
      <c r="G68" s="76">
        <v>13800</v>
      </c>
      <c r="H68" s="76"/>
      <c r="I68" s="76">
        <v>8</v>
      </c>
      <c r="J68" s="76">
        <v>368</v>
      </c>
      <c r="K68" s="76">
        <v>32</v>
      </c>
      <c r="L68" s="76">
        <v>432</v>
      </c>
      <c r="M68" s="76">
        <v>840</v>
      </c>
      <c r="N68" s="76">
        <v>444</v>
      </c>
      <c r="O68" s="76">
        <v>396</v>
      </c>
      <c r="P68" s="35"/>
      <c r="Q68" s="99" t="s">
        <v>107</v>
      </c>
      <c r="R68" s="99" t="s">
        <v>107</v>
      </c>
      <c r="S68" s="99" t="s">
        <v>107</v>
      </c>
      <c r="T68" s="99" t="s">
        <v>107</v>
      </c>
      <c r="U68" s="99" t="s">
        <v>107</v>
      </c>
      <c r="V68" s="99" t="s">
        <v>107</v>
      </c>
      <c r="W68" s="99"/>
      <c r="X68" s="99" t="s">
        <v>107</v>
      </c>
      <c r="Y68" s="99" t="s">
        <v>107</v>
      </c>
      <c r="Z68" s="99" t="s">
        <v>107</v>
      </c>
      <c r="AA68" s="99" t="s">
        <v>107</v>
      </c>
      <c r="AB68" s="99" t="s">
        <v>107</v>
      </c>
      <c r="AC68" s="99" t="s">
        <v>107</v>
      </c>
      <c r="AD68" s="99" t="s">
        <v>107</v>
      </c>
      <c r="AE68" s="99"/>
      <c r="AF68" s="99">
        <f t="shared" si="184"/>
        <v>-8.0917874396135292E-2</v>
      </c>
      <c r="AG68" s="99">
        <f t="shared" si="185"/>
        <v>3.4988905956647942E-2</v>
      </c>
      <c r="AH68" s="99">
        <f t="shared" si="186"/>
        <v>0.10829975825946825</v>
      </c>
      <c r="AI68" s="99">
        <f t="shared" si="187"/>
        <v>0.22222222222222232</v>
      </c>
      <c r="AJ68" s="99">
        <f t="shared" si="188"/>
        <v>-0.36496350364963503</v>
      </c>
      <c r="AK68" s="99">
        <f t="shared" ref="AK68:AK70" si="192">IFERROR(G68/G67-1, "n/a")</f>
        <v>5.8444546709617962E-2</v>
      </c>
      <c r="AL68" s="99"/>
      <c r="AM68" s="99">
        <f t="shared" si="191"/>
        <v>0.33333333333333326</v>
      </c>
      <c r="AN68" s="99">
        <f t="shared" ref="AN68:AN70" si="193">IFERROR(J68/J67-1, "n/a")</f>
        <v>0.68036529680365287</v>
      </c>
      <c r="AO68" s="99">
        <f t="shared" ref="AO68:AO70" si="194">IFERROR(K68/K67-1, "n/a")</f>
        <v>2.2000000000000002</v>
      </c>
      <c r="AP68" s="99">
        <f t="shared" ref="AP68:AP70" si="195">IFERROR(L68/L67-1, "n/a")</f>
        <v>0.64885496183206115</v>
      </c>
      <c r="AQ68" s="99">
        <f t="shared" ref="AQ68:AQ70" si="196">IFERROR(M68/M67-1, "n/a")</f>
        <v>0.6901408450704225</v>
      </c>
      <c r="AR68" s="99">
        <f t="shared" ref="AR68:AR70" si="197">IFERROR(N68/N67-1, "n/a")</f>
        <v>0.86554621848739499</v>
      </c>
      <c r="AS68" s="99">
        <f t="shared" ref="AS68:AS70" si="198">IFERROR(O68/O67-1, "n/a")</f>
        <v>0.52895752895752901</v>
      </c>
    </row>
    <row r="69" spans="1:45" x14ac:dyDescent="0.2">
      <c r="A69" s="69">
        <v>45686</v>
      </c>
      <c r="B69" s="76">
        <v>667</v>
      </c>
      <c r="C69" s="76">
        <v>4991</v>
      </c>
      <c r="D69" s="76">
        <v>9031</v>
      </c>
      <c r="E69" s="76">
        <v>12</v>
      </c>
      <c r="F69" s="76">
        <v>102</v>
      </c>
      <c r="G69" s="76">
        <v>14803</v>
      </c>
      <c r="H69" s="76"/>
      <c r="I69" s="76">
        <v>0</v>
      </c>
      <c r="J69" s="76">
        <v>381</v>
      </c>
      <c r="K69" s="76">
        <v>6</v>
      </c>
      <c r="L69" s="76">
        <v>307</v>
      </c>
      <c r="M69" s="76">
        <v>694</v>
      </c>
      <c r="N69" s="76">
        <v>371</v>
      </c>
      <c r="O69" s="76">
        <v>323</v>
      </c>
      <c r="P69" s="35"/>
      <c r="Q69" s="99" t="s">
        <v>107</v>
      </c>
      <c r="R69" s="99" t="s">
        <v>107</v>
      </c>
      <c r="S69" s="99" t="s">
        <v>107</v>
      </c>
      <c r="T69" s="99" t="s">
        <v>107</v>
      </c>
      <c r="U69" s="99" t="s">
        <v>107</v>
      </c>
      <c r="V69" s="99" t="s">
        <v>107</v>
      </c>
      <c r="W69" s="99"/>
      <c r="X69" s="99" t="s">
        <v>107</v>
      </c>
      <c r="Y69" s="99" t="s">
        <v>107</v>
      </c>
      <c r="Z69" s="99" t="s">
        <v>107</v>
      </c>
      <c r="AA69" s="99" t="s">
        <v>107</v>
      </c>
      <c r="AB69" s="99" t="s">
        <v>107</v>
      </c>
      <c r="AC69" s="99" t="s">
        <v>107</v>
      </c>
      <c r="AD69" s="99" t="s">
        <v>107</v>
      </c>
      <c r="AE69" s="99"/>
      <c r="AF69" s="99">
        <f t="shared" si="184"/>
        <v>-0.1235216819973719</v>
      </c>
      <c r="AG69" s="99">
        <f t="shared" si="185"/>
        <v>-0.17694591029023743</v>
      </c>
      <c r="AH69" s="99">
        <f t="shared" si="186"/>
        <v>0.31321797295332265</v>
      </c>
      <c r="AI69" s="99">
        <f t="shared" si="187"/>
        <v>9.0909090909090828E-2</v>
      </c>
      <c r="AJ69" s="99">
        <f t="shared" si="188"/>
        <v>0.17241379310344818</v>
      </c>
      <c r="AK69" s="99">
        <f t="shared" si="192"/>
        <v>7.2681159420289854E-2</v>
      </c>
      <c r="AL69" s="99"/>
      <c r="AM69" s="99">
        <f t="shared" si="191"/>
        <v>-1</v>
      </c>
      <c r="AN69" s="99">
        <f t="shared" si="193"/>
        <v>3.5326086956521729E-2</v>
      </c>
      <c r="AO69" s="99">
        <f t="shared" si="194"/>
        <v>-0.8125</v>
      </c>
      <c r="AP69" s="99">
        <f t="shared" si="195"/>
        <v>-0.28935185185185186</v>
      </c>
      <c r="AQ69" s="99">
        <f t="shared" si="196"/>
        <v>-0.17380952380952386</v>
      </c>
      <c r="AR69" s="99">
        <f t="shared" si="197"/>
        <v>-0.1644144144144144</v>
      </c>
      <c r="AS69" s="99">
        <f t="shared" si="198"/>
        <v>-0.18434343434343436</v>
      </c>
    </row>
    <row r="70" spans="1:45" x14ac:dyDescent="0.2">
      <c r="A70" s="69">
        <v>45687</v>
      </c>
      <c r="B70" s="76">
        <v>855</v>
      </c>
      <c r="C70" s="76">
        <v>4676</v>
      </c>
      <c r="D70" s="76">
        <v>8127</v>
      </c>
      <c r="E70" s="76">
        <v>16</v>
      </c>
      <c r="F70" s="76">
        <v>76</v>
      </c>
      <c r="G70" s="76">
        <v>13750</v>
      </c>
      <c r="H70" s="76"/>
      <c r="I70" s="76">
        <v>0</v>
      </c>
      <c r="J70" s="76">
        <v>415</v>
      </c>
      <c r="K70" s="76">
        <v>7</v>
      </c>
      <c r="L70" s="76">
        <v>349</v>
      </c>
      <c r="M70" s="76">
        <v>771</v>
      </c>
      <c r="N70" s="76">
        <v>465</v>
      </c>
      <c r="O70" s="76">
        <v>306</v>
      </c>
      <c r="Q70" s="99" t="s">
        <v>107</v>
      </c>
      <c r="R70" s="99" t="s">
        <v>107</v>
      </c>
      <c r="S70" s="99" t="s">
        <v>107</v>
      </c>
      <c r="T70" s="99" t="s">
        <v>107</v>
      </c>
      <c r="U70" s="99" t="s">
        <v>107</v>
      </c>
      <c r="V70" s="99" t="s">
        <v>107</v>
      </c>
      <c r="W70" s="99"/>
      <c r="X70" s="99" t="s">
        <v>107</v>
      </c>
      <c r="Y70" s="99" t="s">
        <v>107</v>
      </c>
      <c r="Z70" s="99" t="s">
        <v>107</v>
      </c>
      <c r="AA70" s="99" t="s">
        <v>107</v>
      </c>
      <c r="AB70" s="99" t="s">
        <v>107</v>
      </c>
      <c r="AC70" s="99" t="s">
        <v>107</v>
      </c>
      <c r="AD70" s="99" t="s">
        <v>107</v>
      </c>
      <c r="AE70" s="99"/>
      <c r="AF70" s="99">
        <f t="shared" ref="AF70:AF71" si="199">IFERROR(B70/B69-1, "n/a")</f>
        <v>0.28185907046476766</v>
      </c>
      <c r="AG70" s="99">
        <f t="shared" ref="AG70:AG71" si="200">IFERROR(C70/C69-1, "n/a")</f>
        <v>-6.3113604488078567E-2</v>
      </c>
      <c r="AH70" s="99">
        <f t="shared" ref="AH70:AH71" si="201">IFERROR(D70/D69-1, "n/a")</f>
        <v>-0.10009965673790278</v>
      </c>
      <c r="AI70" s="99">
        <f t="shared" ref="AI70:AI71" si="202">IFERROR(E70/E69-1, "n/a")</f>
        <v>0.33333333333333326</v>
      </c>
      <c r="AJ70" s="99">
        <f t="shared" ref="AJ70:AJ71" si="203">IFERROR(F70/F69-1, "n/a")</f>
        <v>-0.25490196078431371</v>
      </c>
      <c r="AK70" s="99">
        <f t="shared" si="192"/>
        <v>-7.1134229548064587E-2</v>
      </c>
      <c r="AL70" s="99"/>
      <c r="AM70" s="99" t="str">
        <f t="shared" ref="AM70:AM71" si="204">IFERROR(I70/I69-1, "n/a")</f>
        <v>n/a</v>
      </c>
      <c r="AN70" s="99">
        <f t="shared" si="193"/>
        <v>8.9238845144356871E-2</v>
      </c>
      <c r="AO70" s="99">
        <f t="shared" si="194"/>
        <v>0.16666666666666674</v>
      </c>
      <c r="AP70" s="99">
        <f t="shared" si="195"/>
        <v>0.13680781758957661</v>
      </c>
      <c r="AQ70" s="99">
        <f t="shared" si="196"/>
        <v>0.1109510086455332</v>
      </c>
      <c r="AR70" s="99">
        <f t="shared" si="197"/>
        <v>0.25336927223719674</v>
      </c>
      <c r="AS70" s="99">
        <f t="shared" si="198"/>
        <v>-5.2631578947368474E-2</v>
      </c>
    </row>
    <row r="71" spans="1:45" x14ac:dyDescent="0.2">
      <c r="A71" s="69">
        <v>45688</v>
      </c>
      <c r="B71" s="76">
        <v>731</v>
      </c>
      <c r="C71" s="76">
        <v>3440</v>
      </c>
      <c r="D71" s="76">
        <v>8788</v>
      </c>
      <c r="E71" s="76">
        <v>0</v>
      </c>
      <c r="F71" s="76">
        <v>63</v>
      </c>
      <c r="G71" s="76">
        <v>13022</v>
      </c>
      <c r="H71" s="76"/>
      <c r="I71" s="76">
        <v>0</v>
      </c>
      <c r="J71" s="76">
        <v>233</v>
      </c>
      <c r="K71" s="76">
        <v>5</v>
      </c>
      <c r="L71" s="76">
        <v>173</v>
      </c>
      <c r="M71" s="76">
        <v>411</v>
      </c>
      <c r="N71" s="76">
        <v>230</v>
      </c>
      <c r="O71" s="76">
        <v>181</v>
      </c>
      <c r="P71" s="35"/>
      <c r="Q71" s="99" t="s">
        <v>107</v>
      </c>
      <c r="R71" s="99" t="s">
        <v>107</v>
      </c>
      <c r="S71" s="99" t="s">
        <v>107</v>
      </c>
      <c r="T71" s="99" t="s">
        <v>107</v>
      </c>
      <c r="U71" s="99" t="s">
        <v>107</v>
      </c>
      <c r="V71" s="99" t="s">
        <v>107</v>
      </c>
      <c r="W71" s="99"/>
      <c r="X71" s="99" t="s">
        <v>107</v>
      </c>
      <c r="Y71" s="99" t="s">
        <v>107</v>
      </c>
      <c r="Z71" s="99" t="s">
        <v>107</v>
      </c>
      <c r="AA71" s="99" t="s">
        <v>107</v>
      </c>
      <c r="AB71" s="99" t="s">
        <v>107</v>
      </c>
      <c r="AC71" s="99" t="s">
        <v>107</v>
      </c>
      <c r="AD71" s="99" t="s">
        <v>107</v>
      </c>
      <c r="AE71" s="99"/>
      <c r="AF71" s="99">
        <f t="shared" si="199"/>
        <v>-0.14502923976608184</v>
      </c>
      <c r="AG71" s="99">
        <f t="shared" si="200"/>
        <v>-0.26432848588537217</v>
      </c>
      <c r="AH71" s="99">
        <f t="shared" si="201"/>
        <v>8.1333825519872116E-2</v>
      </c>
      <c r="AI71" s="99">
        <f t="shared" si="202"/>
        <v>-1</v>
      </c>
      <c r="AJ71" s="99">
        <f t="shared" si="203"/>
        <v>-0.17105263157894735</v>
      </c>
      <c r="AK71" s="99">
        <f t="shared" ref="AK71" si="205">IFERROR(G71/G70-1, "n/a")</f>
        <v>-5.2945454545454518E-2</v>
      </c>
      <c r="AL71" s="99"/>
      <c r="AM71" s="99" t="str">
        <f t="shared" si="204"/>
        <v>n/a</v>
      </c>
      <c r="AN71" s="99">
        <f t="shared" ref="AN71" si="206">IFERROR(J71/J70-1, "n/a")</f>
        <v>-0.43855421686746987</v>
      </c>
      <c r="AO71" s="99">
        <f t="shared" ref="AO71" si="207">IFERROR(K71/K70-1, "n/a")</f>
        <v>-0.2857142857142857</v>
      </c>
      <c r="AP71" s="99">
        <f t="shared" ref="AP71" si="208">IFERROR(L71/L70-1, "n/a")</f>
        <v>-0.50429799426934097</v>
      </c>
      <c r="AQ71" s="99">
        <f t="shared" ref="AQ71" si="209">IFERROR(M71/M70-1, "n/a")</f>
        <v>-0.46692607003891051</v>
      </c>
      <c r="AR71" s="99">
        <f t="shared" ref="AR71" si="210">IFERROR(N71/N70-1, "n/a")</f>
        <v>-0.5053763440860215</v>
      </c>
      <c r="AS71" s="99">
        <f t="shared" ref="AS71" si="211">IFERROR(O71/O70-1, "n/a")</f>
        <v>-0.40849673202614378</v>
      </c>
    </row>
    <row r="72" spans="1:45" x14ac:dyDescent="0.2">
      <c r="A72" s="69"/>
      <c r="B72" s="76"/>
      <c r="C72" s="76"/>
      <c r="D72" s="76"/>
      <c r="E72" s="76"/>
      <c r="F72" s="76"/>
      <c r="G72" s="76"/>
      <c r="H72" s="76"/>
      <c r="I72" s="76"/>
      <c r="J72" s="76"/>
      <c r="K72" s="76"/>
      <c r="L72" s="76"/>
      <c r="M72" s="76"/>
      <c r="N72" s="76"/>
      <c r="O72" s="76"/>
      <c r="P72" s="35"/>
      <c r="Q72" s="99"/>
      <c r="R72" s="99"/>
      <c r="S72" s="99"/>
      <c r="T72" s="99"/>
      <c r="U72" s="99"/>
      <c r="V72" s="99"/>
      <c r="W72" s="99"/>
      <c r="X72" s="99"/>
      <c r="Y72" s="99"/>
      <c r="Z72" s="99"/>
      <c r="AA72" s="99"/>
      <c r="AB72" s="99"/>
      <c r="AC72" s="99"/>
      <c r="AD72" s="99"/>
      <c r="AE72" s="99"/>
      <c r="AF72" s="99"/>
      <c r="AG72" s="99"/>
      <c r="AH72" s="99"/>
      <c r="AI72" s="99"/>
      <c r="AJ72" s="99"/>
      <c r="AK72" s="99"/>
      <c r="AL72" s="99"/>
      <c r="AM72" s="99"/>
      <c r="AN72" s="99"/>
      <c r="AO72" s="99"/>
      <c r="AP72" s="99"/>
      <c r="AQ72" s="99"/>
      <c r="AR72" s="99"/>
      <c r="AS72" s="99"/>
    </row>
    <row r="73" spans="1:45" x14ac:dyDescent="0.2">
      <c r="A73" s="69"/>
      <c r="B73" s="76"/>
      <c r="C73" s="76"/>
      <c r="D73" s="76"/>
      <c r="E73" s="76"/>
      <c r="F73" s="76"/>
      <c r="G73" s="76"/>
      <c r="H73" s="76"/>
      <c r="I73" s="76"/>
      <c r="J73" s="76"/>
      <c r="K73" s="76"/>
      <c r="L73" s="76"/>
      <c r="M73" s="76"/>
      <c r="N73" s="76"/>
      <c r="O73" s="76"/>
      <c r="P73" s="35"/>
      <c r="Q73" s="99"/>
      <c r="R73" s="99"/>
      <c r="S73" s="99"/>
      <c r="T73" s="99"/>
      <c r="U73" s="99"/>
      <c r="V73" s="99"/>
      <c r="W73" s="99"/>
      <c r="X73" s="99"/>
      <c r="Y73" s="99"/>
      <c r="Z73" s="99"/>
      <c r="AA73" s="99"/>
      <c r="AB73" s="99"/>
      <c r="AC73" s="99"/>
      <c r="AD73" s="99"/>
      <c r="AE73" s="99"/>
      <c r="AF73" s="99"/>
      <c r="AG73" s="99"/>
      <c r="AH73" s="99"/>
      <c r="AI73" s="99"/>
      <c r="AJ73" s="99"/>
      <c r="AK73" s="99"/>
      <c r="AL73" s="99"/>
      <c r="AM73" s="99"/>
      <c r="AN73" s="99"/>
      <c r="AO73" s="99"/>
      <c r="AP73" s="99"/>
      <c r="AQ73" s="99"/>
      <c r="AR73" s="99"/>
      <c r="AS73" s="99"/>
    </row>
  </sheetData>
  <mergeCells count="8">
    <mergeCell ref="AM9:AS9"/>
    <mergeCell ref="AF9:AK9"/>
    <mergeCell ref="AF8:AS8"/>
    <mergeCell ref="B9:G9"/>
    <mergeCell ref="I9:O9"/>
    <mergeCell ref="Q8:AD8"/>
    <mergeCell ref="Q9:V9"/>
    <mergeCell ref="X9:AD9"/>
  </mergeCells>
  <phoneticPr fontId="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610E5-F91C-4B5F-A63C-EFB30B9E372A}">
  <dimension ref="A1:CE31"/>
  <sheetViews>
    <sheetView zoomScaleNormal="100" workbookViewId="0">
      <pane ySplit="9" topLeftCell="A10" activePane="bottomLeft" state="frozen"/>
      <selection pane="bottomLeft" activeCell="A31" sqref="A31"/>
    </sheetView>
  </sheetViews>
  <sheetFormatPr defaultColWidth="9.140625" defaultRowHeight="12" x14ac:dyDescent="0.2"/>
  <cols>
    <col min="1" max="1" width="9.28515625" style="5" customWidth="1"/>
    <col min="2" max="7" width="8.7109375" style="5" customWidth="1"/>
    <col min="8" max="8" width="1.7109375" style="5" customWidth="1"/>
    <col min="9" max="15" width="8.7109375" style="5" customWidth="1"/>
    <col min="16" max="16" width="1.7109375" style="5" customWidth="1"/>
    <col min="17" max="23" width="8.7109375" style="5" customWidth="1"/>
    <col min="24" max="24" width="1.7109375" style="5" customWidth="1"/>
    <col min="25" max="28" width="8.7109375" style="5" customWidth="1"/>
    <col min="29" max="29" width="1.7109375" style="5" customWidth="1"/>
    <col min="30" max="33" width="8.7109375" style="5" customWidth="1"/>
    <col min="34" max="34" width="1.7109375" style="5" customWidth="1"/>
    <col min="35" max="38" width="8.7109375" style="5" customWidth="1"/>
    <col min="39" max="39" width="1.7109375" style="5" customWidth="1"/>
    <col min="40" max="43" width="8.7109375" style="5" customWidth="1"/>
    <col min="44" max="44" width="1.7109375" style="5" customWidth="1"/>
    <col min="45" max="48" width="8.7109375" style="5" customWidth="1"/>
    <col min="49" max="49" width="1.7109375" style="5" customWidth="1"/>
    <col min="50" max="52" width="8.7109375" style="5" customWidth="1"/>
    <col min="53" max="53" width="1.7109375" style="5" customWidth="1"/>
    <col min="54" max="59" width="8.28515625" style="114" customWidth="1"/>
    <col min="60" max="60" width="1.7109375" style="114" customWidth="1"/>
    <col min="61" max="67" width="8.28515625" style="114" customWidth="1"/>
    <col min="68" max="68" width="1.7109375" style="114" customWidth="1"/>
    <col min="69" max="74" width="8.28515625" style="114" customWidth="1"/>
    <col min="75" max="75" width="1.7109375" style="114" customWidth="1"/>
    <col min="76" max="82" width="8.28515625" style="114" customWidth="1"/>
    <col min="83" max="83" width="1.7109375" style="5" customWidth="1"/>
    <col min="84" max="16384" width="9.140625" style="5"/>
  </cols>
  <sheetData>
    <row r="1" spans="1:83" s="3" customFormat="1" ht="12.75" x14ac:dyDescent="0.2">
      <c r="A1" s="1" t="s">
        <v>67</v>
      </c>
      <c r="B1" s="1" t="s">
        <v>79</v>
      </c>
      <c r="BB1" s="112"/>
      <c r="BC1" s="112"/>
      <c r="BD1" s="112"/>
      <c r="BE1" s="112"/>
      <c r="BF1" s="112"/>
      <c r="BG1" s="112"/>
      <c r="BH1" s="112"/>
      <c r="BI1" s="112"/>
      <c r="BJ1" s="112"/>
      <c r="BK1" s="112"/>
      <c r="BL1" s="112"/>
      <c r="BM1" s="112"/>
      <c r="BN1" s="112"/>
      <c r="BO1" s="112"/>
      <c r="BP1" s="112"/>
      <c r="BQ1" s="112"/>
      <c r="BR1" s="112"/>
      <c r="BS1" s="112"/>
      <c r="BT1" s="112"/>
      <c r="BU1" s="112"/>
      <c r="BV1" s="112"/>
      <c r="BW1" s="112"/>
      <c r="BX1" s="112"/>
      <c r="BY1" s="112"/>
      <c r="BZ1" s="112"/>
      <c r="CA1" s="112"/>
      <c r="CB1" s="112"/>
      <c r="CC1" s="112"/>
      <c r="CD1" s="112"/>
    </row>
    <row r="2" spans="1:83" s="3" customFormat="1" ht="12.75" x14ac:dyDescent="0.2">
      <c r="A2" s="1" t="s">
        <v>68</v>
      </c>
      <c r="B2" s="1" t="s">
        <v>69</v>
      </c>
      <c r="BB2" s="112"/>
      <c r="BC2" s="112"/>
      <c r="BD2" s="112"/>
      <c r="BE2" s="112"/>
      <c r="BF2" s="112"/>
      <c r="BG2" s="112"/>
      <c r="BH2" s="112"/>
      <c r="BI2" s="112"/>
      <c r="BJ2" s="112"/>
      <c r="BK2" s="112"/>
      <c r="BL2" s="112"/>
      <c r="BM2" s="112"/>
      <c r="BN2" s="112"/>
      <c r="BO2" s="112"/>
      <c r="BP2" s="112"/>
      <c r="BQ2" s="112"/>
      <c r="BR2" s="112"/>
      <c r="BS2" s="112"/>
      <c r="BT2" s="112"/>
      <c r="BU2" s="112"/>
      <c r="BV2" s="112"/>
      <c r="BW2" s="112"/>
      <c r="BX2" s="112"/>
      <c r="BY2" s="112"/>
      <c r="BZ2" s="112"/>
      <c r="CA2" s="112"/>
      <c r="CB2" s="112"/>
      <c r="CC2" s="112"/>
      <c r="CD2" s="112"/>
    </row>
    <row r="3" spans="1:83" s="3" customFormat="1" ht="12.75" x14ac:dyDescent="0.2">
      <c r="A3" s="1" t="s">
        <v>70</v>
      </c>
      <c r="B3" s="1" t="s">
        <v>71</v>
      </c>
      <c r="BB3" s="112"/>
      <c r="BC3" s="112"/>
      <c r="BD3" s="112"/>
      <c r="BE3" s="112"/>
      <c r="BF3" s="112"/>
      <c r="BG3" s="112"/>
      <c r="BH3" s="112"/>
      <c r="BI3" s="112"/>
      <c r="BJ3" s="112"/>
      <c r="BK3" s="112"/>
      <c r="BL3" s="112"/>
      <c r="BM3" s="112"/>
      <c r="BN3" s="112"/>
      <c r="BO3" s="112"/>
      <c r="BP3" s="112"/>
      <c r="BQ3" s="112"/>
      <c r="BR3" s="112"/>
      <c r="BS3" s="112"/>
      <c r="BT3" s="112"/>
      <c r="BU3" s="112"/>
      <c r="BV3" s="112"/>
      <c r="BW3" s="112"/>
      <c r="BX3" s="112"/>
      <c r="BY3" s="112"/>
      <c r="BZ3" s="112"/>
      <c r="CA3" s="112"/>
      <c r="CB3" s="112"/>
      <c r="CC3" s="112"/>
      <c r="CD3" s="112"/>
    </row>
    <row r="4" spans="1:83" s="2" customFormat="1" x14ac:dyDescent="0.2">
      <c r="A4" s="2" t="s">
        <v>91</v>
      </c>
      <c r="B4" s="2" t="s">
        <v>110</v>
      </c>
      <c r="AX4" s="58"/>
      <c r="BB4" s="113"/>
      <c r="BC4" s="113"/>
      <c r="BD4" s="113"/>
      <c r="BE4" s="113"/>
      <c r="BF4" s="113"/>
      <c r="BG4" s="113"/>
      <c r="BH4" s="113"/>
      <c r="BI4" s="113"/>
      <c r="BJ4" s="113"/>
      <c r="BK4" s="113"/>
      <c r="BL4" s="113"/>
      <c r="BM4" s="113"/>
      <c r="BN4" s="113"/>
      <c r="BO4" s="113"/>
      <c r="BP4" s="113"/>
      <c r="BQ4" s="113"/>
      <c r="BR4" s="113"/>
      <c r="BS4" s="113"/>
      <c r="BT4" s="113"/>
      <c r="BU4" s="113"/>
      <c r="BV4" s="113"/>
      <c r="BW4" s="113"/>
      <c r="BX4" s="113"/>
      <c r="BY4" s="113"/>
      <c r="BZ4" s="113"/>
      <c r="CA4" s="113"/>
      <c r="CB4" s="113"/>
      <c r="CC4" s="113"/>
      <c r="CD4" s="113"/>
    </row>
    <row r="5" spans="1:83" s="2" customFormat="1" ht="11.25" x14ac:dyDescent="0.2">
      <c r="A5" s="2" t="s">
        <v>92</v>
      </c>
      <c r="B5" s="2" t="s">
        <v>111</v>
      </c>
      <c r="BB5" s="113"/>
      <c r="BC5" s="113"/>
      <c r="BD5" s="113"/>
      <c r="BE5" s="113"/>
      <c r="BF5" s="113"/>
      <c r="BG5" s="113"/>
      <c r="BH5" s="113"/>
      <c r="BI5" s="113"/>
      <c r="BJ5" s="113"/>
      <c r="BK5" s="113"/>
      <c r="BL5" s="113"/>
      <c r="BM5" s="113"/>
      <c r="BN5" s="113"/>
      <c r="BO5" s="113"/>
      <c r="BP5" s="113"/>
      <c r="BQ5" s="113"/>
      <c r="BR5" s="113"/>
      <c r="BS5" s="113"/>
      <c r="BT5" s="113"/>
      <c r="BU5" s="113"/>
      <c r="BV5" s="113"/>
      <c r="BW5" s="113"/>
      <c r="BX5" s="113"/>
      <c r="BY5" s="113"/>
      <c r="BZ5" s="113"/>
      <c r="CA5" s="113"/>
      <c r="CB5" s="113"/>
      <c r="CC5" s="113"/>
      <c r="CD5" s="113"/>
    </row>
    <row r="6" spans="1:83" s="2" customFormat="1" ht="11.25" x14ac:dyDescent="0.2">
      <c r="BB6" s="113"/>
      <c r="BC6" s="113"/>
      <c r="BD6" s="113"/>
      <c r="BE6" s="113"/>
      <c r="BF6" s="113"/>
      <c r="BG6" s="113"/>
      <c r="BH6" s="113"/>
      <c r="BI6" s="113"/>
      <c r="BJ6" s="113"/>
      <c r="BK6" s="113"/>
      <c r="BL6" s="113"/>
      <c r="BM6" s="113"/>
      <c r="BN6" s="113"/>
      <c r="BO6" s="113"/>
      <c r="BP6" s="113"/>
      <c r="BQ6" s="113"/>
      <c r="BR6" s="113"/>
      <c r="BS6" s="113"/>
      <c r="BT6" s="113"/>
      <c r="BU6" s="113"/>
      <c r="BV6" s="113"/>
      <c r="BW6" s="113"/>
      <c r="BX6" s="113"/>
      <c r="BY6" s="113"/>
      <c r="BZ6" s="113"/>
      <c r="CA6" s="113"/>
      <c r="CB6" s="113"/>
      <c r="CC6" s="113"/>
      <c r="CD6" s="113"/>
    </row>
    <row r="7" spans="1:83" x14ac:dyDescent="0.2">
      <c r="BB7" s="139" t="s">
        <v>106</v>
      </c>
      <c r="BC7" s="139"/>
      <c r="BD7" s="139"/>
      <c r="BE7" s="139"/>
      <c r="BF7" s="139"/>
      <c r="BG7" s="139"/>
      <c r="BH7" s="139"/>
      <c r="BI7" s="139"/>
      <c r="BJ7" s="139"/>
      <c r="BK7" s="139"/>
      <c r="BL7" s="139"/>
      <c r="BM7" s="139"/>
      <c r="BN7" s="139"/>
      <c r="BO7" s="139"/>
      <c r="BQ7" s="139" t="s">
        <v>118</v>
      </c>
      <c r="BR7" s="139"/>
      <c r="BS7" s="139"/>
      <c r="BT7" s="139"/>
      <c r="BU7" s="139"/>
      <c r="BV7" s="139"/>
      <c r="BW7" s="139"/>
      <c r="BX7" s="139"/>
      <c r="BY7" s="139"/>
      <c r="BZ7" s="139"/>
      <c r="CA7" s="139"/>
      <c r="CB7" s="139"/>
      <c r="CC7" s="139"/>
      <c r="CD7" s="139"/>
    </row>
    <row r="8" spans="1:83" s="70" customFormat="1" x14ac:dyDescent="0.2">
      <c r="B8" s="135" t="s">
        <v>2</v>
      </c>
      <c r="C8" s="135"/>
      <c r="D8" s="135"/>
      <c r="E8" s="135"/>
      <c r="F8" s="135"/>
      <c r="G8" s="135"/>
      <c r="I8" s="135" t="s">
        <v>3</v>
      </c>
      <c r="J8" s="135"/>
      <c r="K8" s="135"/>
      <c r="L8" s="135"/>
      <c r="M8" s="135"/>
      <c r="N8" s="135"/>
      <c r="O8" s="135"/>
      <c r="Q8" s="135" t="s">
        <v>78</v>
      </c>
      <c r="R8" s="135"/>
      <c r="S8" s="135"/>
      <c r="T8" s="135"/>
      <c r="U8" s="135"/>
      <c r="V8" s="135"/>
      <c r="W8" s="135"/>
      <c r="Y8" s="135" t="s">
        <v>72</v>
      </c>
      <c r="Z8" s="135"/>
      <c r="AA8" s="135"/>
      <c r="AB8" s="135"/>
      <c r="AD8" s="135" t="s">
        <v>73</v>
      </c>
      <c r="AE8" s="135"/>
      <c r="AF8" s="135"/>
      <c r="AG8" s="135"/>
      <c r="AI8" s="135" t="s">
        <v>74</v>
      </c>
      <c r="AJ8" s="135"/>
      <c r="AK8" s="135"/>
      <c r="AL8" s="135"/>
      <c r="AN8" s="135" t="s">
        <v>75</v>
      </c>
      <c r="AO8" s="135"/>
      <c r="AP8" s="135"/>
      <c r="AQ8" s="135"/>
      <c r="AS8" s="135" t="s">
        <v>76</v>
      </c>
      <c r="AT8" s="135"/>
      <c r="AU8" s="135"/>
      <c r="AV8" s="135"/>
      <c r="AX8" s="135" t="s">
        <v>142</v>
      </c>
      <c r="AY8" s="135"/>
      <c r="AZ8" s="135"/>
      <c r="BB8" s="137" t="s">
        <v>2</v>
      </c>
      <c r="BC8" s="137"/>
      <c r="BD8" s="137"/>
      <c r="BE8" s="137"/>
      <c r="BF8" s="137"/>
      <c r="BG8" s="137"/>
      <c r="BH8" s="119"/>
      <c r="BI8" s="137" t="s">
        <v>3</v>
      </c>
      <c r="BJ8" s="137"/>
      <c r="BK8" s="137"/>
      <c r="BL8" s="137"/>
      <c r="BM8" s="137"/>
      <c r="BN8" s="137"/>
      <c r="BO8" s="137"/>
      <c r="BP8" s="119"/>
      <c r="BQ8" s="137" t="s">
        <v>2</v>
      </c>
      <c r="BR8" s="137"/>
      <c r="BS8" s="137"/>
      <c r="BT8" s="137"/>
      <c r="BU8" s="137"/>
      <c r="BV8" s="137"/>
      <c r="BW8" s="119"/>
      <c r="BX8" s="137" t="s">
        <v>3</v>
      </c>
      <c r="BY8" s="137"/>
      <c r="BZ8" s="137"/>
      <c r="CA8" s="137"/>
      <c r="CB8" s="137"/>
      <c r="CC8" s="137"/>
      <c r="CD8" s="137"/>
    </row>
    <row r="9" spans="1:83" ht="36" x14ac:dyDescent="0.2">
      <c r="A9" s="5" t="s">
        <v>57</v>
      </c>
      <c r="B9" s="82" t="s">
        <v>25</v>
      </c>
      <c r="C9" s="82" t="s">
        <v>80</v>
      </c>
      <c r="D9" s="82" t="s">
        <v>81</v>
      </c>
      <c r="E9" s="82" t="s">
        <v>10</v>
      </c>
      <c r="F9" s="82" t="s">
        <v>0</v>
      </c>
      <c r="G9" s="82" t="s">
        <v>119</v>
      </c>
      <c r="H9" s="58"/>
      <c r="I9" s="82" t="s">
        <v>82</v>
      </c>
      <c r="J9" s="82" t="s">
        <v>25</v>
      </c>
      <c r="K9" s="82" t="s">
        <v>80</v>
      </c>
      <c r="L9" s="82" t="s">
        <v>83</v>
      </c>
      <c r="M9" s="82" t="s">
        <v>84</v>
      </c>
      <c r="N9" s="82" t="s">
        <v>77</v>
      </c>
      <c r="O9" s="82" t="s">
        <v>0</v>
      </c>
      <c r="P9" s="58"/>
      <c r="Q9" s="82" t="s">
        <v>82</v>
      </c>
      <c r="R9" s="82" t="s">
        <v>25</v>
      </c>
      <c r="S9" s="82" t="s">
        <v>80</v>
      </c>
      <c r="T9" s="82" t="s">
        <v>83</v>
      </c>
      <c r="U9" s="82" t="s">
        <v>84</v>
      </c>
      <c r="V9" s="82" t="s">
        <v>77</v>
      </c>
      <c r="W9" s="82" t="s">
        <v>0</v>
      </c>
      <c r="X9" s="58"/>
      <c r="Y9" s="82" t="s">
        <v>2</v>
      </c>
      <c r="Z9" s="82" t="s">
        <v>3</v>
      </c>
      <c r="AA9" s="82" t="s">
        <v>78</v>
      </c>
      <c r="AB9" s="82" t="s">
        <v>0</v>
      </c>
      <c r="AC9" s="58"/>
      <c r="AD9" s="82" t="s">
        <v>2</v>
      </c>
      <c r="AE9" s="82" t="s">
        <v>3</v>
      </c>
      <c r="AF9" s="82" t="s">
        <v>78</v>
      </c>
      <c r="AG9" s="82" t="s">
        <v>0</v>
      </c>
      <c r="AH9" s="58"/>
      <c r="AI9" s="82" t="s">
        <v>2</v>
      </c>
      <c r="AJ9" s="82" t="s">
        <v>3</v>
      </c>
      <c r="AK9" s="82" t="s">
        <v>78</v>
      </c>
      <c r="AL9" s="82" t="s">
        <v>0</v>
      </c>
      <c r="AM9" s="58"/>
      <c r="AN9" s="82" t="s">
        <v>2</v>
      </c>
      <c r="AO9" s="82" t="s">
        <v>3</v>
      </c>
      <c r="AP9" s="82" t="s">
        <v>78</v>
      </c>
      <c r="AQ9" s="82" t="s">
        <v>0</v>
      </c>
      <c r="AR9" s="58"/>
      <c r="AS9" s="82" t="s">
        <v>2</v>
      </c>
      <c r="AT9" s="82" t="s">
        <v>3</v>
      </c>
      <c r="AU9" s="82" t="s">
        <v>78</v>
      </c>
      <c r="AV9" s="82" t="s">
        <v>0</v>
      </c>
      <c r="AW9" s="58"/>
      <c r="AX9" s="82" t="s">
        <v>140</v>
      </c>
      <c r="AY9" s="82" t="s">
        <v>141</v>
      </c>
      <c r="AZ9" s="82" t="s">
        <v>24</v>
      </c>
      <c r="BA9" s="58"/>
      <c r="BB9" s="120" t="s">
        <v>25</v>
      </c>
      <c r="BC9" s="120" t="s">
        <v>80</v>
      </c>
      <c r="BD9" s="120" t="s">
        <v>81</v>
      </c>
      <c r="BE9" s="120" t="s">
        <v>10</v>
      </c>
      <c r="BF9" s="120" t="s">
        <v>0</v>
      </c>
      <c r="BG9" s="120" t="s">
        <v>119</v>
      </c>
      <c r="BH9" s="121"/>
      <c r="BI9" s="120" t="s">
        <v>82</v>
      </c>
      <c r="BJ9" s="120" t="s">
        <v>25</v>
      </c>
      <c r="BK9" s="120" t="s">
        <v>80</v>
      </c>
      <c r="BL9" s="120" t="s">
        <v>83</v>
      </c>
      <c r="BM9" s="120" t="s">
        <v>84</v>
      </c>
      <c r="BN9" s="120" t="s">
        <v>77</v>
      </c>
      <c r="BO9" s="120" t="s">
        <v>0</v>
      </c>
      <c r="BP9" s="121"/>
      <c r="BQ9" s="120" t="s">
        <v>25</v>
      </c>
      <c r="BR9" s="120" t="s">
        <v>80</v>
      </c>
      <c r="BS9" s="120" t="s">
        <v>81</v>
      </c>
      <c r="BT9" s="120" t="s">
        <v>10</v>
      </c>
      <c r="BU9" s="120" t="s">
        <v>0</v>
      </c>
      <c r="BV9" s="120" t="s">
        <v>119</v>
      </c>
      <c r="BW9" s="121"/>
      <c r="BX9" s="120" t="s">
        <v>82</v>
      </c>
      <c r="BY9" s="120" t="s">
        <v>25</v>
      </c>
      <c r="BZ9" s="120" t="s">
        <v>80</v>
      </c>
      <c r="CA9" s="120" t="s">
        <v>83</v>
      </c>
      <c r="CB9" s="120" t="s">
        <v>84</v>
      </c>
      <c r="CC9" s="120" t="s">
        <v>77</v>
      </c>
      <c r="CD9" s="120" t="s">
        <v>0</v>
      </c>
      <c r="CE9" s="58"/>
    </row>
    <row r="10" spans="1:83" x14ac:dyDescent="0.2">
      <c r="A10" s="39">
        <v>2014</v>
      </c>
      <c r="B10" s="65">
        <v>2561.8757069559497</v>
      </c>
      <c r="C10" s="65">
        <v>1803.50880628801</v>
      </c>
      <c r="D10" s="65">
        <v>1610.7228903741616</v>
      </c>
      <c r="E10" s="65">
        <v>7098.8524429608296</v>
      </c>
      <c r="F10" s="65">
        <v>13074.959846578951</v>
      </c>
      <c r="G10" s="65">
        <v>1842.1035386312301</v>
      </c>
      <c r="H10" s="55"/>
      <c r="I10" s="65"/>
      <c r="J10" s="65">
        <v>3365.9664470436501</v>
      </c>
      <c r="K10" s="65">
        <v>7769.6245421257099</v>
      </c>
      <c r="L10" s="65">
        <v>607.73859372487993</v>
      </c>
      <c r="M10" s="65">
        <v>2753.81785296206</v>
      </c>
      <c r="N10" s="65">
        <v>62.3667455465079</v>
      </c>
      <c r="O10" s="55">
        <v>14559.514181402807</v>
      </c>
      <c r="P10" s="55"/>
      <c r="Q10" s="65"/>
      <c r="R10" s="65">
        <v>13529.542940144753</v>
      </c>
      <c r="S10" s="65">
        <v>127338.06809308805</v>
      </c>
      <c r="T10" s="65">
        <v>5806.3665257049142</v>
      </c>
      <c r="U10" s="65">
        <v>20222.528527328752</v>
      </c>
      <c r="V10" s="65">
        <v>8.1972198369047611</v>
      </c>
      <c r="W10" s="65">
        <v>166904.70330610336</v>
      </c>
      <c r="X10" s="55"/>
      <c r="Y10" s="65">
        <v>6454.1667848099605</v>
      </c>
      <c r="Z10" s="65">
        <v>3936.8155867257501</v>
      </c>
      <c r="AA10" s="65">
        <v>50729.838700717723</v>
      </c>
      <c r="AB10" s="55">
        <v>61120.821072253435</v>
      </c>
      <c r="AC10" s="55"/>
      <c r="AD10" s="65">
        <v>4973.4927801333306</v>
      </c>
      <c r="AE10" s="65">
        <v>7623.91628617686</v>
      </c>
      <c r="AF10" s="65">
        <v>50091.318465463162</v>
      </c>
      <c r="AG10" s="55">
        <v>62688.727531773351</v>
      </c>
      <c r="AH10" s="55"/>
      <c r="AI10" s="65">
        <v>1652.5081903658299</v>
      </c>
      <c r="AJ10" s="65">
        <v>2998.7823085001896</v>
      </c>
      <c r="AK10" s="65">
        <v>66083.546139922895</v>
      </c>
      <c r="AL10" s="55">
        <v>70734.836638788911</v>
      </c>
      <c r="AM10" s="55"/>
      <c r="AN10" s="55">
        <v>136.21925308091198</v>
      </c>
      <c r="AO10" s="55">
        <v>279.21971234067399</v>
      </c>
      <c r="AP10" s="55">
        <v>25426.742917559444</v>
      </c>
      <c r="AQ10" s="55">
        <v>25842.181882981029</v>
      </c>
      <c r="AR10" s="55"/>
      <c r="AS10" s="55">
        <v>12943.948502228201</v>
      </c>
      <c r="AT10" s="55">
        <v>14280.294469062099</v>
      </c>
      <c r="AU10" s="55">
        <v>141477.96038854364</v>
      </c>
      <c r="AV10" s="55">
        <v>168702.20335983395</v>
      </c>
      <c r="AW10" s="55"/>
      <c r="AX10" s="65">
        <v>3975.54650714634</v>
      </c>
      <c r="AY10" s="65">
        <v>8611.0145171299991</v>
      </c>
      <c r="AZ10" s="65">
        <v>493.60673103277702</v>
      </c>
      <c r="BA10" s="55"/>
      <c r="BB10" s="99">
        <v>0.17088654251957602</v>
      </c>
      <c r="BC10" s="99">
        <v>-0.17458060739927606</v>
      </c>
      <c r="BD10" s="99">
        <v>-4.0980786219239063E-2</v>
      </c>
      <c r="BE10" s="99">
        <v>5.7502209724804576E-2</v>
      </c>
      <c r="BF10" s="99">
        <v>2.42546416804581E-2</v>
      </c>
      <c r="BG10" s="99">
        <v>0.52409484862080791</v>
      </c>
      <c r="BH10" s="100"/>
      <c r="BI10" s="99" t="s">
        <v>107</v>
      </c>
      <c r="BJ10" s="99">
        <v>-6.916373819269217E-2</v>
      </c>
      <c r="BK10" s="99">
        <v>-0.17125730927924121</v>
      </c>
      <c r="BL10" s="99">
        <v>-0.51630868370675431</v>
      </c>
      <c r="BM10" s="99">
        <v>-1.6479718411750333E-2</v>
      </c>
      <c r="BN10" s="99">
        <v>0.24386944672128297</v>
      </c>
      <c r="BO10" s="99">
        <v>-0.14845794918386079</v>
      </c>
      <c r="BP10" s="100"/>
      <c r="BQ10" s="99" t="s">
        <v>107</v>
      </c>
      <c r="BR10" s="99" t="s">
        <v>107</v>
      </c>
      <c r="BS10" s="99" t="s">
        <v>107</v>
      </c>
      <c r="BT10" s="99" t="s">
        <v>107</v>
      </c>
      <c r="BU10" s="99" t="s">
        <v>107</v>
      </c>
      <c r="BV10" s="99" t="s">
        <v>107</v>
      </c>
      <c r="BW10" s="100"/>
      <c r="BX10" s="99" t="s">
        <v>107</v>
      </c>
      <c r="BY10" s="99" t="s">
        <v>107</v>
      </c>
      <c r="BZ10" s="99" t="s">
        <v>107</v>
      </c>
      <c r="CA10" s="99" t="s">
        <v>107</v>
      </c>
      <c r="CB10" s="99" t="s">
        <v>107</v>
      </c>
      <c r="CC10" s="99" t="s">
        <v>107</v>
      </c>
      <c r="CD10" s="99" t="s">
        <v>107</v>
      </c>
      <c r="CE10" s="55"/>
    </row>
    <row r="11" spans="1:83" x14ac:dyDescent="0.2">
      <c r="A11" s="39">
        <v>2015</v>
      </c>
      <c r="B11" s="65">
        <v>1254.7408559640101</v>
      </c>
      <c r="C11" s="65">
        <v>1037.2752451363699</v>
      </c>
      <c r="D11" s="65">
        <v>1078.2978081634851</v>
      </c>
      <c r="E11" s="65">
        <v>2775.05221936514</v>
      </c>
      <c r="F11" s="65">
        <v>6145.3661286290053</v>
      </c>
      <c r="G11" s="65">
        <v>1832.1965392771799</v>
      </c>
      <c r="H11" s="55"/>
      <c r="I11" s="65"/>
      <c r="J11" s="65">
        <v>2874.9429473037299</v>
      </c>
      <c r="K11" s="65">
        <v>4775.5767594916297</v>
      </c>
      <c r="L11" s="65">
        <v>215.89064946399199</v>
      </c>
      <c r="M11" s="65">
        <v>3736.7293535512099</v>
      </c>
      <c r="N11" s="65">
        <v>35.344282888778899</v>
      </c>
      <c r="O11" s="55">
        <v>11638.483992699341</v>
      </c>
      <c r="P11" s="55"/>
      <c r="Q11" s="65"/>
      <c r="R11" s="65">
        <v>15727.560538744956</v>
      </c>
      <c r="S11" s="65">
        <v>129212.14842663052</v>
      </c>
      <c r="T11" s="65">
        <v>4611.7537169229281</v>
      </c>
      <c r="U11" s="65">
        <v>30658.673793315909</v>
      </c>
      <c r="V11" s="65">
        <v>9.2186474448412596</v>
      </c>
      <c r="W11" s="65">
        <v>180219.35512305915</v>
      </c>
      <c r="X11" s="55"/>
      <c r="Y11" s="65">
        <v>3394.30381729191</v>
      </c>
      <c r="Z11" s="65">
        <v>4159.3872198999998</v>
      </c>
      <c r="AA11" s="65">
        <v>58476.236388527774</v>
      </c>
      <c r="AB11" s="55">
        <v>66029.927425719681</v>
      </c>
      <c r="AC11" s="55"/>
      <c r="AD11" s="65">
        <v>2015.4808963130499</v>
      </c>
      <c r="AE11" s="65">
        <v>5506.2401767921001</v>
      </c>
      <c r="AF11" s="65">
        <v>57886.831330369147</v>
      </c>
      <c r="AG11" s="55">
        <v>65408.552403474299</v>
      </c>
      <c r="AH11" s="55"/>
      <c r="AI11" s="65">
        <v>741.92797584902098</v>
      </c>
      <c r="AJ11" s="65">
        <v>1972.8565960072501</v>
      </c>
      <c r="AK11" s="65">
        <v>63856.2874041627</v>
      </c>
      <c r="AL11" s="55">
        <v>66571.071976018968</v>
      </c>
      <c r="AM11" s="55"/>
      <c r="AN11" s="55">
        <v>34.660827975439695</v>
      </c>
      <c r="AO11" s="55">
        <v>49.253914625573096</v>
      </c>
      <c r="AP11" s="55">
        <v>21705.236418924535</v>
      </c>
      <c r="AQ11" s="55">
        <v>21789.151161525548</v>
      </c>
      <c r="AR11" s="55"/>
      <c r="AS11" s="55">
        <v>6117.0518614785497</v>
      </c>
      <c r="AT11" s="55">
        <v>11589.2300780737</v>
      </c>
      <c r="AU11" s="55">
        <v>158514.11870413457</v>
      </c>
      <c r="AV11" s="55">
        <v>176220.40064368682</v>
      </c>
      <c r="AW11" s="55"/>
      <c r="AX11" s="65">
        <v>2303.12966251323</v>
      </c>
      <c r="AY11" s="65">
        <v>3214.0826237627102</v>
      </c>
      <c r="AZ11" s="65">
        <v>634.50040317803894</v>
      </c>
      <c r="BA11" s="55"/>
      <c r="BB11" s="99">
        <v>-0.51022570979647264</v>
      </c>
      <c r="BC11" s="99">
        <v>-0.42485712211669513</v>
      </c>
      <c r="BD11" s="99">
        <v>-0.33055039162384858</v>
      </c>
      <c r="BE11" s="99">
        <v>-0.60908439192635122</v>
      </c>
      <c r="BF11" s="99">
        <v>-0.52998967486413096</v>
      </c>
      <c r="BG11" s="99">
        <v>-5.3780903984428363E-3</v>
      </c>
      <c r="BH11" s="100"/>
      <c r="BI11" s="99" t="s">
        <v>107</v>
      </c>
      <c r="BJ11" s="99">
        <v>-0.14587890505301659</v>
      </c>
      <c r="BK11" s="99">
        <v>-0.3853529557832317</v>
      </c>
      <c r="BL11" s="99">
        <v>-0.64476396316913098</v>
      </c>
      <c r="BM11" s="99">
        <v>0.35692683869120501</v>
      </c>
      <c r="BN11" s="99">
        <v>-0.43328319316546526</v>
      </c>
      <c r="BO11" s="99">
        <v>-0.20062689951801849</v>
      </c>
      <c r="BP11" s="100"/>
      <c r="BQ11" s="99" t="s">
        <v>107</v>
      </c>
      <c r="BR11" s="99" t="s">
        <v>107</v>
      </c>
      <c r="BS11" s="99" t="s">
        <v>107</v>
      </c>
      <c r="BT11" s="99" t="s">
        <v>107</v>
      </c>
      <c r="BU11" s="99" t="s">
        <v>107</v>
      </c>
      <c r="BV11" s="99" t="s">
        <v>107</v>
      </c>
      <c r="BW11" s="100"/>
      <c r="BX11" s="99" t="s">
        <v>107</v>
      </c>
      <c r="BY11" s="99" t="s">
        <v>107</v>
      </c>
      <c r="BZ11" s="99" t="s">
        <v>107</v>
      </c>
      <c r="CA11" s="99" t="s">
        <v>107</v>
      </c>
      <c r="CB11" s="99" t="s">
        <v>107</v>
      </c>
      <c r="CC11" s="99" t="s">
        <v>107</v>
      </c>
      <c r="CD11" s="99" t="s">
        <v>107</v>
      </c>
      <c r="CE11" s="55"/>
    </row>
    <row r="12" spans="1:83" x14ac:dyDescent="0.2">
      <c r="A12" s="39">
        <v>2016</v>
      </c>
      <c r="B12" s="65">
        <v>1605.4215197082201</v>
      </c>
      <c r="C12" s="65">
        <v>1171.4683314001902</v>
      </c>
      <c r="D12" s="65">
        <v>1177.0825520017975</v>
      </c>
      <c r="E12" s="65">
        <v>2539.5768285884301</v>
      </c>
      <c r="F12" s="65">
        <v>6493.5492316986383</v>
      </c>
      <c r="G12" s="65">
        <v>1685.25425135968</v>
      </c>
      <c r="H12" s="55"/>
      <c r="I12" s="65"/>
      <c r="J12" s="65">
        <v>3660.1625922018898</v>
      </c>
      <c r="K12" s="65">
        <v>5803.8590394394396</v>
      </c>
      <c r="L12" s="65">
        <v>157.982904251176</v>
      </c>
      <c r="M12" s="65">
        <v>5027.3460442320402</v>
      </c>
      <c r="N12" s="65">
        <v>38.974129746254803</v>
      </c>
      <c r="O12" s="55">
        <v>14688.3247098708</v>
      </c>
      <c r="P12" s="55"/>
      <c r="Q12" s="65"/>
      <c r="R12" s="65">
        <v>19037.674036801491</v>
      </c>
      <c r="S12" s="65">
        <v>133235.56700090133</v>
      </c>
      <c r="T12" s="65">
        <v>2306.0990305830092</v>
      </c>
      <c r="U12" s="65">
        <v>39962.97369727269</v>
      </c>
      <c r="V12" s="65">
        <v>7.0292726150793605</v>
      </c>
      <c r="W12" s="65">
        <v>194549.3430381736</v>
      </c>
      <c r="X12" s="55"/>
      <c r="Y12" s="65">
        <v>3438.38101334062</v>
      </c>
      <c r="Z12" s="65">
        <v>4950.8431607289303</v>
      </c>
      <c r="AA12" s="65">
        <v>62628.718495076217</v>
      </c>
      <c r="AB12" s="55">
        <v>71017.942669145763</v>
      </c>
      <c r="AC12" s="55"/>
      <c r="AD12" s="65">
        <v>1911.6691382392198</v>
      </c>
      <c r="AE12" s="65">
        <v>6743.73516090671</v>
      </c>
      <c r="AF12" s="65">
        <v>61472.515208048047</v>
      </c>
      <c r="AG12" s="55">
        <v>70127.919507193976</v>
      </c>
      <c r="AH12" s="55"/>
      <c r="AI12" s="65">
        <v>1145.32921305532</v>
      </c>
      <c r="AJ12" s="65">
        <v>2993.7463882351499</v>
      </c>
      <c r="AK12" s="65">
        <v>70448.109335049594</v>
      </c>
      <c r="AL12" s="55">
        <v>74587.184936340069</v>
      </c>
      <c r="AM12" s="55"/>
      <c r="AN12" s="55">
        <v>35.971161966751595</v>
      </c>
      <c r="AO12" s="55">
        <v>28.494843961434498</v>
      </c>
      <c r="AP12" s="55">
        <v>21790.231847456325</v>
      </c>
      <c r="AQ12" s="55">
        <v>21854.69785338451</v>
      </c>
      <c r="AR12" s="55"/>
      <c r="AS12" s="55">
        <v>6459.40820266841</v>
      </c>
      <c r="AT12" s="55">
        <v>14659.8298659093</v>
      </c>
      <c r="AU12" s="55">
        <v>172759.11119071746</v>
      </c>
      <c r="AV12" s="55">
        <v>193878.34925929518</v>
      </c>
      <c r="AW12" s="55"/>
      <c r="AX12" s="65">
        <v>2430.6736944604904</v>
      </c>
      <c r="AY12" s="65">
        <v>3157.42775776902</v>
      </c>
      <c r="AZ12" s="65">
        <v>907.27791240565796</v>
      </c>
      <c r="BA12" s="55"/>
      <c r="BB12" s="99">
        <v>0.27948453425849773</v>
      </c>
      <c r="BC12" s="99">
        <v>0.12937075949033949</v>
      </c>
      <c r="BD12" s="99">
        <v>9.1611745002578404E-2</v>
      </c>
      <c r="BE12" s="99">
        <v>-8.4854399904078393E-2</v>
      </c>
      <c r="BF12" s="99">
        <v>5.6657828969306712E-2</v>
      </c>
      <c r="BG12" s="99">
        <v>-8.0200068479263753E-2</v>
      </c>
      <c r="BH12" s="100"/>
      <c r="BI12" s="99" t="s">
        <v>107</v>
      </c>
      <c r="BJ12" s="99">
        <v>0.27312529649834594</v>
      </c>
      <c r="BK12" s="99">
        <v>0.21532106627834269</v>
      </c>
      <c r="BL12" s="99">
        <v>-0.26822720370978514</v>
      </c>
      <c r="BM12" s="99">
        <v>0.34538671885730476</v>
      </c>
      <c r="BN12" s="99">
        <v>0.10269968891145065</v>
      </c>
      <c r="BO12" s="99">
        <v>0.26204793674885685</v>
      </c>
      <c r="BP12" s="100"/>
      <c r="BQ12" s="99" t="s">
        <v>107</v>
      </c>
      <c r="BR12" s="99" t="s">
        <v>107</v>
      </c>
      <c r="BS12" s="99" t="s">
        <v>107</v>
      </c>
      <c r="BT12" s="99" t="s">
        <v>107</v>
      </c>
      <c r="BU12" s="99" t="s">
        <v>107</v>
      </c>
      <c r="BV12" s="99" t="s">
        <v>107</v>
      </c>
      <c r="BW12" s="100"/>
      <c r="BX12" s="99" t="s">
        <v>107</v>
      </c>
      <c r="BY12" s="99" t="s">
        <v>107</v>
      </c>
      <c r="BZ12" s="99" t="s">
        <v>107</v>
      </c>
      <c r="CA12" s="99" t="s">
        <v>107</v>
      </c>
      <c r="CB12" s="99" t="s">
        <v>107</v>
      </c>
      <c r="CC12" s="99" t="s">
        <v>107</v>
      </c>
      <c r="CD12" s="99" t="s">
        <v>107</v>
      </c>
      <c r="CE12" s="55"/>
    </row>
    <row r="13" spans="1:83" x14ac:dyDescent="0.2">
      <c r="A13" s="39">
        <v>2017</v>
      </c>
      <c r="B13" s="65">
        <v>1868.1337352860899</v>
      </c>
      <c r="C13" s="65">
        <v>999.34346140840489</v>
      </c>
      <c r="D13" s="65">
        <v>1106.3939618883101</v>
      </c>
      <c r="E13" s="65">
        <v>2543.1549944181902</v>
      </c>
      <c r="F13" s="65">
        <v>6517.0261530009948</v>
      </c>
      <c r="G13" s="65">
        <v>1856.7238481061499</v>
      </c>
      <c r="H13" s="55"/>
      <c r="I13" s="65"/>
      <c r="J13" s="65">
        <v>3512.2166764120698</v>
      </c>
      <c r="K13" s="65">
        <v>5641.6971544318103</v>
      </c>
      <c r="L13" s="65">
        <v>117.92864926756</v>
      </c>
      <c r="M13" s="65">
        <v>4748.1563544866203</v>
      </c>
      <c r="N13" s="65">
        <v>48.150598348124696</v>
      </c>
      <c r="O13" s="55">
        <v>14068.149432946184</v>
      </c>
      <c r="P13" s="55"/>
      <c r="Q13" s="65"/>
      <c r="R13" s="65">
        <v>20102.14859571831</v>
      </c>
      <c r="S13" s="65">
        <v>130784.80273679797</v>
      </c>
      <c r="T13" s="65">
        <v>1420.4086407862103</v>
      </c>
      <c r="U13" s="65">
        <v>42023.325369405582</v>
      </c>
      <c r="V13" s="65">
        <v>13.369074159362501</v>
      </c>
      <c r="W13" s="65">
        <v>194344.05441686744</v>
      </c>
      <c r="X13" s="55"/>
      <c r="Y13" s="65">
        <v>3836.0061686448698</v>
      </c>
      <c r="Z13" s="65">
        <v>4577.8867009841206</v>
      </c>
      <c r="AA13" s="65">
        <v>64551.005176710256</v>
      </c>
      <c r="AB13" s="55">
        <v>72964.898046339251</v>
      </c>
      <c r="AC13" s="55"/>
      <c r="AD13" s="65">
        <v>1778.5505108546599</v>
      </c>
      <c r="AE13" s="65">
        <v>6582.8390780930504</v>
      </c>
      <c r="AF13" s="65">
        <v>63427.549583751032</v>
      </c>
      <c r="AG13" s="55">
        <v>71788.939172698738</v>
      </c>
      <c r="AH13" s="55"/>
      <c r="AI13" s="65">
        <v>902.46947350147798</v>
      </c>
      <c r="AJ13" s="65">
        <v>2907.4236538690202</v>
      </c>
      <c r="AK13" s="65">
        <v>66365.499656406333</v>
      </c>
      <c r="AL13" s="55">
        <v>70175.392783776828</v>
      </c>
      <c r="AM13" s="55"/>
      <c r="AN13" s="55">
        <v>30.785190846755899</v>
      </c>
      <c r="AO13" s="55">
        <v>37.438909855922404</v>
      </c>
      <c r="AP13" s="55">
        <v>19545.582105151334</v>
      </c>
      <c r="AQ13" s="55">
        <v>19613.806205854013</v>
      </c>
      <c r="AR13" s="55"/>
      <c r="AS13" s="55">
        <v>6486.2409621542502</v>
      </c>
      <c r="AT13" s="55">
        <v>14030.7105230902</v>
      </c>
      <c r="AU13" s="55">
        <v>174798.47231171539</v>
      </c>
      <c r="AV13" s="55">
        <v>195315.42379695983</v>
      </c>
      <c r="AW13" s="55"/>
      <c r="AX13" s="65">
        <v>2527.4814367735098</v>
      </c>
      <c r="AY13" s="65">
        <v>3354.3379838911001</v>
      </c>
      <c r="AZ13" s="65">
        <v>635.20673233638502</v>
      </c>
      <c r="BA13" s="55"/>
      <c r="BB13" s="99">
        <v>0.1636406466169813</v>
      </c>
      <c r="BC13" s="99">
        <v>-0.14693087758168766</v>
      </c>
      <c r="BD13" s="99">
        <v>-6.0054063322297457E-2</v>
      </c>
      <c r="BE13" s="99">
        <v>1.4089614417174268E-3</v>
      </c>
      <c r="BF13" s="99">
        <v>3.6154220850059815E-3</v>
      </c>
      <c r="BG13" s="99">
        <v>0.10174701924539087</v>
      </c>
      <c r="BH13" s="100"/>
      <c r="BI13" s="99" t="s">
        <v>107</v>
      </c>
      <c r="BJ13" s="99">
        <v>-4.0420585715242319E-2</v>
      </c>
      <c r="BK13" s="99">
        <v>-2.7940355529946115E-2</v>
      </c>
      <c r="BL13" s="99">
        <v>-0.25353537570074036</v>
      </c>
      <c r="BM13" s="99">
        <v>-5.5534209757798325E-2</v>
      </c>
      <c r="BN13" s="99">
        <v>0.23545025024584931</v>
      </c>
      <c r="BO13" s="99">
        <v>-4.2222328902345674E-2</v>
      </c>
      <c r="BP13" s="100"/>
      <c r="BQ13" s="99" t="s">
        <v>107</v>
      </c>
      <c r="BR13" s="99" t="s">
        <v>107</v>
      </c>
      <c r="BS13" s="99" t="s">
        <v>107</v>
      </c>
      <c r="BT13" s="99" t="s">
        <v>107</v>
      </c>
      <c r="BU13" s="99" t="s">
        <v>107</v>
      </c>
      <c r="BV13" s="99" t="s">
        <v>107</v>
      </c>
      <c r="BW13" s="100"/>
      <c r="BX13" s="99" t="s">
        <v>107</v>
      </c>
      <c r="BY13" s="99" t="s">
        <v>107</v>
      </c>
      <c r="BZ13" s="99" t="s">
        <v>107</v>
      </c>
      <c r="CA13" s="99" t="s">
        <v>107</v>
      </c>
      <c r="CB13" s="99" t="s">
        <v>107</v>
      </c>
      <c r="CC13" s="99" t="s">
        <v>107</v>
      </c>
      <c r="CD13" s="99" t="s">
        <v>107</v>
      </c>
      <c r="CE13" s="55"/>
    </row>
    <row r="14" spans="1:83" x14ac:dyDescent="0.2">
      <c r="A14" s="39">
        <v>2018</v>
      </c>
      <c r="B14" s="55">
        <v>1945.6696630630299</v>
      </c>
      <c r="C14" s="55">
        <v>875.38240274507598</v>
      </c>
      <c r="D14" s="55">
        <v>1184.56541914069</v>
      </c>
      <c r="E14" s="55">
        <v>3212.0565227515704</v>
      </c>
      <c r="F14" s="65">
        <v>7217.6740077003669</v>
      </c>
      <c r="G14" s="55">
        <v>2391.7000914023602</v>
      </c>
      <c r="H14" s="55"/>
      <c r="I14" s="55"/>
      <c r="J14" s="55">
        <v>3310.7754415664704</v>
      </c>
      <c r="K14" s="55">
        <v>5817.9711407874502</v>
      </c>
      <c r="L14" s="55">
        <v>62.130260676675498</v>
      </c>
      <c r="M14" s="55">
        <v>4151.8344608483003</v>
      </c>
      <c r="N14" s="55">
        <v>39.798160776856804</v>
      </c>
      <c r="O14" s="55">
        <v>13382.509464655752</v>
      </c>
      <c r="P14" s="55"/>
      <c r="Q14" s="55"/>
      <c r="R14" s="55">
        <v>20420.283295728987</v>
      </c>
      <c r="S14" s="55">
        <v>142534.13766893194</v>
      </c>
      <c r="T14" s="55">
        <v>883.58852772908301</v>
      </c>
      <c r="U14" s="55">
        <v>40836.698262283782</v>
      </c>
      <c r="V14" s="55">
        <v>7.7693177290836601</v>
      </c>
      <c r="W14" s="65">
        <v>204682.47707240289</v>
      </c>
      <c r="X14" s="55"/>
      <c r="Y14" s="55">
        <v>4171.60489376241</v>
      </c>
      <c r="Z14" s="55">
        <v>4532.2280289133305</v>
      </c>
      <c r="AA14" s="55">
        <v>69836.07450093684</v>
      </c>
      <c r="AB14" s="55">
        <v>78539.907423612574</v>
      </c>
      <c r="AC14" s="55"/>
      <c r="AD14" s="55">
        <v>2128.78753121919</v>
      </c>
      <c r="AE14" s="55">
        <v>6236.3053725080299</v>
      </c>
      <c r="AF14" s="55">
        <v>68728.032413418827</v>
      </c>
      <c r="AG14" s="55">
        <v>77093.125317146041</v>
      </c>
      <c r="AH14" s="55"/>
      <c r="AI14" s="55">
        <v>917.28158271877805</v>
      </c>
      <c r="AJ14" s="55">
        <v>2613.9760632343996</v>
      </c>
      <c r="AK14" s="55">
        <v>66118.370158047765</v>
      </c>
      <c r="AL14" s="55">
        <v>69649.627804000949</v>
      </c>
      <c r="AM14" s="55"/>
      <c r="AN14" s="55">
        <v>128.816236574144</v>
      </c>
      <c r="AO14" s="55">
        <v>36.439709295830895</v>
      </c>
      <c r="AP14" s="55">
        <v>25153.626478904298</v>
      </c>
      <c r="AQ14" s="55">
        <v>25318.882424774274</v>
      </c>
      <c r="AR14" s="55"/>
      <c r="AS14" s="55">
        <v>7088.8577711262396</v>
      </c>
      <c r="AT14" s="55">
        <v>13346.0697553599</v>
      </c>
      <c r="AU14" s="55">
        <v>179528.85059349824</v>
      </c>
      <c r="AV14" s="55">
        <v>199963.77811998437</v>
      </c>
      <c r="AW14" s="55"/>
      <c r="AX14" s="55">
        <v>2603.08617992575</v>
      </c>
      <c r="AY14" s="55">
        <v>3628.1832017619699</v>
      </c>
      <c r="AZ14" s="55">
        <v>986.40462601265699</v>
      </c>
      <c r="BA14" s="55"/>
      <c r="BB14" s="99">
        <v>4.150448456253919E-2</v>
      </c>
      <c r="BC14" s="99">
        <v>-0.12404249734983697</v>
      </c>
      <c r="BD14" s="99">
        <v>7.0654269586723606E-2</v>
      </c>
      <c r="BE14" s="99">
        <v>0.26302035456018591</v>
      </c>
      <c r="BF14" s="99">
        <v>0.1075103641216375</v>
      </c>
      <c r="BG14" s="99">
        <v>0.28812913877412827</v>
      </c>
      <c r="BH14" s="100"/>
      <c r="BI14" s="99" t="s">
        <v>107</v>
      </c>
      <c r="BJ14" s="99">
        <v>-5.7354444046254893E-2</v>
      </c>
      <c r="BK14" s="99">
        <v>3.1244850889801556E-2</v>
      </c>
      <c r="BL14" s="99">
        <v>-0.47315380051786626</v>
      </c>
      <c r="BM14" s="99">
        <v>-0.12559019735625265</v>
      </c>
      <c r="BN14" s="99">
        <v>-0.17346487598929683</v>
      </c>
      <c r="BO14" s="99">
        <v>-4.8737040472766946E-2</v>
      </c>
      <c r="BP14" s="100"/>
      <c r="BQ14" s="99" t="s">
        <v>107</v>
      </c>
      <c r="BR14" s="99" t="s">
        <v>107</v>
      </c>
      <c r="BS14" s="99" t="s">
        <v>107</v>
      </c>
      <c r="BT14" s="99" t="s">
        <v>107</v>
      </c>
      <c r="BU14" s="99" t="s">
        <v>107</v>
      </c>
      <c r="BV14" s="99" t="s">
        <v>107</v>
      </c>
      <c r="BW14" s="100"/>
      <c r="BX14" s="99" t="s">
        <v>107</v>
      </c>
      <c r="BY14" s="99" t="s">
        <v>107</v>
      </c>
      <c r="BZ14" s="99" t="s">
        <v>107</v>
      </c>
      <c r="CA14" s="99" t="s">
        <v>107</v>
      </c>
      <c r="CB14" s="99" t="s">
        <v>107</v>
      </c>
      <c r="CC14" s="99" t="s">
        <v>107</v>
      </c>
      <c r="CD14" s="99" t="s">
        <v>107</v>
      </c>
      <c r="CE14" s="55"/>
    </row>
    <row r="15" spans="1:83" x14ac:dyDescent="0.2">
      <c r="A15" s="39">
        <v>2019</v>
      </c>
      <c r="B15" s="55">
        <v>2177.9046822579003</v>
      </c>
      <c r="C15" s="55">
        <v>1004.63476806783</v>
      </c>
      <c r="D15" s="55">
        <v>1567.4929018665</v>
      </c>
      <c r="E15" s="55">
        <v>2359.8234055503203</v>
      </c>
      <c r="F15" s="65">
        <v>7109.8557577425508</v>
      </c>
      <c r="G15" s="55">
        <v>2317.9223620551402</v>
      </c>
      <c r="H15" s="55"/>
      <c r="I15" s="55">
        <v>6641.2350657941597</v>
      </c>
      <c r="J15" s="55">
        <v>2275.2570593595501</v>
      </c>
      <c r="K15" s="55">
        <v>3234.8531708493801</v>
      </c>
      <c r="L15" s="55">
        <v>76.81639860182861</v>
      </c>
      <c r="M15" s="55">
        <v>6008.8025578433599</v>
      </c>
      <c r="N15" s="55">
        <v>32.930500919009198</v>
      </c>
      <c r="O15" s="55">
        <v>18269.894753367287</v>
      </c>
      <c r="P15" s="55"/>
      <c r="Q15" s="55">
        <v>172465.24286556299</v>
      </c>
      <c r="R15" s="55">
        <v>8841.038234503967</v>
      </c>
      <c r="S15" s="55">
        <v>443.79382811507901</v>
      </c>
      <c r="T15" s="55">
        <v>657.52887921825311</v>
      </c>
      <c r="U15" s="55">
        <v>47811.74430656738</v>
      </c>
      <c r="V15" s="55">
        <v>8.0633898769841199</v>
      </c>
      <c r="W15" s="65">
        <v>230227.41150384463</v>
      </c>
      <c r="X15" s="55"/>
      <c r="Y15" s="55">
        <v>4168.5517693407501</v>
      </c>
      <c r="Z15" s="55">
        <v>6824.1967580741102</v>
      </c>
      <c r="AA15" s="55">
        <v>74203.190786988009</v>
      </c>
      <c r="AB15" s="55">
        <v>85195.939314402873</v>
      </c>
      <c r="AC15" s="55"/>
      <c r="AD15" s="55">
        <v>2016.3894217677901</v>
      </c>
      <c r="AE15" s="55">
        <v>8260.2181492736399</v>
      </c>
      <c r="AF15" s="55">
        <v>73561.481327297559</v>
      </c>
      <c r="AG15" s="55">
        <v>83838.088898338989</v>
      </c>
      <c r="AH15" s="55"/>
      <c r="AI15" s="55">
        <v>924.91456663402903</v>
      </c>
      <c r="AJ15" s="55">
        <v>3185.4798460195398</v>
      </c>
      <c r="AK15" s="55">
        <v>82462.739389559516</v>
      </c>
      <c r="AL15" s="55">
        <v>86573.13380221308</v>
      </c>
      <c r="AM15" s="55"/>
      <c r="AN15" s="55">
        <v>42.871233732418098</v>
      </c>
      <c r="AO15" s="55">
        <v>31.672483408124901</v>
      </c>
      <c r="AP15" s="55">
        <v>38636.960788924538</v>
      </c>
      <c r="AQ15" s="55">
        <v>38711.504506065081</v>
      </c>
      <c r="AR15" s="55"/>
      <c r="AS15" s="55">
        <v>7066.9845240101604</v>
      </c>
      <c r="AT15" s="55">
        <v>18238.2222699591</v>
      </c>
      <c r="AU15" s="55">
        <v>191590.45071491975</v>
      </c>
      <c r="AV15" s="55">
        <v>216895.65750888901</v>
      </c>
      <c r="AW15" s="55"/>
      <c r="AX15" s="55">
        <v>2934.4646853112999</v>
      </c>
      <c r="AY15" s="55">
        <v>3473.6033455635402</v>
      </c>
      <c r="AZ15" s="55">
        <v>701.78772686772595</v>
      </c>
      <c r="BA15" s="55"/>
      <c r="BB15" s="99">
        <v>0.11935994254506044</v>
      </c>
      <c r="BC15" s="99">
        <v>0.14765246013335065</v>
      </c>
      <c r="BD15" s="99">
        <v>0.32326410727369881</v>
      </c>
      <c r="BE15" s="99">
        <v>-0.26532320062387771</v>
      </c>
      <c r="BF15" s="99">
        <v>-1.4938088065876487E-2</v>
      </c>
      <c r="BG15" s="99">
        <v>-3.0847399978130574E-2</v>
      </c>
      <c r="BH15" s="100"/>
      <c r="BI15" s="99" t="s">
        <v>107</v>
      </c>
      <c r="BJ15" s="99">
        <v>-0.31277215881393994</v>
      </c>
      <c r="BK15" s="99">
        <v>-0.44398947802076072</v>
      </c>
      <c r="BL15" s="99">
        <v>0.23637657021237124</v>
      </c>
      <c r="BM15" s="99">
        <v>0.44726448380980122</v>
      </c>
      <c r="BN15" s="99">
        <v>-0.17256224216876992</v>
      </c>
      <c r="BO15" s="99">
        <v>0.36520693683195216</v>
      </c>
      <c r="BP15" s="100"/>
      <c r="BQ15" s="99" t="s">
        <v>107</v>
      </c>
      <c r="BR15" s="99" t="s">
        <v>107</v>
      </c>
      <c r="BS15" s="99" t="s">
        <v>107</v>
      </c>
      <c r="BT15" s="99" t="s">
        <v>107</v>
      </c>
      <c r="BU15" s="99" t="s">
        <v>107</v>
      </c>
      <c r="BV15" s="99" t="s">
        <v>107</v>
      </c>
      <c r="BW15" s="100"/>
      <c r="BX15" s="99" t="s">
        <v>107</v>
      </c>
      <c r="BY15" s="99" t="s">
        <v>107</v>
      </c>
      <c r="BZ15" s="99" t="s">
        <v>107</v>
      </c>
      <c r="CA15" s="99" t="s">
        <v>107</v>
      </c>
      <c r="CB15" s="99" t="s">
        <v>107</v>
      </c>
      <c r="CC15" s="99" t="s">
        <v>107</v>
      </c>
      <c r="CD15" s="99" t="s">
        <v>107</v>
      </c>
      <c r="CE15" s="55"/>
    </row>
    <row r="16" spans="1:83" x14ac:dyDescent="0.2">
      <c r="A16" s="39">
        <v>2020</v>
      </c>
      <c r="B16" s="55">
        <v>2913.0980849702</v>
      </c>
      <c r="C16" s="55">
        <v>1303.58367994062</v>
      </c>
      <c r="D16" s="55">
        <v>1968.5767125887899</v>
      </c>
      <c r="E16" s="55">
        <v>3299.87929756223</v>
      </c>
      <c r="F16" s="65">
        <v>9485.1377750618394</v>
      </c>
      <c r="G16" s="55">
        <v>2841.3242601121001</v>
      </c>
      <c r="H16" s="55"/>
      <c r="I16" s="55">
        <v>17909.355477777499</v>
      </c>
      <c r="J16" s="55">
        <v>989.05348301046001</v>
      </c>
      <c r="K16" s="55">
        <v>893.46626245809193</v>
      </c>
      <c r="L16" s="55">
        <v>128.73597600077801</v>
      </c>
      <c r="M16" s="55">
        <v>7177.6303603640899</v>
      </c>
      <c r="N16" s="55">
        <v>38.521821346407698</v>
      </c>
      <c r="O16" s="55">
        <v>27136.763380957327</v>
      </c>
      <c r="P16" s="55"/>
      <c r="Q16" s="55">
        <v>211506.50093525901</v>
      </c>
      <c r="R16" s="55">
        <v>40.430798723320102</v>
      </c>
      <c r="S16" s="55">
        <v>545.38831023320108</v>
      </c>
      <c r="T16" s="55">
        <v>628.32415448221207</v>
      </c>
      <c r="U16" s="55">
        <v>51032.755228124886</v>
      </c>
      <c r="V16" s="55">
        <v>10.645305533596801</v>
      </c>
      <c r="W16" s="65">
        <v>263764.04473235627</v>
      </c>
      <c r="X16" s="55"/>
      <c r="Y16" s="55">
        <v>5628.42136877959</v>
      </c>
      <c r="Z16" s="55">
        <v>9133.9210504251987</v>
      </c>
      <c r="AA16" s="55">
        <v>93770.402200488024</v>
      </c>
      <c r="AB16" s="55">
        <v>108532.74461969282</v>
      </c>
      <c r="AC16" s="55"/>
      <c r="AD16" s="55">
        <v>2763.8465296188001</v>
      </c>
      <c r="AE16" s="55">
        <v>14262.532404837799</v>
      </c>
      <c r="AF16" s="55">
        <v>90072.963329188293</v>
      </c>
      <c r="AG16" s="55">
        <v>107099.3422636449</v>
      </c>
      <c r="AH16" s="55"/>
      <c r="AI16" s="55">
        <v>1092.86987666345</v>
      </c>
      <c r="AJ16" s="55">
        <v>3740.3099256943201</v>
      </c>
      <c r="AK16" s="55">
        <v>79920.679202679778</v>
      </c>
      <c r="AL16" s="55">
        <v>84753.85900503755</v>
      </c>
      <c r="AM16" s="55"/>
      <c r="AN16" s="55">
        <v>59.935378896369706</v>
      </c>
      <c r="AO16" s="55">
        <v>53.383954026692301</v>
      </c>
      <c r="AP16" s="55">
        <v>36509.601736090881</v>
      </c>
      <c r="AQ16" s="55">
        <v>36622.921069013944</v>
      </c>
      <c r="AR16" s="55"/>
      <c r="AS16" s="55">
        <v>9425.2023961654795</v>
      </c>
      <c r="AT16" s="55">
        <v>27083.3794269307</v>
      </c>
      <c r="AU16" s="55">
        <v>227254.4429962647</v>
      </c>
      <c r="AV16" s="55">
        <v>263763.02481936087</v>
      </c>
      <c r="AW16" s="55"/>
      <c r="AX16" s="55">
        <v>4318.9994202991602</v>
      </c>
      <c r="AY16" s="55">
        <v>4383.8640378623804</v>
      </c>
      <c r="AZ16" s="55">
        <v>782.2743169003071</v>
      </c>
      <c r="BA16" s="55"/>
      <c r="BB16" s="99">
        <v>0.33756913638208541</v>
      </c>
      <c r="BC16" s="99">
        <v>0.29756974512015466</v>
      </c>
      <c r="BD16" s="99">
        <v>0.25587599806333872</v>
      </c>
      <c r="BE16" s="99">
        <v>0.39835857623960003</v>
      </c>
      <c r="BF16" s="99">
        <v>0.33408301071827418</v>
      </c>
      <c r="BG16" s="99">
        <v>0.22580648369641509</v>
      </c>
      <c r="BH16" s="100"/>
      <c r="BI16" s="99">
        <v>1.696690495118907</v>
      </c>
      <c r="BJ16" s="99">
        <v>-0.56530033433283211</v>
      </c>
      <c r="BK16" s="99">
        <v>-0.72380005667351721</v>
      </c>
      <c r="BL16" s="99">
        <v>0.67589184528254442</v>
      </c>
      <c r="BM16" s="99">
        <v>0.19451925591980812</v>
      </c>
      <c r="BN16" s="99">
        <v>0.16979153888821963</v>
      </c>
      <c r="BO16" s="99">
        <v>0.48532674912951013</v>
      </c>
      <c r="BP16" s="100"/>
      <c r="BQ16" s="99" t="s">
        <v>107</v>
      </c>
      <c r="BR16" s="99" t="s">
        <v>107</v>
      </c>
      <c r="BS16" s="99" t="s">
        <v>107</v>
      </c>
      <c r="BT16" s="99" t="s">
        <v>107</v>
      </c>
      <c r="BU16" s="99" t="s">
        <v>107</v>
      </c>
      <c r="BV16" s="99" t="s">
        <v>107</v>
      </c>
      <c r="BW16" s="100"/>
      <c r="BX16" s="99" t="s">
        <v>107</v>
      </c>
      <c r="BY16" s="99" t="s">
        <v>107</v>
      </c>
      <c r="BZ16" s="99" t="s">
        <v>107</v>
      </c>
      <c r="CA16" s="99" t="s">
        <v>107</v>
      </c>
      <c r="CB16" s="99" t="s">
        <v>107</v>
      </c>
      <c r="CC16" s="99" t="s">
        <v>107</v>
      </c>
      <c r="CD16" s="99" t="s">
        <v>107</v>
      </c>
      <c r="CE16" s="55"/>
    </row>
    <row r="17" spans="1:83" x14ac:dyDescent="0.2">
      <c r="A17" s="39">
        <v>2021</v>
      </c>
      <c r="B17" s="55">
        <v>2533.2768733579701</v>
      </c>
      <c r="C17" s="55">
        <v>886.09590361221603</v>
      </c>
      <c r="D17" s="55">
        <v>2223.3116325374299</v>
      </c>
      <c r="E17" s="55">
        <v>2769.3562474819701</v>
      </c>
      <c r="F17" s="65">
        <v>8412.0406569895858</v>
      </c>
      <c r="G17" s="55">
        <v>3249.22557082397</v>
      </c>
      <c r="H17" s="55"/>
      <c r="I17" s="55">
        <v>16677.6956396073</v>
      </c>
      <c r="J17" s="55">
        <v>612.44322392610093</v>
      </c>
      <c r="K17" s="55">
        <v>785.53132065165801</v>
      </c>
      <c r="L17" s="55">
        <v>47.689637096432399</v>
      </c>
      <c r="M17" s="55">
        <v>7108.3089188312506</v>
      </c>
      <c r="N17" s="55">
        <v>56.025997203414406</v>
      </c>
      <c r="O17" s="55">
        <v>25287.694737316157</v>
      </c>
      <c r="P17" s="55"/>
      <c r="Q17" s="55">
        <v>203454.12488594299</v>
      </c>
      <c r="R17" s="55">
        <v>36.354437071428499</v>
      </c>
      <c r="S17" s="55">
        <v>466.10758807142798</v>
      </c>
      <c r="T17" s="55">
        <v>424.79510847178398</v>
      </c>
      <c r="U17" s="55">
        <v>50187.511269710289</v>
      </c>
      <c r="V17" s="55">
        <v>10.961298281746</v>
      </c>
      <c r="W17" s="65">
        <v>254579.85458754966</v>
      </c>
      <c r="X17" s="55"/>
      <c r="Y17" s="55">
        <v>5479.5851197086295</v>
      </c>
      <c r="Z17" s="55">
        <v>8634.0396231274208</v>
      </c>
      <c r="AA17" s="55">
        <v>92636.341941007893</v>
      </c>
      <c r="AB17" s="55">
        <v>106749.96668384394</v>
      </c>
      <c r="AC17" s="55"/>
      <c r="AD17" s="55">
        <v>1636.58396977897</v>
      </c>
      <c r="AE17" s="55">
        <v>13556.459219832799</v>
      </c>
      <c r="AF17" s="55">
        <v>89128.299361653262</v>
      </c>
      <c r="AG17" s="55">
        <v>104321.34255126503</v>
      </c>
      <c r="AH17" s="55"/>
      <c r="AI17" s="55">
        <v>1295.8715675019901</v>
      </c>
      <c r="AJ17" s="55">
        <v>3098.23024753049</v>
      </c>
      <c r="AK17" s="55">
        <v>72815.213284888814</v>
      </c>
      <c r="AL17" s="55">
        <v>77209.315099921296</v>
      </c>
      <c r="AM17" s="55"/>
      <c r="AN17" s="55">
        <v>27.5262273165546</v>
      </c>
      <c r="AO17" s="55">
        <v>49.206630954658905</v>
      </c>
      <c r="AP17" s="55">
        <v>32262.541436130923</v>
      </c>
      <c r="AQ17" s="55">
        <v>32339.274294402137</v>
      </c>
      <c r="AR17" s="55"/>
      <c r="AS17" s="55">
        <v>8384.5144296730505</v>
      </c>
      <c r="AT17" s="55">
        <v>25239.5224595361</v>
      </c>
      <c r="AU17" s="55">
        <v>222317.31315141835</v>
      </c>
      <c r="AV17" s="55">
        <v>255941.3500406275</v>
      </c>
      <c r="AW17" s="55"/>
      <c r="AX17" s="55">
        <v>4346.4048607819905</v>
      </c>
      <c r="AY17" s="55">
        <v>2854.8398138698903</v>
      </c>
      <c r="AZ17" s="55">
        <v>1210.7959823377098</v>
      </c>
      <c r="BA17" s="55"/>
      <c r="BB17" s="99">
        <v>-0.13038394195234093</v>
      </c>
      <c r="BC17" s="99">
        <v>-0.32026158562173856</v>
      </c>
      <c r="BD17" s="99">
        <v>0.12940055539600959</v>
      </c>
      <c r="BE17" s="99">
        <v>-0.16077044104982308</v>
      </c>
      <c r="BF17" s="99">
        <v>-0.11313458418006561</v>
      </c>
      <c r="BG17" s="99">
        <v>0.14356028153427891</v>
      </c>
      <c r="BH17" s="100"/>
      <c r="BI17" s="99">
        <v>-6.8771868406905079E-2</v>
      </c>
      <c r="BJ17" s="99">
        <v>-0.38077845693242063</v>
      </c>
      <c r="BK17" s="99">
        <v>-0.12080472015751864</v>
      </c>
      <c r="BL17" s="99">
        <v>-0.62955470119600299</v>
      </c>
      <c r="BM17" s="99">
        <v>-9.6579843280371058E-3</v>
      </c>
      <c r="BN17" s="99">
        <v>0.45439637185376847</v>
      </c>
      <c r="BO17" s="99">
        <v>-6.8138879264382668E-2</v>
      </c>
      <c r="BP17" s="100"/>
      <c r="BQ17" s="99" t="s">
        <v>107</v>
      </c>
      <c r="BR17" s="99" t="s">
        <v>107</v>
      </c>
      <c r="BS17" s="99" t="s">
        <v>107</v>
      </c>
      <c r="BT17" s="99" t="s">
        <v>107</v>
      </c>
      <c r="BU17" s="99" t="s">
        <v>107</v>
      </c>
      <c r="BV17" s="99" t="s">
        <v>107</v>
      </c>
      <c r="BW17" s="100"/>
      <c r="BX17" s="99" t="s">
        <v>107</v>
      </c>
      <c r="BY17" s="99" t="s">
        <v>107</v>
      </c>
      <c r="BZ17" s="99" t="s">
        <v>107</v>
      </c>
      <c r="CA17" s="99" t="s">
        <v>107</v>
      </c>
      <c r="CB17" s="99" t="s">
        <v>107</v>
      </c>
      <c r="CC17" s="99" t="s">
        <v>107</v>
      </c>
      <c r="CD17" s="99" t="s">
        <v>107</v>
      </c>
      <c r="CE17" s="55"/>
    </row>
    <row r="18" spans="1:83" x14ac:dyDescent="0.2">
      <c r="A18" s="39">
        <v>2022</v>
      </c>
      <c r="B18" s="55">
        <v>2253.0375147851601</v>
      </c>
      <c r="C18" s="55">
        <v>694.71060938580206</v>
      </c>
      <c r="D18" s="55">
        <v>1487.3957266176901</v>
      </c>
      <c r="E18" s="55">
        <v>2227.6345556155302</v>
      </c>
      <c r="F18" s="65">
        <v>6662.7784064041825</v>
      </c>
      <c r="G18" s="55">
        <v>2643.5712543218697</v>
      </c>
      <c r="H18" s="55"/>
      <c r="I18" s="55">
        <v>10727.229131104401</v>
      </c>
      <c r="J18" s="55">
        <v>290.37324954640104</v>
      </c>
      <c r="K18" s="55">
        <v>553.84567515530796</v>
      </c>
      <c r="L18" s="55">
        <v>50.343474690365099</v>
      </c>
      <c r="M18" s="55">
        <v>4220.4921182983899</v>
      </c>
      <c r="N18" s="55">
        <v>43.233470280550193</v>
      </c>
      <c r="O18" s="55">
        <v>15885.517119075417</v>
      </c>
      <c r="P18" s="55"/>
      <c r="Q18" s="55">
        <v>180077.24859825501</v>
      </c>
      <c r="R18" s="55">
        <v>16.421672874501979</v>
      </c>
      <c r="S18" s="55">
        <v>470.56009282868496</v>
      </c>
      <c r="T18" s="55">
        <v>154.66632245418322</v>
      </c>
      <c r="U18" s="55">
        <v>43987.146498654729</v>
      </c>
      <c r="V18" s="55">
        <v>12.611626924302701</v>
      </c>
      <c r="W18" s="65">
        <v>224718.65481199141</v>
      </c>
      <c r="X18" s="55"/>
      <c r="Y18" s="55">
        <v>4046.7975844136599</v>
      </c>
      <c r="Z18" s="55">
        <v>5358.0855790019305</v>
      </c>
      <c r="AA18" s="55">
        <v>76933.638321683873</v>
      </c>
      <c r="AB18" s="55">
        <v>86338.521485099467</v>
      </c>
      <c r="AC18" s="55"/>
      <c r="AD18" s="55">
        <v>1729.71782620103</v>
      </c>
      <c r="AE18" s="55">
        <v>8114.13585204227</v>
      </c>
      <c r="AF18" s="55">
        <v>74880.933135340354</v>
      </c>
      <c r="AG18" s="55">
        <v>84724.786813583662</v>
      </c>
      <c r="AH18" s="55"/>
      <c r="AI18" s="55">
        <v>886.26299578948908</v>
      </c>
      <c r="AJ18" s="55">
        <v>2413.2956880312299</v>
      </c>
      <c r="AK18" s="55">
        <v>72904.083354967021</v>
      </c>
      <c r="AL18" s="55">
        <v>76203.642038787744</v>
      </c>
      <c r="AM18" s="55"/>
      <c r="AN18" s="55">
        <v>20.7336353474013</v>
      </c>
      <c r="AO18" s="55">
        <v>44.665664300101902</v>
      </c>
      <c r="AP18" s="55">
        <v>30757.737300737041</v>
      </c>
      <c r="AQ18" s="55">
        <v>30823.136600384543</v>
      </c>
      <c r="AR18" s="55"/>
      <c r="AS18" s="55">
        <v>6642.0447710567905</v>
      </c>
      <c r="AT18" s="55">
        <v>15840.851454775298</v>
      </c>
      <c r="AU18" s="55">
        <v>193960.9175112542</v>
      </c>
      <c r="AV18" s="55">
        <v>216443.81373708628</v>
      </c>
      <c r="AW18" s="55"/>
      <c r="AX18" s="55">
        <v>3215.1129752066699</v>
      </c>
      <c r="AY18" s="55">
        <v>2492.79538535342</v>
      </c>
      <c r="AZ18" s="55">
        <v>954.87004584409294</v>
      </c>
      <c r="BA18" s="55"/>
      <c r="BB18" s="99">
        <v>-0.11062326487879726</v>
      </c>
      <c r="BC18" s="99">
        <v>-0.21598711092808565</v>
      </c>
      <c r="BD18" s="99">
        <v>-0.33099989005133335</v>
      </c>
      <c r="BE18" s="99">
        <v>-0.19561285853309729</v>
      </c>
      <c r="BF18" s="99">
        <v>-0.20794743177232944</v>
      </c>
      <c r="BG18" s="99">
        <v>-0.18639959070262779</v>
      </c>
      <c r="BH18" s="100"/>
      <c r="BI18" s="99">
        <v>-0.35679188762573022</v>
      </c>
      <c r="BJ18" s="99">
        <v>-0.52587727612537316</v>
      </c>
      <c r="BK18" s="99">
        <v>-0.29494132112281557</v>
      </c>
      <c r="BL18" s="99">
        <v>5.5648097899474891E-2</v>
      </c>
      <c r="BM18" s="99">
        <v>-0.4062593274305355</v>
      </c>
      <c r="BN18" s="99">
        <v>-0.22833198089126727</v>
      </c>
      <c r="BO18" s="99">
        <v>-0.37180841179509649</v>
      </c>
      <c r="BP18" s="100"/>
      <c r="BQ18" s="99" t="s">
        <v>107</v>
      </c>
      <c r="BR18" s="99" t="s">
        <v>107</v>
      </c>
      <c r="BS18" s="99" t="s">
        <v>107</v>
      </c>
      <c r="BT18" s="99" t="s">
        <v>107</v>
      </c>
      <c r="BU18" s="99" t="s">
        <v>107</v>
      </c>
      <c r="BV18" s="99" t="s">
        <v>107</v>
      </c>
      <c r="BW18" s="100"/>
      <c r="BX18" s="99" t="s">
        <v>107</v>
      </c>
      <c r="BY18" s="99" t="s">
        <v>107</v>
      </c>
      <c r="BZ18" s="99" t="s">
        <v>107</v>
      </c>
      <c r="CA18" s="99" t="s">
        <v>107</v>
      </c>
      <c r="CB18" s="99" t="s">
        <v>107</v>
      </c>
      <c r="CC18" s="99" t="s">
        <v>107</v>
      </c>
      <c r="CD18" s="99" t="s">
        <v>107</v>
      </c>
      <c r="CE18" s="55"/>
    </row>
    <row r="19" spans="1:83" x14ac:dyDescent="0.2">
      <c r="A19" s="39">
        <v>2023</v>
      </c>
      <c r="B19" s="55">
        <v>1425.8993601622901</v>
      </c>
      <c r="C19" s="55">
        <v>572.955167689635</v>
      </c>
      <c r="D19" s="55">
        <v>1504.50424858619</v>
      </c>
      <c r="E19" s="55">
        <v>2109.6338809077902</v>
      </c>
      <c r="F19" s="65">
        <v>5612.9926573459052</v>
      </c>
      <c r="G19" s="55">
        <v>2275.3750117678901</v>
      </c>
      <c r="H19" s="55"/>
      <c r="I19" s="55">
        <v>9765.6116607058902</v>
      </c>
      <c r="J19" s="55">
        <v>294.85905634067399</v>
      </c>
      <c r="K19" s="55">
        <v>445.84862068988195</v>
      </c>
      <c r="L19" s="55">
        <v>68.944251157445109</v>
      </c>
      <c r="M19" s="55">
        <v>4889.3486521673003</v>
      </c>
      <c r="N19" s="55">
        <v>66.821225947736892</v>
      </c>
      <c r="O19" s="55">
        <v>15531.433467008928</v>
      </c>
      <c r="P19" s="55"/>
      <c r="Q19" s="55">
        <v>189534.085619477</v>
      </c>
      <c r="R19" s="55">
        <v>2.9809044279999997</v>
      </c>
      <c r="S19" s="55">
        <v>366.46573540399999</v>
      </c>
      <c r="T19" s="55">
        <v>134.477968516</v>
      </c>
      <c r="U19" s="55">
        <v>49129.878080118906</v>
      </c>
      <c r="V19" s="55">
        <v>13.032894619999999</v>
      </c>
      <c r="W19" s="65">
        <v>239180.92120256391</v>
      </c>
      <c r="X19" s="55"/>
      <c r="Y19" s="55">
        <v>3175.7948573523404</v>
      </c>
      <c r="Z19" s="55">
        <v>4667.1012881301895</v>
      </c>
      <c r="AA19" s="55">
        <v>77285.651619558892</v>
      </c>
      <c r="AB19" s="55">
        <v>85128.547765041425</v>
      </c>
      <c r="AC19" s="55"/>
      <c r="AD19" s="55">
        <v>1718.62660903297</v>
      </c>
      <c r="AE19" s="55">
        <v>6249.35907239894</v>
      </c>
      <c r="AF19" s="55">
        <v>76420.095211871987</v>
      </c>
      <c r="AG19" s="55">
        <v>84388.080893303893</v>
      </c>
      <c r="AH19" s="55"/>
      <c r="AI19" s="55">
        <v>718.69866480460303</v>
      </c>
      <c r="AJ19" s="55">
        <v>4614.9731064797897</v>
      </c>
      <c r="AK19" s="55">
        <v>85475.174371133398</v>
      </c>
      <c r="AL19" s="55">
        <v>90808.846142417795</v>
      </c>
      <c r="AM19" s="55"/>
      <c r="AN19" s="55">
        <v>25.687902782611701</v>
      </c>
      <c r="AO19" s="55">
        <v>37.686000158468595</v>
      </c>
      <c r="AP19" s="55">
        <v>28149.442377503998</v>
      </c>
      <c r="AQ19" s="55">
        <v>28212.816280445077</v>
      </c>
      <c r="AR19" s="55"/>
      <c r="AS19" s="55">
        <v>5587.4322284072996</v>
      </c>
      <c r="AT19" s="55">
        <v>15493.7474668504</v>
      </c>
      <c r="AU19" s="55">
        <v>211031.47882506004</v>
      </c>
      <c r="AV19" s="55">
        <v>232112.65852031775</v>
      </c>
      <c r="AW19" s="55"/>
      <c r="AX19" s="55">
        <v>2340.9861264125902</v>
      </c>
      <c r="AY19" s="55">
        <v>2648.7200546272602</v>
      </c>
      <c r="AZ19" s="55">
        <v>623.41395015005901</v>
      </c>
      <c r="BA19" s="55"/>
      <c r="BB19" s="99">
        <v>-0.36712134138687091</v>
      </c>
      <c r="BC19" s="99">
        <v>-0.1752606625711558</v>
      </c>
      <c r="BD19" s="99">
        <v>1.1502333684529464E-2</v>
      </c>
      <c r="BE19" s="99">
        <v>-5.2971289393171861E-2</v>
      </c>
      <c r="BF19" s="99">
        <v>-0.15755975736026817</v>
      </c>
      <c r="BG19" s="99">
        <v>-0.13927986315936447</v>
      </c>
      <c r="BH19" s="100"/>
      <c r="BI19" s="99">
        <v>-8.9642670874832797E-2</v>
      </c>
      <c r="BJ19" s="99">
        <v>1.5448416137782361E-2</v>
      </c>
      <c r="BK19" s="99">
        <v>-0.19499485020830354</v>
      </c>
      <c r="BL19" s="99">
        <v>0.36947740658512562</v>
      </c>
      <c r="BM19" s="99">
        <v>0.15847832791086436</v>
      </c>
      <c r="BN19" s="99">
        <v>0.54559015304858183</v>
      </c>
      <c r="BO19" s="99">
        <v>-2.2289715179703129E-2</v>
      </c>
      <c r="BP19" s="100"/>
      <c r="BQ19" s="99" t="s">
        <v>107</v>
      </c>
      <c r="BR19" s="99" t="s">
        <v>107</v>
      </c>
      <c r="BS19" s="99" t="s">
        <v>107</v>
      </c>
      <c r="BT19" s="99" t="s">
        <v>107</v>
      </c>
      <c r="BU19" s="99" t="s">
        <v>107</v>
      </c>
      <c r="BV19" s="99" t="s">
        <v>107</v>
      </c>
      <c r="BW19" s="100"/>
      <c r="BX19" s="99" t="s">
        <v>107</v>
      </c>
      <c r="BY19" s="99" t="s">
        <v>107</v>
      </c>
      <c r="BZ19" s="99" t="s">
        <v>107</v>
      </c>
      <c r="CA19" s="99" t="s">
        <v>107</v>
      </c>
      <c r="CB19" s="99" t="s">
        <v>107</v>
      </c>
      <c r="CC19" s="99" t="s">
        <v>107</v>
      </c>
      <c r="CD19" s="99" t="s">
        <v>107</v>
      </c>
      <c r="CE19" s="55"/>
    </row>
    <row r="20" spans="1:83" x14ac:dyDescent="0.2">
      <c r="A20" s="39">
        <v>2024</v>
      </c>
      <c r="B20" s="55">
        <v>1786.1382907003601</v>
      </c>
      <c r="C20" s="55">
        <v>814.28782185191506</v>
      </c>
      <c r="D20" s="55">
        <v>1971.3286824187601</v>
      </c>
      <c r="E20" s="55">
        <v>2580.6752978997101</v>
      </c>
      <c r="F20" s="65">
        <v>7152.4300928707453</v>
      </c>
      <c r="G20" s="55">
        <v>2948.3790666508098</v>
      </c>
      <c r="H20" s="55"/>
      <c r="I20" s="55">
        <v>11477.946820676902</v>
      </c>
      <c r="J20" s="55">
        <v>335.45247708501796</v>
      </c>
      <c r="K20" s="55">
        <v>569.40023935366298</v>
      </c>
      <c r="L20" s="55">
        <v>37.004521291121698</v>
      </c>
      <c r="M20" s="55">
        <v>6297.5889578321403</v>
      </c>
      <c r="N20" s="55">
        <v>40.191452312257603</v>
      </c>
      <c r="O20" s="55">
        <v>18757.5844685511</v>
      </c>
      <c r="P20" s="55"/>
      <c r="Q20" s="55">
        <v>228581.64174839199</v>
      </c>
      <c r="R20" s="55">
        <v>13.754318011904752</v>
      </c>
      <c r="S20" s="55">
        <v>368.39751697222198</v>
      </c>
      <c r="T20" s="55">
        <v>68.008436079364998</v>
      </c>
      <c r="U20" s="55">
        <v>61666.366998565056</v>
      </c>
      <c r="V20" s="55">
        <v>13.7426037619047</v>
      </c>
      <c r="W20" s="65">
        <v>290711.9116217824</v>
      </c>
      <c r="X20" s="55"/>
      <c r="Y20" s="55">
        <v>4436.2803199283508</v>
      </c>
      <c r="Z20" s="55">
        <v>5218.8192163235799</v>
      </c>
      <c r="AA20" s="55">
        <v>95434.953077317448</v>
      </c>
      <c r="AB20" s="55">
        <v>105090.05261356938</v>
      </c>
      <c r="AC20" s="55"/>
      <c r="AD20" s="55">
        <v>1730.90963617902</v>
      </c>
      <c r="AE20" s="55">
        <v>7320.1084560098598</v>
      </c>
      <c r="AF20" s="55">
        <v>94885.20943250948</v>
      </c>
      <c r="AG20" s="55">
        <v>103936.22752469836</v>
      </c>
      <c r="AH20" s="55"/>
      <c r="AI20" s="55">
        <v>985.24013676337802</v>
      </c>
      <c r="AJ20" s="55">
        <v>6218.6567962177196</v>
      </c>
      <c r="AK20" s="55">
        <v>100391.74911195559</v>
      </c>
      <c r="AL20" s="55">
        <v>107595.64604493669</v>
      </c>
      <c r="AM20" s="55"/>
      <c r="AN20" s="55">
        <v>29.682948520021899</v>
      </c>
      <c r="AO20" s="55">
        <v>48.564422601397098</v>
      </c>
      <c r="AP20" s="55">
        <v>31471.149727777774</v>
      </c>
      <c r="AQ20" s="55">
        <v>31549.397098899193</v>
      </c>
      <c r="AR20" s="55"/>
      <c r="AS20" s="55">
        <v>7122.7471443507302</v>
      </c>
      <c r="AT20" s="55">
        <v>18709.020045949699</v>
      </c>
      <c r="AU20" s="55">
        <v>259240.76189400503</v>
      </c>
      <c r="AV20" s="55">
        <v>285072.52908430545</v>
      </c>
      <c r="AW20" s="55"/>
      <c r="AX20" s="55">
        <v>2834.4927134698601</v>
      </c>
      <c r="AY20" s="55">
        <v>3446.5050841172701</v>
      </c>
      <c r="AZ20" s="55">
        <v>871.43229528362406</v>
      </c>
      <c r="BA20" s="55"/>
      <c r="BB20" s="99">
        <f t="shared" ref="BB20" si="0">IFERROR(B20/B19-1, "n/a")</f>
        <v>0.25263980095837124</v>
      </c>
      <c r="BC20" s="99">
        <f t="shared" ref="BC20" si="1">IFERROR(C20/C19-1, "n/a")</f>
        <v>0.421206872320258</v>
      </c>
      <c r="BD20" s="99">
        <f t="shared" ref="BD20" si="2">IFERROR(D20/D19-1, "n/a")</f>
        <v>0.3102845567044783</v>
      </c>
      <c r="BE20" s="99">
        <f t="shared" ref="BE20" si="3">IFERROR(E20/E19-1, "n/a")</f>
        <v>0.22328112060336625</v>
      </c>
      <c r="BF20" s="99">
        <f t="shared" ref="BF20" si="4">IFERROR(F20/F19-1, "n/a")</f>
        <v>0.27426321919557983</v>
      </c>
      <c r="BG20" s="99">
        <f t="shared" ref="BG20" si="5">IFERROR(G20/G19-1, "n/a")</f>
        <v>0.29577720217645265</v>
      </c>
      <c r="BH20" s="100"/>
      <c r="BI20" s="99">
        <f t="shared" ref="BI20" si="6">IFERROR(I20/I19-1, "n/a")</f>
        <v>0.17534335989019234</v>
      </c>
      <c r="BJ20" s="99">
        <f t="shared" ref="BJ20" si="7">IFERROR(J20/J19-1, "n/a")</f>
        <v>0.13767059166547413</v>
      </c>
      <c r="BK20" s="99">
        <f t="shared" ref="BK20" si="8">IFERROR(K20/K19-1, "n/a")</f>
        <v>0.27711562384695498</v>
      </c>
      <c r="BL20" s="99">
        <f t="shared" ref="BL20" si="9">IFERROR(L20/L19-1, "n/a")</f>
        <v>-0.46326893584475937</v>
      </c>
      <c r="BM20" s="99">
        <f t="shared" ref="BM20" si="10">IFERROR(M20/M19-1, "n/a")</f>
        <v>0.28802206711943312</v>
      </c>
      <c r="BN20" s="99">
        <f t="shared" ref="BN20" si="11">IFERROR(N20/N19-1, "n/a")</f>
        <v>-0.3985226738627532</v>
      </c>
      <c r="BO20" s="99">
        <f t="shared" ref="BO20" si="12">IFERROR(O20/O19-1, "n/a")</f>
        <v>0.20771753028430995</v>
      </c>
      <c r="BP20" s="100"/>
      <c r="BQ20" s="99" t="s">
        <v>107</v>
      </c>
      <c r="BR20" s="99" t="s">
        <v>107</v>
      </c>
      <c r="BS20" s="99" t="s">
        <v>107</v>
      </c>
      <c r="BT20" s="99" t="s">
        <v>107</v>
      </c>
      <c r="BU20" s="99" t="s">
        <v>107</v>
      </c>
      <c r="BV20" s="99" t="s">
        <v>107</v>
      </c>
      <c r="BW20" s="100"/>
      <c r="BX20" s="99" t="s">
        <v>107</v>
      </c>
      <c r="BY20" s="99" t="s">
        <v>107</v>
      </c>
      <c r="BZ20" s="99" t="s">
        <v>107</v>
      </c>
      <c r="CA20" s="99" t="s">
        <v>107</v>
      </c>
      <c r="CB20" s="99" t="s">
        <v>107</v>
      </c>
      <c r="CC20" s="99" t="s">
        <v>107</v>
      </c>
      <c r="CD20" s="99" t="s">
        <v>107</v>
      </c>
      <c r="CE20" s="55"/>
    </row>
    <row r="21" spans="1:83" x14ac:dyDescent="0.2">
      <c r="A21" s="39"/>
      <c r="B21" s="78"/>
      <c r="C21" s="78"/>
      <c r="D21" s="78"/>
      <c r="E21" s="78"/>
      <c r="F21" s="78"/>
      <c r="G21" s="78"/>
      <c r="H21" s="77"/>
      <c r="I21" s="78"/>
      <c r="J21" s="78"/>
      <c r="K21" s="78"/>
      <c r="L21" s="78"/>
      <c r="M21" s="78"/>
      <c r="N21" s="78"/>
      <c r="O21" s="78"/>
      <c r="P21" s="77"/>
      <c r="Q21" s="78"/>
      <c r="R21" s="78"/>
      <c r="S21" s="78"/>
      <c r="T21" s="78"/>
      <c r="U21" s="78"/>
      <c r="V21" s="78"/>
      <c r="W21" s="78"/>
      <c r="X21" s="77"/>
      <c r="Y21" s="78"/>
      <c r="Z21" s="78"/>
      <c r="AA21" s="78"/>
      <c r="AB21" s="78"/>
      <c r="AC21" s="77"/>
      <c r="AD21" s="78"/>
      <c r="AE21" s="78"/>
      <c r="AF21" s="78"/>
      <c r="AG21" s="78"/>
      <c r="AH21" s="77"/>
      <c r="AI21" s="78"/>
      <c r="AJ21" s="78"/>
      <c r="AK21" s="78"/>
      <c r="AL21" s="78"/>
      <c r="AM21" s="77"/>
      <c r="AN21" s="55"/>
      <c r="AO21" s="55"/>
      <c r="AP21" s="55"/>
      <c r="AQ21" s="55"/>
      <c r="AR21" s="77"/>
      <c r="AS21" s="55"/>
      <c r="AT21" s="55"/>
      <c r="AU21" s="55"/>
      <c r="AV21" s="55"/>
      <c r="AW21" s="77"/>
      <c r="AX21" s="78"/>
      <c r="AY21" s="78"/>
      <c r="AZ21" s="78"/>
      <c r="BA21" s="77"/>
      <c r="BH21" s="122"/>
      <c r="BP21" s="122"/>
      <c r="BQ21" s="99"/>
      <c r="BR21" s="99"/>
      <c r="BS21" s="99"/>
      <c r="BT21" s="99"/>
      <c r="BU21" s="99"/>
      <c r="BV21" s="99"/>
      <c r="BW21" s="122"/>
      <c r="BX21" s="99"/>
      <c r="BY21" s="99"/>
      <c r="BZ21" s="99"/>
      <c r="CA21" s="99"/>
      <c r="CB21" s="99"/>
      <c r="CC21" s="99"/>
      <c r="CD21" s="99"/>
      <c r="CE21" s="77"/>
    </row>
    <row r="22" spans="1:83" x14ac:dyDescent="0.2">
      <c r="A22" s="5" t="s">
        <v>137</v>
      </c>
      <c r="B22" s="55">
        <v>1335.6101687786702</v>
      </c>
      <c r="C22" s="55">
        <v>446.13974150127103</v>
      </c>
      <c r="D22" s="55">
        <v>1166.6132723227602</v>
      </c>
      <c r="E22" s="55">
        <v>2481.7342149761298</v>
      </c>
      <c r="F22" s="55">
        <v>5430.0973975788311</v>
      </c>
      <c r="G22" s="55">
        <v>1830.2500601772201</v>
      </c>
      <c r="I22" s="55">
        <v>8938.8158551779907</v>
      </c>
      <c r="J22" s="55">
        <v>307.49039760967099</v>
      </c>
      <c r="K22" s="55">
        <v>327.22483871554601</v>
      </c>
      <c r="L22" s="55">
        <v>42.859464058624404</v>
      </c>
      <c r="M22" s="55">
        <v>3979.5567010946997</v>
      </c>
      <c r="N22" s="55">
        <v>41.399149300952004</v>
      </c>
      <c r="O22" s="55">
        <v>13637.346405957485</v>
      </c>
      <c r="Q22" s="55">
        <v>166833.66023703601</v>
      </c>
      <c r="R22" s="55">
        <v>15.07595246031739</v>
      </c>
      <c r="S22" s="55">
        <v>358.71143360317399</v>
      </c>
      <c r="T22" s="55">
        <v>109.46926847619029</v>
      </c>
      <c r="U22" s="55">
        <v>42513.329707804995</v>
      </c>
      <c r="V22" s="55">
        <v>10.965230063491999</v>
      </c>
      <c r="W22" s="65">
        <v>209841.21182944419</v>
      </c>
      <c r="Y22" s="55">
        <v>2819.0321627204798</v>
      </c>
      <c r="Z22" s="55">
        <v>4058.3193496660501</v>
      </c>
      <c r="AA22" s="55">
        <v>68369.461338904715</v>
      </c>
      <c r="AB22" s="55">
        <v>75246.812851291252</v>
      </c>
      <c r="AD22" s="55">
        <v>1761.48045168313</v>
      </c>
      <c r="AE22" s="55">
        <v>5845.85411142885</v>
      </c>
      <c r="AF22" s="55">
        <v>67072.71924903171</v>
      </c>
      <c r="AG22" s="55">
        <v>74680.053812143684</v>
      </c>
      <c r="AI22" s="55">
        <v>849.58478317522304</v>
      </c>
      <c r="AJ22" s="55">
        <v>3733.1729448625897</v>
      </c>
      <c r="AK22" s="55">
        <v>74399.031241507852</v>
      </c>
      <c r="AL22" s="55">
        <v>78981.788969545669</v>
      </c>
      <c r="AN22" s="55">
        <v>14.8994042104757</v>
      </c>
      <c r="AO22" s="55">
        <v>29.088791731267502</v>
      </c>
      <c r="AP22" s="55">
        <v>24885.494642238056</v>
      </c>
      <c r="AQ22" s="55">
        <v>24929.4828381798</v>
      </c>
      <c r="AS22" s="55">
        <v>5415.1979933683597</v>
      </c>
      <c r="AT22" s="55">
        <v>13608.257614226201</v>
      </c>
      <c r="AU22" s="55">
        <v>184955.71718720603</v>
      </c>
      <c r="AV22" s="55">
        <v>203979.1727948006</v>
      </c>
      <c r="AX22" s="55">
        <v>1946.5558549293698</v>
      </c>
      <c r="AY22" s="55">
        <v>2201.7567542700399</v>
      </c>
      <c r="AZ22" s="55">
        <v>1281.78478837942</v>
      </c>
      <c r="BB22" s="99" t="str">
        <f>IFERROR(B22/#REF!-1, "n/a")</f>
        <v>n/a</v>
      </c>
      <c r="BC22" s="99" t="str">
        <f>IFERROR(C22/#REF!-1, "n/a")</f>
        <v>n/a</v>
      </c>
      <c r="BD22" s="99" t="str">
        <f>IFERROR(D22/#REF!-1, "n/a")</f>
        <v>n/a</v>
      </c>
      <c r="BE22" s="99" t="str">
        <f>IFERROR(E22/#REF!-1, "n/a")</f>
        <v>n/a</v>
      </c>
      <c r="BF22" s="99" t="str">
        <f>IFERROR(F22/#REF!-1, "n/a")</f>
        <v>n/a</v>
      </c>
      <c r="BG22" s="99" t="str">
        <f>IFERROR(G22/#REF!-1, "n/a")</f>
        <v>n/a</v>
      </c>
      <c r="BI22" s="99" t="str">
        <f>IFERROR(I22/#REF!-1, "n/a")</f>
        <v>n/a</v>
      </c>
      <c r="BJ22" s="99" t="str">
        <f>IFERROR(J22/#REF!-1, "n/a")</f>
        <v>n/a</v>
      </c>
      <c r="BK22" s="99" t="str">
        <f>IFERROR(K22/#REF!-1, "n/a")</f>
        <v>n/a</v>
      </c>
      <c r="BL22" s="99" t="str">
        <f>IFERROR(L22/#REF!-1, "n/a")</f>
        <v>n/a</v>
      </c>
      <c r="BM22" s="99" t="str">
        <f>IFERROR(M22/#REF!-1, "n/a")</f>
        <v>n/a</v>
      </c>
      <c r="BN22" s="99" t="str">
        <f>IFERROR(N22/#REF!-1, "n/a")</f>
        <v>n/a</v>
      </c>
      <c r="BO22" s="99" t="str">
        <f>IFERROR(O22/#REF!-1, "n/a")</f>
        <v>n/a</v>
      </c>
      <c r="BQ22" s="99" t="str">
        <f>IFERROR(B22/#REF!-1, "n/a")</f>
        <v>n/a</v>
      </c>
      <c r="BR22" s="99" t="str">
        <f>IFERROR(C22/#REF!-1, "n/a")</f>
        <v>n/a</v>
      </c>
      <c r="BS22" s="99" t="str">
        <f>IFERROR(D22/#REF!-1, "n/a")</f>
        <v>n/a</v>
      </c>
      <c r="BT22" s="99" t="str">
        <f>IFERROR(E22/#REF!-1, "n/a")</f>
        <v>n/a</v>
      </c>
      <c r="BU22" s="99" t="str">
        <f>IFERROR(F22/#REF!-1, "n/a")</f>
        <v>n/a</v>
      </c>
      <c r="BV22" s="99" t="str">
        <f>IFERROR(G22/#REF!-1, "n/a")</f>
        <v>n/a</v>
      </c>
      <c r="BX22" s="99" t="str">
        <f>IFERROR(I22/#REF!-1, "n/a")</f>
        <v>n/a</v>
      </c>
      <c r="BY22" s="99" t="str">
        <f>IFERROR(J22/#REF!-1, "n/a")</f>
        <v>n/a</v>
      </c>
      <c r="BZ22" s="99" t="str">
        <f>IFERROR(K22/#REF!-1, "n/a")</f>
        <v>n/a</v>
      </c>
      <c r="CA22" s="99" t="str">
        <f>IFERROR(L22/#REF!-1, "n/a")</f>
        <v>n/a</v>
      </c>
      <c r="CB22" s="99" t="str">
        <f>IFERROR(M22/#REF!-1, "n/a")</f>
        <v>n/a</v>
      </c>
      <c r="CC22" s="99" t="str">
        <f>IFERROR(N22/#REF!-1, "n/a")</f>
        <v>n/a</v>
      </c>
      <c r="CD22" s="99" t="str">
        <f>IFERROR(O22/#REF!-1, "n/a")</f>
        <v>n/a</v>
      </c>
    </row>
    <row r="23" spans="1:83" x14ac:dyDescent="0.2">
      <c r="A23" s="5" t="s">
        <v>144</v>
      </c>
      <c r="B23" s="55">
        <v>1357.4025389594399</v>
      </c>
      <c r="C23" s="55">
        <v>572.65005094590401</v>
      </c>
      <c r="D23" s="55">
        <v>1604.00884039483</v>
      </c>
      <c r="E23" s="55">
        <v>2732.1930999601404</v>
      </c>
      <c r="F23" s="55">
        <v>6266.2545302603139</v>
      </c>
      <c r="G23" s="55">
        <v>2571.86012322032</v>
      </c>
      <c r="I23" s="55">
        <v>9282.2287882660512</v>
      </c>
      <c r="J23" s="55">
        <v>333.59907040821702</v>
      </c>
      <c r="K23" s="55">
        <v>496.87723460264601</v>
      </c>
      <c r="L23" s="55">
        <v>126.01918289286</v>
      </c>
      <c r="M23" s="55">
        <v>4415.5497263420202</v>
      </c>
      <c r="N23" s="55">
        <v>126.854341302921</v>
      </c>
      <c r="O23" s="55">
        <v>14781.128343814715</v>
      </c>
      <c r="Q23" s="55">
        <v>188019.615373451</v>
      </c>
      <c r="R23" s="55">
        <v>3.7506313548387094</v>
      </c>
      <c r="S23" s="55">
        <v>383.89096153225796</v>
      </c>
      <c r="T23" s="55">
        <v>245.1985134516122</v>
      </c>
      <c r="U23" s="55">
        <v>47310.662333479442</v>
      </c>
      <c r="V23" s="55">
        <v>12.791425967741899</v>
      </c>
      <c r="W23" s="65">
        <v>235975.90923923688</v>
      </c>
      <c r="Y23" s="55">
        <v>3671.7722670430298</v>
      </c>
      <c r="Z23" s="55">
        <v>4269.1035137389599</v>
      </c>
      <c r="AA23" s="55">
        <v>75997.106862947257</v>
      </c>
      <c r="AB23" s="55">
        <v>83937.98264372925</v>
      </c>
      <c r="AD23" s="55">
        <v>1744.02054030005</v>
      </c>
      <c r="AE23" s="55">
        <v>6343.2661390926996</v>
      </c>
      <c r="AF23" s="55">
        <v>74691.584308032237</v>
      </c>
      <c r="AG23" s="55">
        <v>82778.870987424991</v>
      </c>
      <c r="AI23" s="55">
        <v>850.46172291724702</v>
      </c>
      <c r="AJ23" s="55">
        <v>4168.7586909830397</v>
      </c>
      <c r="AK23" s="55">
        <v>85287.218068258022</v>
      </c>
      <c r="AL23" s="55">
        <v>90306.438482158308</v>
      </c>
      <c r="AN23" s="55">
        <v>24.045279473603202</v>
      </c>
      <c r="AO23" s="55">
        <v>78.657374639854197</v>
      </c>
      <c r="AP23" s="55">
        <v>29101.309015516035</v>
      </c>
      <c r="AQ23" s="55">
        <v>29204.011669629494</v>
      </c>
      <c r="AS23" s="55">
        <v>6242.2092507867301</v>
      </c>
      <c r="AT23" s="55">
        <v>14702.470969174801</v>
      </c>
      <c r="AU23" s="55">
        <v>206874.60022372118</v>
      </c>
      <c r="AV23" s="55">
        <v>227819.28044368271</v>
      </c>
      <c r="AX23" s="55">
        <v>2538.1873434287299</v>
      </c>
      <c r="AY23" s="55">
        <v>2970.9364104645301</v>
      </c>
      <c r="AZ23" s="55">
        <v>757.13077636707396</v>
      </c>
      <c r="BB23" s="99" t="str">
        <f>IFERROR(B23/#REF!-1, "n/a")</f>
        <v>n/a</v>
      </c>
      <c r="BC23" s="99" t="str">
        <f>IFERROR(C23/#REF!-1, "n/a")</f>
        <v>n/a</v>
      </c>
      <c r="BD23" s="99" t="str">
        <f>IFERROR(D23/#REF!-1, "n/a")</f>
        <v>n/a</v>
      </c>
      <c r="BE23" s="99" t="str">
        <f>IFERROR(E23/#REF!-1, "n/a")</f>
        <v>n/a</v>
      </c>
      <c r="BF23" s="99" t="str">
        <f>IFERROR(F23/#REF!-1, "n/a")</f>
        <v>n/a</v>
      </c>
      <c r="BG23" s="99" t="str">
        <f>IFERROR(G23/#REF!-1, "n/a")</f>
        <v>n/a</v>
      </c>
      <c r="BI23" s="99" t="str">
        <f>IFERROR(I23/#REF!-1, "n/a")</f>
        <v>n/a</v>
      </c>
      <c r="BJ23" s="99" t="str">
        <f>IFERROR(J23/#REF!-1, "n/a")</f>
        <v>n/a</v>
      </c>
      <c r="BK23" s="99" t="str">
        <f>IFERROR(K23/#REF!-1, "n/a")</f>
        <v>n/a</v>
      </c>
      <c r="BL23" s="99" t="str">
        <f>IFERROR(L23/#REF!-1, "n/a")</f>
        <v>n/a</v>
      </c>
      <c r="BM23" s="99" t="str">
        <f>IFERROR(M23/#REF!-1, "n/a")</f>
        <v>n/a</v>
      </c>
      <c r="BN23" s="99" t="str">
        <f>IFERROR(N23/#REF!-1, "n/a")</f>
        <v>n/a</v>
      </c>
      <c r="BO23" s="99" t="str">
        <f>IFERROR(O23/#REF!-1, "n/a")</f>
        <v>n/a</v>
      </c>
      <c r="BQ23" s="99">
        <f t="shared" ref="BQ23:BQ28" si="13">IFERROR(B23/B22-1, "n/a")</f>
        <v>1.6316415291070641E-2</v>
      </c>
      <c r="BR23" s="99">
        <f t="shared" ref="BR23:BR28" si="14">IFERROR(C23/C22-1, "n/a")</f>
        <v>0.28356655477255344</v>
      </c>
      <c r="BS23" s="99">
        <f t="shared" ref="BS23:BS28" si="15">IFERROR(D23/D22-1, "n/a")</f>
        <v>0.37492764607520956</v>
      </c>
      <c r="BT23" s="99">
        <f t="shared" ref="BT23:BT28" si="16">IFERROR(E23/E22-1, "n/a")</f>
        <v>0.10092091388054603</v>
      </c>
      <c r="BU23" s="99">
        <f t="shared" ref="BU23:BU28" si="17">IFERROR(F23/F22-1, "n/a")</f>
        <v>0.1539856601935552</v>
      </c>
      <c r="BV23" s="99">
        <f t="shared" ref="BV23:BV28" si="18">IFERROR(G23/G22-1, "n/a")</f>
        <v>0.40519603259638259</v>
      </c>
      <c r="BX23" s="99">
        <f t="shared" ref="BX23:BX28" si="19">IFERROR(I23/I22-1, "n/a")</f>
        <v>3.841816842989676E-2</v>
      </c>
      <c r="BY23" s="99">
        <f t="shared" ref="BY23:BY28" si="20">IFERROR(J23/J22-1, "n/a")</f>
        <v>8.4908904478013802E-2</v>
      </c>
      <c r="BZ23" s="99">
        <f t="shared" ref="BZ23:BZ28" si="21">IFERROR(K23/K22-1, "n/a")</f>
        <v>0.51845818475466499</v>
      </c>
      <c r="CA23" s="99">
        <f t="shared" ref="CA23:CA28" si="22">IFERROR(L23/L22-1, "n/a")</f>
        <v>1.9402883507942925</v>
      </c>
      <c r="CB23" s="99">
        <f t="shared" ref="CB23:CB28" si="23">IFERROR(M23/M22-1, "n/a")</f>
        <v>0.10955818901321024</v>
      </c>
      <c r="CC23" s="99">
        <f t="shared" ref="CC23:CC28" si="24">IFERROR(N23/N22-1, "n/a")</f>
        <v>2.0641774878210817</v>
      </c>
      <c r="CD23" s="99">
        <f t="shared" ref="CD23:CD28" si="25">IFERROR(O23/O22-1, "n/a")</f>
        <v>8.3871297524389821E-2</v>
      </c>
    </row>
    <row r="24" spans="1:83" x14ac:dyDescent="0.2">
      <c r="A24" s="5" t="s">
        <v>145</v>
      </c>
      <c r="B24" s="55">
        <v>1413.21854474414</v>
      </c>
      <c r="C24" s="55">
        <v>603.91975033751203</v>
      </c>
      <c r="D24" s="55">
        <v>1447.80183059806</v>
      </c>
      <c r="E24" s="55">
        <v>1691.20309992277</v>
      </c>
      <c r="F24" s="55">
        <v>5156.1432256024818</v>
      </c>
      <c r="G24" s="55">
        <v>1982.4391323166999</v>
      </c>
      <c r="I24" s="55">
        <v>9837.9477007895202</v>
      </c>
      <c r="J24" s="55">
        <v>257.96227190597398</v>
      </c>
      <c r="K24" s="55">
        <v>376.742191561769</v>
      </c>
      <c r="L24" s="55">
        <v>79.690617612422798</v>
      </c>
      <c r="M24" s="55">
        <v>4328.4947188333799</v>
      </c>
      <c r="N24" s="55">
        <v>42.112004401839897</v>
      </c>
      <c r="O24" s="55">
        <v>14922.949505104907</v>
      </c>
      <c r="Q24" s="55">
        <v>181248.851144096</v>
      </c>
      <c r="R24" s="55">
        <v>2.10038651612903</v>
      </c>
      <c r="S24" s="55">
        <v>405.31365599999998</v>
      </c>
      <c r="T24" s="55">
        <v>138.71071329032239</v>
      </c>
      <c r="U24" s="55">
        <v>47090.489312064448</v>
      </c>
      <c r="V24" s="55">
        <v>11.1614884032258</v>
      </c>
      <c r="W24" s="65">
        <v>228896.62670037014</v>
      </c>
      <c r="Y24" s="55">
        <v>2869.8000763889499</v>
      </c>
      <c r="Z24" s="55">
        <v>4813.6635049648894</v>
      </c>
      <c r="AA24" s="55">
        <v>74137.457677774204</v>
      </c>
      <c r="AB24" s="55">
        <v>81820.921259128037</v>
      </c>
      <c r="AD24" s="55">
        <v>1686.3150054360099</v>
      </c>
      <c r="AE24" s="55">
        <v>6284.1697309597594</v>
      </c>
      <c r="AF24" s="55">
        <v>73040.95597012894</v>
      </c>
      <c r="AG24" s="55">
        <v>81011.440706524707</v>
      </c>
      <c r="AI24" s="55">
        <v>600.02814377753498</v>
      </c>
      <c r="AJ24" s="55">
        <v>3825.1162691802501</v>
      </c>
      <c r="AK24" s="55">
        <v>81718.213052467647</v>
      </c>
      <c r="AL24" s="55">
        <v>86143.357465425433</v>
      </c>
      <c r="AN24" s="55">
        <v>13.8595209842244</v>
      </c>
      <c r="AO24" s="55">
        <v>17.679479939257202</v>
      </c>
      <c r="AP24" s="55">
        <v>27718.00129054832</v>
      </c>
      <c r="AQ24" s="55">
        <v>27749.540291471803</v>
      </c>
      <c r="AS24" s="55">
        <v>5142.2837046182804</v>
      </c>
      <c r="AT24" s="55">
        <v>14905.270025165601</v>
      </c>
      <c r="AU24" s="55">
        <v>201178.62540982256</v>
      </c>
      <c r="AV24" s="55">
        <v>221226.17913960645</v>
      </c>
      <c r="AX24" s="55">
        <v>2150.1064614792299</v>
      </c>
      <c r="AY24" s="55">
        <v>2607.4203370138403</v>
      </c>
      <c r="AZ24" s="55">
        <v>398.61642710942601</v>
      </c>
      <c r="BB24" s="99" t="str">
        <f>IFERROR(B24/#REF!-1, "n/a")</f>
        <v>n/a</v>
      </c>
      <c r="BC24" s="99" t="str">
        <f>IFERROR(C24/#REF!-1, "n/a")</f>
        <v>n/a</v>
      </c>
      <c r="BD24" s="99" t="str">
        <f>IFERROR(D24/#REF!-1, "n/a")</f>
        <v>n/a</v>
      </c>
      <c r="BE24" s="99" t="str">
        <f>IFERROR(E24/#REF!-1, "n/a")</f>
        <v>n/a</v>
      </c>
      <c r="BF24" s="99" t="str">
        <f>IFERROR(F24/#REF!-1, "n/a")</f>
        <v>n/a</v>
      </c>
      <c r="BG24" s="99" t="str">
        <f>IFERROR(G24/#REF!-1, "n/a")</f>
        <v>n/a</v>
      </c>
      <c r="BI24" s="99" t="str">
        <f>IFERROR(I24/#REF!-1, "n/a")</f>
        <v>n/a</v>
      </c>
      <c r="BJ24" s="99" t="str">
        <f>IFERROR(J24/#REF!-1, "n/a")</f>
        <v>n/a</v>
      </c>
      <c r="BK24" s="99" t="str">
        <f>IFERROR(K24/#REF!-1, "n/a")</f>
        <v>n/a</v>
      </c>
      <c r="BL24" s="99" t="str">
        <f>IFERROR(L24/#REF!-1, "n/a")</f>
        <v>n/a</v>
      </c>
      <c r="BM24" s="99" t="str">
        <f>IFERROR(M24/#REF!-1, "n/a")</f>
        <v>n/a</v>
      </c>
      <c r="BN24" s="99" t="str">
        <f>IFERROR(N24/#REF!-1, "n/a")</f>
        <v>n/a</v>
      </c>
      <c r="BO24" s="99" t="str">
        <f>IFERROR(O24/#REF!-1, "n/a")</f>
        <v>n/a</v>
      </c>
      <c r="BQ24" s="99">
        <f t="shared" si="13"/>
        <v>4.1119715178584926E-2</v>
      </c>
      <c r="BR24" s="99">
        <f t="shared" si="14"/>
        <v>5.4605250344353706E-2</v>
      </c>
      <c r="BS24" s="99">
        <f t="shared" si="15"/>
        <v>-9.7385379595738009E-2</v>
      </c>
      <c r="BT24" s="99">
        <f t="shared" si="16"/>
        <v>-0.38100894115154504</v>
      </c>
      <c r="BU24" s="99">
        <f t="shared" si="17"/>
        <v>-0.17715707194736563</v>
      </c>
      <c r="BV24" s="99">
        <f t="shared" si="18"/>
        <v>-0.22918081181086336</v>
      </c>
      <c r="BX24" s="99">
        <f t="shared" si="19"/>
        <v>5.986912466820149E-2</v>
      </c>
      <c r="BY24" s="99">
        <f t="shared" si="20"/>
        <v>-0.2267296440894998</v>
      </c>
      <c r="BZ24" s="99">
        <f t="shared" si="21"/>
        <v>-0.24178013133757137</v>
      </c>
      <c r="CA24" s="99">
        <f t="shared" si="22"/>
        <v>-0.36763105597839973</v>
      </c>
      <c r="CB24" s="99">
        <f t="shared" si="23"/>
        <v>-1.9715553646535322E-2</v>
      </c>
      <c r="CC24" s="99">
        <f t="shared" si="24"/>
        <v>-0.66802866997449617</v>
      </c>
      <c r="CD24" s="99">
        <f t="shared" si="25"/>
        <v>9.594745271902072E-3</v>
      </c>
    </row>
    <row r="25" spans="1:83" x14ac:dyDescent="0.2">
      <c r="A25" s="5" t="s">
        <v>146</v>
      </c>
      <c r="B25" s="55">
        <v>1478.9712876106701</v>
      </c>
      <c r="C25" s="55">
        <v>554.696694761397</v>
      </c>
      <c r="D25" s="55">
        <v>1571.39529682633</v>
      </c>
      <c r="E25" s="55">
        <v>1700.0395647872801</v>
      </c>
      <c r="F25" s="55">
        <v>5305.1028439856773</v>
      </c>
      <c r="G25" s="55">
        <v>2029.8528661471701</v>
      </c>
      <c r="I25" s="55">
        <v>9966.3868275286004</v>
      </c>
      <c r="J25" s="55">
        <v>282.63465898626998</v>
      </c>
      <c r="K25" s="55">
        <v>394.07456506716596</v>
      </c>
      <c r="L25" s="55">
        <v>36.850661302167403</v>
      </c>
      <c r="M25" s="55">
        <v>5078.4644961417107</v>
      </c>
      <c r="N25" s="55">
        <v>60.628195315552006</v>
      </c>
      <c r="O25" s="55">
        <v>15819.039404341465</v>
      </c>
      <c r="Q25" s="55">
        <v>189077.51349803101</v>
      </c>
      <c r="R25" s="55">
        <v>2.0322312698412657</v>
      </c>
      <c r="S25" s="55">
        <v>363.12408720634903</v>
      </c>
      <c r="T25" s="55">
        <v>74.814772587301491</v>
      </c>
      <c r="U25" s="55">
        <v>51304.232281650751</v>
      </c>
      <c r="V25" s="55">
        <v>8.6266071904761912</v>
      </c>
      <c r="W25" s="65">
        <v>240830.3434779357</v>
      </c>
      <c r="Y25" s="55">
        <v>2914.5373230253799</v>
      </c>
      <c r="Z25" s="55">
        <v>4712.1012976931697</v>
      </c>
      <c r="AA25" s="55">
        <v>78284.73128199995</v>
      </c>
      <c r="AB25" s="55">
        <v>85911.369902718492</v>
      </c>
      <c r="AD25" s="55">
        <v>1724.0781260448898</v>
      </c>
      <c r="AE25" s="55">
        <v>6306.1164064266795</v>
      </c>
      <c r="AF25" s="55">
        <v>77386.868701380881</v>
      </c>
      <c r="AG25" s="55">
        <v>85417.063233852445</v>
      </c>
      <c r="AI25" s="55">
        <v>666.48739491542096</v>
      </c>
      <c r="AJ25" s="55">
        <v>4800.8217002216097</v>
      </c>
      <c r="AK25" s="55">
        <v>85158.743494555543</v>
      </c>
      <c r="AL25" s="55">
        <v>90626.052589692568</v>
      </c>
      <c r="AN25" s="55">
        <v>44.143576599227401</v>
      </c>
      <c r="AO25" s="55">
        <v>18.226713217574702</v>
      </c>
      <c r="AP25" s="55">
        <v>26571.916288888879</v>
      </c>
      <c r="AQ25" s="55">
        <v>26634.28657870568</v>
      </c>
      <c r="AS25" s="55">
        <v>5260.9592673864699</v>
      </c>
      <c r="AT25" s="55">
        <v>15800.8126911239</v>
      </c>
      <c r="AU25" s="55">
        <v>214258.42718904751</v>
      </c>
      <c r="AV25" s="55">
        <v>235320.19914755787</v>
      </c>
      <c r="AX25" s="55">
        <v>2485.0378222357504</v>
      </c>
      <c r="AY25" s="55">
        <v>2376.2884298090403</v>
      </c>
      <c r="AZ25" s="55">
        <v>443.77659194090199</v>
      </c>
      <c r="BB25" s="99" t="str">
        <f>IFERROR(B25/#REF!-1, "n/a")</f>
        <v>n/a</v>
      </c>
      <c r="BC25" s="99" t="str">
        <f>IFERROR(C25/#REF!-1, "n/a")</f>
        <v>n/a</v>
      </c>
      <c r="BD25" s="99" t="str">
        <f>IFERROR(D25/#REF!-1, "n/a")</f>
        <v>n/a</v>
      </c>
      <c r="BE25" s="99" t="str">
        <f>IFERROR(E25/#REF!-1, "n/a")</f>
        <v>n/a</v>
      </c>
      <c r="BF25" s="99" t="str">
        <f>IFERROR(F25/#REF!-1, "n/a")</f>
        <v>n/a</v>
      </c>
      <c r="BG25" s="99" t="str">
        <f>IFERROR(G25/#REF!-1, "n/a")</f>
        <v>n/a</v>
      </c>
      <c r="BI25" s="99" t="str">
        <f>IFERROR(I25/#REF!-1, "n/a")</f>
        <v>n/a</v>
      </c>
      <c r="BJ25" s="99" t="str">
        <f>IFERROR(J25/#REF!-1, "n/a")</f>
        <v>n/a</v>
      </c>
      <c r="BK25" s="99" t="str">
        <f>IFERROR(K25/#REF!-1, "n/a")</f>
        <v>n/a</v>
      </c>
      <c r="BL25" s="99" t="str">
        <f>IFERROR(L25/#REF!-1, "n/a")</f>
        <v>n/a</v>
      </c>
      <c r="BM25" s="99" t="str">
        <f>IFERROR(M25/#REF!-1, "n/a")</f>
        <v>n/a</v>
      </c>
      <c r="BN25" s="99" t="str">
        <f>IFERROR(N25/#REF!-1, "n/a")</f>
        <v>n/a</v>
      </c>
      <c r="BO25" s="99" t="str">
        <f>IFERROR(O25/#REF!-1, "n/a")</f>
        <v>n/a</v>
      </c>
      <c r="BQ25" s="99">
        <f t="shared" si="13"/>
        <v>4.6526945963927036E-2</v>
      </c>
      <c r="BR25" s="99">
        <f t="shared" si="14"/>
        <v>-8.1505954307018125E-2</v>
      </c>
      <c r="BS25" s="99">
        <f t="shared" si="15"/>
        <v>8.536628675018032E-2</v>
      </c>
      <c r="BT25" s="99">
        <f t="shared" si="16"/>
        <v>5.2249578213956482E-3</v>
      </c>
      <c r="BU25" s="99">
        <f t="shared" si="17"/>
        <v>2.8889736352463391E-2</v>
      </c>
      <c r="BV25" s="99">
        <f t="shared" si="18"/>
        <v>2.3916867387026475E-2</v>
      </c>
      <c r="BX25" s="99">
        <f t="shared" si="19"/>
        <v>1.3055479724574326E-2</v>
      </c>
      <c r="BY25" s="99">
        <f t="shared" si="20"/>
        <v>9.564339350092621E-2</v>
      </c>
      <c r="BZ25" s="99">
        <f t="shared" si="21"/>
        <v>4.6005926316737611E-2</v>
      </c>
      <c r="CA25" s="99">
        <f t="shared" si="22"/>
        <v>-0.53757842006707157</v>
      </c>
      <c r="CB25" s="99">
        <f t="shared" si="23"/>
        <v>0.17326341511870047</v>
      </c>
      <c r="CC25" s="99">
        <f t="shared" si="24"/>
        <v>0.43968913797185882</v>
      </c>
      <c r="CD25" s="99">
        <f t="shared" si="25"/>
        <v>6.0047773996020126E-2</v>
      </c>
    </row>
    <row r="26" spans="1:83" x14ac:dyDescent="0.2">
      <c r="A26" s="5" t="s">
        <v>150</v>
      </c>
      <c r="B26" s="55">
        <v>1452.71653542028</v>
      </c>
      <c r="C26" s="55">
        <v>561.04083290268306</v>
      </c>
      <c r="D26" s="55">
        <v>1395.4904261099898</v>
      </c>
      <c r="E26" s="55">
        <v>2318.3398928985398</v>
      </c>
      <c r="F26" s="55">
        <v>5727.5876873314928</v>
      </c>
      <c r="G26" s="55">
        <v>2517.40426240328</v>
      </c>
      <c r="I26" s="55">
        <v>9969.3587733448603</v>
      </c>
      <c r="J26" s="55">
        <v>305.26948167545402</v>
      </c>
      <c r="K26" s="55">
        <v>515.41354208008397</v>
      </c>
      <c r="L26" s="55">
        <v>34.2930713650345</v>
      </c>
      <c r="M26" s="55">
        <v>5718.4626060955798</v>
      </c>
      <c r="N26" s="55">
        <v>38.251059497765901</v>
      </c>
      <c r="O26" s="55">
        <v>16581.048534058777</v>
      </c>
      <c r="Q26" s="55">
        <v>199634.81159373498</v>
      </c>
      <c r="R26" s="55">
        <v>4.0386099841269765</v>
      </c>
      <c r="S26" s="55">
        <v>314.42746142857101</v>
      </c>
      <c r="T26" s="55">
        <v>81.012530126984004</v>
      </c>
      <c r="U26" s="55">
        <v>50752.880702571332</v>
      </c>
      <c r="V26" s="55">
        <v>19.518519222222203</v>
      </c>
      <c r="W26" s="65">
        <v>250806.68941706821</v>
      </c>
      <c r="Y26" s="55">
        <v>3250.08536023339</v>
      </c>
      <c r="Z26" s="55">
        <v>4869.5457955275897</v>
      </c>
      <c r="AA26" s="55">
        <v>80652.886231730125</v>
      </c>
      <c r="AB26" s="55">
        <v>88772.517387491098</v>
      </c>
      <c r="AD26" s="55">
        <v>1719.9829600282198</v>
      </c>
      <c r="AE26" s="55">
        <v>6065.9271516127301</v>
      </c>
      <c r="AF26" s="55">
        <v>80479.898056111066</v>
      </c>
      <c r="AG26" s="55">
        <v>88265.808167752009</v>
      </c>
      <c r="AI26" s="55">
        <v>758.02521565718803</v>
      </c>
      <c r="AJ26" s="55">
        <v>5645.5755869184595</v>
      </c>
      <c r="AK26" s="55">
        <v>89673.905129227904</v>
      </c>
      <c r="AL26" s="55">
        <v>96077.505931803549</v>
      </c>
      <c r="AN26" s="55">
        <v>20.489408595496698</v>
      </c>
      <c r="AO26" s="55">
        <v>36.513208301667497</v>
      </c>
      <c r="AP26" s="55">
        <v>29214.803638095236</v>
      </c>
      <c r="AQ26" s="55">
        <v>29271.8062549924</v>
      </c>
      <c r="AS26" s="55">
        <v>5707.6041273233095</v>
      </c>
      <c r="AT26" s="55">
        <v>16544.535325757101</v>
      </c>
      <c r="AU26" s="55">
        <v>221591.88577897375</v>
      </c>
      <c r="AV26" s="55">
        <v>243844.02523205418</v>
      </c>
      <c r="AX26" s="55">
        <v>2190.7132206032202</v>
      </c>
      <c r="AY26" s="55">
        <v>2644.69403547915</v>
      </c>
      <c r="AZ26" s="55">
        <v>892.68627983642807</v>
      </c>
      <c r="BB26" s="99">
        <f t="shared" ref="BB26:BB28" si="26">IFERROR(B26/B22-1, "n/a")</f>
        <v>8.7680050196605075E-2</v>
      </c>
      <c r="BC26" s="99">
        <f t="shared" ref="BC26:BC28" si="27">IFERROR(C26/C22-1, "n/a")</f>
        <v>0.25754507100122281</v>
      </c>
      <c r="BD26" s="99">
        <f t="shared" ref="BD26:BD28" si="28">IFERROR(D26/D22-1, "n/a")</f>
        <v>0.19618939644971523</v>
      </c>
      <c r="BE26" s="99">
        <f t="shared" ref="BE26:BE28" si="29">IFERROR(E26/E22-1, "n/a")</f>
        <v>-6.5838767540689958E-2</v>
      </c>
      <c r="BF26" s="99">
        <f t="shared" ref="BF26:BF28" si="30">IFERROR(F26/F22-1, "n/a")</f>
        <v>5.4785442685670205E-2</v>
      </c>
      <c r="BG26" s="99">
        <f t="shared" ref="BG26:BG28" si="31">IFERROR(G26/G22-1, "n/a")</f>
        <v>0.37544279723150176</v>
      </c>
      <c r="BI26" s="99">
        <f t="shared" ref="BI26:BI28" si="32">IFERROR(I26/I22-1, "n/a")</f>
        <v>0.11528852757045072</v>
      </c>
      <c r="BJ26" s="99">
        <f t="shared" ref="BJ26:BJ28" si="33">IFERROR(J26/J22-1, "n/a")</f>
        <v>-7.222716388809669E-3</v>
      </c>
      <c r="BK26" s="99">
        <f t="shared" ref="BK26:BK28" si="34">IFERROR(K26/K22-1, "n/a")</f>
        <v>0.57510519098499402</v>
      </c>
      <c r="BL26" s="99">
        <f t="shared" ref="BL26:BL28" si="35">IFERROR(L26/L22-1, "n/a")</f>
        <v>-0.1998716708606656</v>
      </c>
      <c r="BM26" s="99">
        <f t="shared" ref="BM26:BM28" si="36">IFERROR(M26/M22-1, "n/a")</f>
        <v>0.43695970069292911</v>
      </c>
      <c r="BN26" s="99">
        <f t="shared" ref="BN26:BN28" si="37">IFERROR(N26/N22-1, "n/a")</f>
        <v>-7.6042379042646435E-2</v>
      </c>
      <c r="BO26" s="99">
        <f t="shared" ref="BO26:BO28" si="38">IFERROR(O26/O22-1, "n/a")</f>
        <v>0.21585593270662495</v>
      </c>
      <c r="BQ26" s="99">
        <f t="shared" si="13"/>
        <v>-1.7752036439331764E-2</v>
      </c>
      <c r="BR26" s="99">
        <f t="shared" si="14"/>
        <v>1.1437129878725916E-2</v>
      </c>
      <c r="BS26" s="99">
        <f t="shared" si="15"/>
        <v>-0.11194183352311582</v>
      </c>
      <c r="BT26" s="99">
        <f t="shared" si="16"/>
        <v>0.36369761087802988</v>
      </c>
      <c r="BU26" s="99">
        <f t="shared" si="17"/>
        <v>7.9637446392727407E-2</v>
      </c>
      <c r="BV26" s="99">
        <f t="shared" si="18"/>
        <v>0.24019051054745799</v>
      </c>
      <c r="BX26" s="99">
        <f t="shared" si="19"/>
        <v>2.9819691606292054E-4</v>
      </c>
      <c r="BY26" s="99">
        <f t="shared" si="20"/>
        <v>8.0085092077414322E-2</v>
      </c>
      <c r="BZ26" s="99">
        <f t="shared" si="21"/>
        <v>0.30790867457339455</v>
      </c>
      <c r="CA26" s="99">
        <f t="shared" si="22"/>
        <v>-6.9404180189908238E-2</v>
      </c>
      <c r="CB26" s="99">
        <f t="shared" si="23"/>
        <v>0.12602197188541897</v>
      </c>
      <c r="CC26" s="99">
        <f t="shared" si="24"/>
        <v>-0.369087941696428</v>
      </c>
      <c r="CD26" s="99">
        <f t="shared" si="25"/>
        <v>4.8170379391569096E-2</v>
      </c>
    </row>
    <row r="27" spans="1:83" x14ac:dyDescent="0.2">
      <c r="A27" s="5" t="s">
        <v>152</v>
      </c>
      <c r="B27" s="55">
        <v>1731.1184152291601</v>
      </c>
      <c r="C27" s="55">
        <v>733.68155805288507</v>
      </c>
      <c r="D27" s="55">
        <v>2030.96661405381</v>
      </c>
      <c r="E27" s="55">
        <v>2578.2527595388096</v>
      </c>
      <c r="F27" s="55">
        <v>7074.0193468746656</v>
      </c>
      <c r="G27" s="55">
        <v>3126.2122518987599</v>
      </c>
      <c r="I27" s="55">
        <v>10833.9526371383</v>
      </c>
      <c r="J27" s="55">
        <v>308.06549470881998</v>
      </c>
      <c r="K27" s="55">
        <v>527.40805889904595</v>
      </c>
      <c r="L27" s="55">
        <v>39.8307060926902</v>
      </c>
      <c r="M27" s="55">
        <v>6100.4484724532704</v>
      </c>
      <c r="N27" s="55">
        <v>63.456683061726501</v>
      </c>
      <c r="O27" s="55">
        <v>17873.162052353851</v>
      </c>
      <c r="Q27" s="55">
        <v>215981.64646683598</v>
      </c>
      <c r="R27" s="55">
        <v>5.4524282786885214</v>
      </c>
      <c r="S27" s="55">
        <v>214.99559137704901</v>
      </c>
      <c r="T27" s="55">
        <v>63.515235885245801</v>
      </c>
      <c r="U27" s="55">
        <v>58180.822197573689</v>
      </c>
      <c r="V27" s="55">
        <v>18.479753852458998</v>
      </c>
      <c r="W27" s="65">
        <v>274464.91167380312</v>
      </c>
      <c r="Y27" s="55">
        <v>4323.0212855354002</v>
      </c>
      <c r="Z27" s="55">
        <v>4881.1364407772598</v>
      </c>
      <c r="AA27" s="55">
        <v>90914.696981901579</v>
      </c>
      <c r="AB27" s="55">
        <v>100118.85470821423</v>
      </c>
      <c r="AD27" s="55">
        <v>1705.9771736995399</v>
      </c>
      <c r="AE27" s="55">
        <v>6697.2548332843708</v>
      </c>
      <c r="AF27" s="55">
        <v>90477.16720286879</v>
      </c>
      <c r="AG27" s="55">
        <v>98880.399209852709</v>
      </c>
      <c r="AI27" s="55">
        <v>1045.0208876397401</v>
      </c>
      <c r="AJ27" s="55">
        <v>6294.7707782922798</v>
      </c>
      <c r="AK27" s="55">
        <v>93073.047489032688</v>
      </c>
      <c r="AL27" s="55">
        <v>100412.83915496471</v>
      </c>
      <c r="AN27" s="55">
        <v>26.742357629265801</v>
      </c>
      <c r="AO27" s="55">
        <v>37.6393479840849</v>
      </c>
      <c r="AP27" s="55">
        <v>29568.001681967133</v>
      </c>
      <c r="AQ27" s="55">
        <v>29632.383387580485</v>
      </c>
      <c r="AS27" s="55">
        <v>7047.2769892454098</v>
      </c>
      <c r="AT27" s="55">
        <v>17835.5227043698</v>
      </c>
      <c r="AU27" s="55">
        <v>244896.90999183524</v>
      </c>
      <c r="AV27" s="55">
        <v>269779.70968545048</v>
      </c>
      <c r="AX27" s="55">
        <v>2840.5848735887698</v>
      </c>
      <c r="AY27" s="55">
        <v>3571.5050622867698</v>
      </c>
      <c r="AZ27" s="55">
        <v>661.929410999129</v>
      </c>
      <c r="BB27" s="99">
        <f t="shared" si="26"/>
        <v>0.27531691266483405</v>
      </c>
      <c r="BC27" s="99">
        <f t="shared" si="27"/>
        <v>0.28120403873358435</v>
      </c>
      <c r="BD27" s="99">
        <f t="shared" si="28"/>
        <v>0.26618168360835437</v>
      </c>
      <c r="BE27" s="99">
        <f t="shared" si="29"/>
        <v>-5.6343140762480037E-2</v>
      </c>
      <c r="BF27" s="99">
        <f t="shared" si="30"/>
        <v>0.12890711871239535</v>
      </c>
      <c r="BG27" s="99">
        <f t="shared" si="31"/>
        <v>0.21554520934999966</v>
      </c>
      <c r="BI27" s="99">
        <f t="shared" si="32"/>
        <v>0.16717147188117476</v>
      </c>
      <c r="BJ27" s="99">
        <f t="shared" si="33"/>
        <v>-7.6539708783217586E-2</v>
      </c>
      <c r="BK27" s="99">
        <f t="shared" si="34"/>
        <v>6.144540777927876E-2</v>
      </c>
      <c r="BL27" s="99">
        <f t="shared" si="35"/>
        <v>-0.68393140489925419</v>
      </c>
      <c r="BM27" s="99">
        <f t="shared" si="36"/>
        <v>0.38158300790037147</v>
      </c>
      <c r="BN27" s="99">
        <f t="shared" si="37"/>
        <v>-0.49976735198840749</v>
      </c>
      <c r="BO27" s="99">
        <f t="shared" si="38"/>
        <v>0.20918793454851659</v>
      </c>
      <c r="BQ27" s="99">
        <f t="shared" si="13"/>
        <v>0.1916422598771732</v>
      </c>
      <c r="BR27" s="99">
        <f t="shared" si="14"/>
        <v>0.30771508065999886</v>
      </c>
      <c r="BS27" s="99">
        <f t="shared" si="15"/>
        <v>0.45537839318270845</v>
      </c>
      <c r="BT27" s="99">
        <f t="shared" si="16"/>
        <v>0.11211163101511823</v>
      </c>
      <c r="BU27" s="99">
        <f t="shared" si="17"/>
        <v>0.2350783144745674</v>
      </c>
      <c r="BV27" s="99">
        <f t="shared" si="18"/>
        <v>0.24183957999430405</v>
      </c>
      <c r="BX27" s="99">
        <f t="shared" si="19"/>
        <v>8.6725122793765763E-2</v>
      </c>
      <c r="BY27" s="99">
        <f t="shared" si="20"/>
        <v>9.1591633006358197E-3</v>
      </c>
      <c r="BZ27" s="99">
        <f t="shared" si="21"/>
        <v>2.327163692780565E-2</v>
      </c>
      <c r="CA27" s="99">
        <f t="shared" si="22"/>
        <v>0.16147969567117615</v>
      </c>
      <c r="CB27" s="99">
        <f t="shared" si="23"/>
        <v>6.6798699697802277E-2</v>
      </c>
      <c r="CC27" s="99">
        <f t="shared" si="24"/>
        <v>0.65895229818229639</v>
      </c>
      <c r="CD27" s="99">
        <f t="shared" si="25"/>
        <v>7.7927129616741198E-2</v>
      </c>
    </row>
    <row r="28" spans="1:83" x14ac:dyDescent="0.2">
      <c r="A28" s="5" t="s">
        <v>153</v>
      </c>
      <c r="B28" s="55">
        <v>1716.66335142562</v>
      </c>
      <c r="C28" s="55">
        <v>790.09800529470692</v>
      </c>
      <c r="D28" s="55">
        <v>1861.1903080166701</v>
      </c>
      <c r="E28" s="55">
        <v>2593.0021540402699</v>
      </c>
      <c r="F28" s="55">
        <v>6960.9538187772669</v>
      </c>
      <c r="G28" s="55">
        <v>2908.8244351160201</v>
      </c>
      <c r="I28" s="55">
        <v>11053.398252003401</v>
      </c>
      <c r="J28" s="55">
        <v>279.09789111855798</v>
      </c>
      <c r="K28" s="55">
        <v>510.00370550140599</v>
      </c>
      <c r="L28" s="55">
        <v>48.3556901729117</v>
      </c>
      <c r="M28" s="55">
        <v>6022.3009615394603</v>
      </c>
      <c r="N28" s="55">
        <v>30.5636279841322</v>
      </c>
      <c r="O28" s="55">
        <v>17943.720128319866</v>
      </c>
      <c r="Q28" s="55">
        <v>216246.35141453901</v>
      </c>
      <c r="R28" s="55">
        <v>0.28619388888888803</v>
      </c>
      <c r="S28" s="55">
        <v>314.58551477777701</v>
      </c>
      <c r="T28" s="55">
        <v>59.101490809523703</v>
      </c>
      <c r="U28" s="55">
        <v>60083.260917603133</v>
      </c>
      <c r="V28" s="55">
        <v>18.161768650793601</v>
      </c>
      <c r="W28" s="65">
        <v>276721.74730026914</v>
      </c>
      <c r="Y28" s="55">
        <v>4236.13451668776</v>
      </c>
      <c r="Z28" s="55">
        <v>4523.2645090808901</v>
      </c>
      <c r="AA28" s="55">
        <v>90863.567494269781</v>
      </c>
      <c r="AB28" s="55">
        <v>99622.966520038433</v>
      </c>
      <c r="AD28" s="55">
        <v>1765.6588916409901</v>
      </c>
      <c r="AE28" s="55">
        <v>6821.9998229526</v>
      </c>
      <c r="AF28" s="55">
        <v>90215.116533999972</v>
      </c>
      <c r="AG28" s="55">
        <v>98802.775248593563</v>
      </c>
      <c r="AI28" s="55">
        <v>959.16041044851306</v>
      </c>
      <c r="AJ28" s="55">
        <v>6598.4557962864401</v>
      </c>
      <c r="AK28" s="55">
        <v>95643.063271999941</v>
      </c>
      <c r="AL28" s="55">
        <v>103200.67947873489</v>
      </c>
      <c r="AN28" s="55">
        <v>15.3399307474143</v>
      </c>
      <c r="AO28" s="55">
        <v>30.731367848605199</v>
      </c>
      <c r="AP28" s="55">
        <v>29721.499631745966</v>
      </c>
      <c r="AQ28" s="55">
        <v>29767.570930341986</v>
      </c>
      <c r="AS28" s="55">
        <v>6945.6138880298595</v>
      </c>
      <c r="AT28" s="55">
        <v>17912.988760471297</v>
      </c>
      <c r="AU28" s="55">
        <v>247000.24766852305</v>
      </c>
      <c r="AV28" s="55">
        <v>271858.85031702422</v>
      </c>
      <c r="AX28" s="55">
        <v>2784.1917968871899</v>
      </c>
      <c r="AY28" s="55">
        <v>3391.35148711698</v>
      </c>
      <c r="AZ28" s="55">
        <v>785.41053477310095</v>
      </c>
      <c r="BB28" s="99">
        <f t="shared" si="26"/>
        <v>0.21471895327867929</v>
      </c>
      <c r="BC28" s="99">
        <f t="shared" si="27"/>
        <v>0.3082831035963729</v>
      </c>
      <c r="BD28" s="99">
        <f t="shared" si="28"/>
        <v>0.2855283566314093</v>
      </c>
      <c r="BE28" s="99">
        <f t="shared" si="29"/>
        <v>0.53322930531447188</v>
      </c>
      <c r="BF28" s="99">
        <f t="shared" si="30"/>
        <v>0.35003112097684164</v>
      </c>
      <c r="BG28" s="99">
        <f t="shared" si="31"/>
        <v>0.46729571046992824</v>
      </c>
      <c r="BI28" s="99">
        <f t="shared" si="32"/>
        <v>0.12354716534184629</v>
      </c>
      <c r="BJ28" s="99">
        <f t="shared" si="33"/>
        <v>8.1932985999936703E-2</v>
      </c>
      <c r="BK28" s="99">
        <f t="shared" si="34"/>
        <v>0.35372070589494364</v>
      </c>
      <c r="BL28" s="99">
        <f t="shared" si="35"/>
        <v>-0.39320723541018665</v>
      </c>
      <c r="BM28" s="99">
        <f t="shared" si="36"/>
        <v>0.39131530768335954</v>
      </c>
      <c r="BN28" s="99">
        <f t="shared" si="37"/>
        <v>-0.27423003444602467</v>
      </c>
      <c r="BO28" s="99">
        <f t="shared" si="38"/>
        <v>0.20242450208530172</v>
      </c>
      <c r="BQ28" s="99">
        <f t="shared" si="13"/>
        <v>-8.3501299947910113E-3</v>
      </c>
      <c r="BR28" s="99">
        <f t="shared" si="14"/>
        <v>7.6895005227533897E-2</v>
      </c>
      <c r="BS28" s="99">
        <f t="shared" si="15"/>
        <v>-8.3593843868396411E-2</v>
      </c>
      <c r="BT28" s="99">
        <f t="shared" si="16"/>
        <v>5.7206937709624039E-3</v>
      </c>
      <c r="BU28" s="99">
        <f t="shared" si="17"/>
        <v>-1.5983208774704827E-2</v>
      </c>
      <c r="BV28" s="99">
        <f t="shared" si="18"/>
        <v>-6.9537126486119205E-2</v>
      </c>
      <c r="BX28" s="99">
        <f t="shared" si="19"/>
        <v>2.0255360367078756E-2</v>
      </c>
      <c r="BY28" s="99">
        <f t="shared" si="20"/>
        <v>-9.4030665841501881E-2</v>
      </c>
      <c r="BZ28" s="99">
        <f t="shared" si="21"/>
        <v>-3.2999786605406145E-2</v>
      </c>
      <c r="CA28" s="99">
        <f t="shared" si="22"/>
        <v>0.2140304532985926</v>
      </c>
      <c r="CB28" s="99">
        <f t="shared" si="23"/>
        <v>-1.281012556153649E-2</v>
      </c>
      <c r="CC28" s="99">
        <f t="shared" si="24"/>
        <v>-0.51835446623641035</v>
      </c>
      <c r="CD28" s="99">
        <f t="shared" si="25"/>
        <v>3.9477108616448042E-3</v>
      </c>
    </row>
    <row r="29" spans="1:83" x14ac:dyDescent="0.2">
      <c r="A29" s="5" t="s">
        <v>154</v>
      </c>
      <c r="B29" s="55">
        <v>1738.9231572609601</v>
      </c>
      <c r="C29" s="55">
        <v>703.527483993499</v>
      </c>
      <c r="D29" s="55">
        <v>1865.9642825864898</v>
      </c>
      <c r="E29" s="55">
        <v>2572.1767935561397</v>
      </c>
      <c r="F29" s="55">
        <v>6880.5917173970884</v>
      </c>
      <c r="G29" s="55">
        <v>2788.3634759311399</v>
      </c>
      <c r="I29" s="55">
        <v>12394.515773425699</v>
      </c>
      <c r="J29" s="55">
        <v>308.312541727454</v>
      </c>
      <c r="K29" s="55">
        <v>556.394634106441</v>
      </c>
      <c r="L29" s="55">
        <v>24.526110817139397</v>
      </c>
      <c r="M29" s="55">
        <v>6563.3877464523803</v>
      </c>
      <c r="N29" s="55">
        <v>29.312427321995099</v>
      </c>
      <c r="O29" s="55">
        <v>19876.449233851108</v>
      </c>
      <c r="Q29" s="55">
        <v>238527.36928617099</v>
      </c>
      <c r="R29" s="55">
        <v>13.015053828125</v>
      </c>
      <c r="S29" s="55">
        <v>457.59016724999998</v>
      </c>
      <c r="T29" s="55">
        <v>83.838436874999999</v>
      </c>
      <c r="U29" s="55">
        <v>63685.006238171853</v>
      </c>
      <c r="V29" s="55">
        <v>11.38738871875</v>
      </c>
      <c r="W29" s="65">
        <v>302778.20657101466</v>
      </c>
      <c r="Y29" s="55">
        <v>4176.9760490492699</v>
      </c>
      <c r="Z29" s="55">
        <v>5558.5582045214996</v>
      </c>
      <c r="AA29" s="55">
        <v>101555.37624315625</v>
      </c>
      <c r="AB29" s="55">
        <v>111290.91049672703</v>
      </c>
      <c r="AD29" s="55">
        <v>1823.27124189848</v>
      </c>
      <c r="AE29" s="55">
        <v>8027.7627842973698</v>
      </c>
      <c r="AF29" s="55">
        <v>100583.85551665601</v>
      </c>
      <c r="AG29" s="55">
        <v>110434.88954285186</v>
      </c>
      <c r="AI29" s="55">
        <v>880.34442644935302</v>
      </c>
      <c r="AJ29" s="55">
        <v>6290.1282450323197</v>
      </c>
      <c r="AK29" s="55">
        <v>100638.97481120274</v>
      </c>
      <c r="AL29" s="55">
        <v>107809.44748268442</v>
      </c>
      <c r="AN29" s="55">
        <v>29.704484922302903</v>
      </c>
      <c r="AO29" s="55">
        <v>60.621554250371801</v>
      </c>
      <c r="AP29" s="55">
        <v>31429.653228125</v>
      </c>
      <c r="AQ29" s="55">
        <v>31519.979267297676</v>
      </c>
      <c r="AS29" s="55">
        <v>6850.8872324747999</v>
      </c>
      <c r="AT29" s="55">
        <v>19815.827679600799</v>
      </c>
      <c r="AU29" s="55">
        <v>271348.55334288999</v>
      </c>
      <c r="AV29" s="55">
        <v>298015.2682549656</v>
      </c>
      <c r="AX29" s="55">
        <v>2663.2705207163899</v>
      </c>
      <c r="AY29" s="55">
        <v>3394.61357066139</v>
      </c>
      <c r="AZ29" s="55">
        <v>822.70762601931199</v>
      </c>
      <c r="BB29" s="99">
        <f t="shared" ref="BB29" si="39">IFERROR(B29/B25-1, "n/a")</f>
        <v>0.17576532541767698</v>
      </c>
      <c r="BC29" s="99">
        <f t="shared" ref="BC29" si="40">IFERROR(C29/C25-1, "n/a")</f>
        <v>0.268310214641033</v>
      </c>
      <c r="BD29" s="99">
        <f t="shared" ref="BD29" si="41">IFERROR(D29/D25-1, "n/a")</f>
        <v>0.1874569602919689</v>
      </c>
      <c r="BE29" s="99">
        <f t="shared" ref="BE29" si="42">IFERROR(E29/E25-1, "n/a")</f>
        <v>0.51300995978760477</v>
      </c>
      <c r="BF29" s="99">
        <f t="shared" ref="BF29" si="43">IFERROR(F29/F25-1, "n/a")</f>
        <v>0.29697612275274188</v>
      </c>
      <c r="BG29" s="99">
        <f t="shared" ref="BG29" si="44">IFERROR(G29/G25-1, "n/a")</f>
        <v>0.37367763074556537</v>
      </c>
      <c r="BI29" s="99">
        <f t="shared" ref="BI29" si="45">IFERROR(I29/I25-1, "n/a")</f>
        <v>0.24363181842292692</v>
      </c>
      <c r="BJ29" s="99">
        <f t="shared" ref="BJ29" si="46">IFERROR(J29/J25-1, "n/a")</f>
        <v>9.085185388544792E-2</v>
      </c>
      <c r="BK29" s="99">
        <f t="shared" ref="BK29" si="47">IFERROR(K29/K25-1, "n/a")</f>
        <v>0.41190191762721162</v>
      </c>
      <c r="BL29" s="99">
        <f t="shared" ref="BL29" si="48">IFERROR(L29/L25-1, "n/a")</f>
        <v>-0.33444584301946101</v>
      </c>
      <c r="BM29" s="99">
        <f t="shared" ref="BM29" si="49">IFERROR(M29/M25-1, "n/a")</f>
        <v>0.29239610741373068</v>
      </c>
      <c r="BN29" s="99">
        <f t="shared" ref="BN29" si="50">IFERROR(N29/N25-1, "n/a")</f>
        <v>-0.51652152650375793</v>
      </c>
      <c r="BO29" s="99">
        <f t="shared" ref="BO29" si="51">IFERROR(O29/O25-1, "n/a")</f>
        <v>0.25648901464877216</v>
      </c>
      <c r="BQ29" s="99">
        <f t="shared" ref="BQ29" si="52">IFERROR(B29/B28-1, "n/a")</f>
        <v>1.2966902227425248E-2</v>
      </c>
      <c r="BR29" s="99">
        <f t="shared" ref="BR29" si="53">IFERROR(C29/C28-1, "n/a")</f>
        <v>-0.10956934547495423</v>
      </c>
      <c r="BS29" s="99">
        <f t="shared" ref="BS29" si="54">IFERROR(D29/D28-1, "n/a")</f>
        <v>2.5650115140063434E-3</v>
      </c>
      <c r="BT29" s="99">
        <f t="shared" ref="BT29" si="55">IFERROR(E29/E28-1, "n/a")</f>
        <v>-8.031370298586693E-3</v>
      </c>
      <c r="BU29" s="99">
        <f t="shared" ref="BU29" si="56">IFERROR(F29/F28-1, "n/a")</f>
        <v>-1.1544696814882016E-2</v>
      </c>
      <c r="BV29" s="99">
        <f t="shared" ref="BV29" si="57">IFERROR(G29/G28-1, "n/a")</f>
        <v>-4.1412248099488846E-2</v>
      </c>
      <c r="BX29" s="99">
        <f t="shared" ref="BX29" si="58">IFERROR(I29/I28-1, "n/a")</f>
        <v>0.12133078812927267</v>
      </c>
      <c r="BY29" s="99">
        <f t="shared" ref="BY29" si="59">IFERROR(J29/J28-1, "n/a")</f>
        <v>0.10467528253907843</v>
      </c>
      <c r="BZ29" s="99">
        <f t="shared" ref="BZ29" si="60">IFERROR(K29/K28-1, "n/a")</f>
        <v>9.0961944206711554E-2</v>
      </c>
      <c r="CA29" s="99">
        <f t="shared" ref="CA29" si="61">IFERROR(L29/L28-1, "n/a")</f>
        <v>-0.49279783352407525</v>
      </c>
      <c r="CB29" s="99">
        <f t="shared" ref="CB29" si="62">IFERROR(M29/M28-1, "n/a")</f>
        <v>8.9847184384920453E-2</v>
      </c>
      <c r="CC29" s="99">
        <f t="shared" ref="CC29" si="63">IFERROR(N29/N28-1, "n/a")</f>
        <v>-4.0937570068144136E-2</v>
      </c>
      <c r="CD29" s="99">
        <f t="shared" ref="CD29" si="64">IFERROR(O29/O28-1, "n/a")</f>
        <v>0.10771061361355572</v>
      </c>
    </row>
    <row r="30" spans="1:83" x14ac:dyDescent="0.2">
      <c r="A30" s="5" t="s">
        <v>156</v>
      </c>
      <c r="B30" s="55">
        <v>1954.1836362968199</v>
      </c>
      <c r="C30" s="55">
        <v>1025.6878555672802</v>
      </c>
      <c r="D30" s="55">
        <v>2128.2681409634201</v>
      </c>
      <c r="E30" s="55">
        <v>2579.3485351051604</v>
      </c>
      <c r="F30" s="55">
        <v>7687.4881679326809</v>
      </c>
      <c r="G30" s="55">
        <v>2977.8339930981101</v>
      </c>
      <c r="I30" s="55">
        <v>11593.0998214013</v>
      </c>
      <c r="J30" s="55">
        <v>444.16967558062998</v>
      </c>
      <c r="K30" s="55">
        <v>680.89810460750698</v>
      </c>
      <c r="L30" s="55">
        <v>35.615417508096797</v>
      </c>
      <c r="M30" s="55">
        <v>6490.6763156892503</v>
      </c>
      <c r="N30" s="55">
        <v>38.373193817430895</v>
      </c>
      <c r="O30" s="55">
        <v>19282.832528604216</v>
      </c>
      <c r="Q30" s="55">
        <v>242787.83613573402</v>
      </c>
      <c r="R30" s="55">
        <v>35.664005531249998</v>
      </c>
      <c r="S30" s="55">
        <v>478.38726668750002</v>
      </c>
      <c r="T30" s="55">
        <v>65.228790968750005</v>
      </c>
      <c r="U30" s="55">
        <v>64528.257695849919</v>
      </c>
      <c r="V30" s="55">
        <v>7.2326071875000002</v>
      </c>
      <c r="W30" s="65">
        <v>307902.60650195897</v>
      </c>
      <c r="Y30" s="55">
        <v>5000.5531330281692</v>
      </c>
      <c r="Z30" s="55">
        <v>5885.6207885102594</v>
      </c>
      <c r="AA30" s="55">
        <v>98122.856685734339</v>
      </c>
      <c r="AB30" s="55">
        <v>109009.03060727277</v>
      </c>
      <c r="AD30" s="55">
        <v>1628.10548541495</v>
      </c>
      <c r="AE30" s="55">
        <v>7696.4371725483106</v>
      </c>
      <c r="AF30" s="55">
        <v>97985.101295459375</v>
      </c>
      <c r="AG30" s="55">
        <v>107309.64395342264</v>
      </c>
      <c r="AI30" s="55">
        <v>1058.8295494895599</v>
      </c>
      <c r="AJ30" s="55">
        <v>5700.7745675456799</v>
      </c>
      <c r="AK30" s="55">
        <v>111794.64852076488</v>
      </c>
      <c r="AL30" s="55">
        <v>118554.25263780012</v>
      </c>
      <c r="AN30" s="55">
        <v>46.583070930403501</v>
      </c>
      <c r="AO30" s="55">
        <v>64.474665969327503</v>
      </c>
      <c r="AP30" s="55">
        <v>35048.896021875</v>
      </c>
      <c r="AQ30" s="55">
        <v>35159.953758774733</v>
      </c>
      <c r="AS30" s="55">
        <v>7640.9050970022899</v>
      </c>
      <c r="AT30" s="55">
        <v>19218.357862634901</v>
      </c>
      <c r="AU30" s="55">
        <v>272853.71048008348</v>
      </c>
      <c r="AV30" s="55">
        <v>299712.97343972069</v>
      </c>
      <c r="AX30" s="55">
        <v>3049.4232808710399</v>
      </c>
      <c r="AY30" s="55">
        <v>3433.5478154274997</v>
      </c>
      <c r="AZ30" s="55">
        <v>1204.5170716341399</v>
      </c>
      <c r="BB30" s="99">
        <f t="shared" ref="BB30" si="65">IFERROR(B30/B26-1, "n/a")</f>
        <v>0.34519267086848604</v>
      </c>
      <c r="BC30" s="99">
        <f t="shared" ref="BC30" si="66">IFERROR(C30/C26-1, "n/a")</f>
        <v>0.82818753184261329</v>
      </c>
      <c r="BD30" s="99">
        <f t="shared" ref="BD30" si="67">IFERROR(D30/D26-1, "n/a")</f>
        <v>0.52510407892663991</v>
      </c>
      <c r="BE30" s="99">
        <f t="shared" ref="BE30" si="68">IFERROR(E30/E26-1, "n/a")</f>
        <v>0.11258428628439399</v>
      </c>
      <c r="BF30" s="99">
        <f t="shared" ref="BF30" si="69">IFERROR(F30/F26-1, "n/a")</f>
        <v>0.34218602797407605</v>
      </c>
      <c r="BG30" s="99">
        <f t="shared" ref="BG30" si="70">IFERROR(G30/G26-1, "n/a")</f>
        <v>0.18289860614412157</v>
      </c>
      <c r="BI30" s="99">
        <f t="shared" ref="BI30" si="71">IFERROR(I30/I26-1, "n/a")</f>
        <v>0.16287316817184339</v>
      </c>
      <c r="BJ30" s="99">
        <f t="shared" ref="BJ30" si="72">IFERROR(J30/J26-1, "n/a")</f>
        <v>0.45500845070666829</v>
      </c>
      <c r="BK30" s="99">
        <f t="shared" ref="BK30" si="73">IFERROR(K30/K26-1, "n/a")</f>
        <v>0.32107142908889719</v>
      </c>
      <c r="BL30" s="99">
        <f t="shared" ref="BL30" si="74">IFERROR(L30/L26-1, "n/a")</f>
        <v>3.8560154877540942E-2</v>
      </c>
      <c r="BM30" s="99">
        <f t="shared" ref="BM30" si="75">IFERROR(M30/M26-1, "n/a")</f>
        <v>0.13503869182785788</v>
      </c>
      <c r="BN30" s="99">
        <f t="shared" ref="BN30" si="76">IFERROR(N30/N26-1, "n/a")</f>
        <v>3.1929656660132366E-3</v>
      </c>
      <c r="BO30" s="99">
        <f t="shared" ref="BO30" si="77">IFERROR(O30/O26-1, "n/a")</f>
        <v>0.16294409783529451</v>
      </c>
      <c r="BQ30" s="99">
        <f t="shared" ref="BQ30" si="78">IFERROR(B30/B29-1, "n/a")</f>
        <v>0.12378952924804576</v>
      </c>
      <c r="BR30" s="99">
        <f t="shared" ref="BR30" si="79">IFERROR(C30/C29-1, "n/a")</f>
        <v>0.4579215153686278</v>
      </c>
      <c r="BS30" s="99">
        <f t="shared" ref="BS30" si="80">IFERROR(D30/D29-1, "n/a")</f>
        <v>0.14057281847503544</v>
      </c>
      <c r="BT30" s="99">
        <f t="shared" ref="BT30" si="81">IFERROR(E30/E29-1, "n/a")</f>
        <v>2.7881993053462395E-3</v>
      </c>
      <c r="BU30" s="99">
        <f t="shared" ref="BU30" si="82">IFERROR(F30/F29-1, "n/a")</f>
        <v>0.117271374857981</v>
      </c>
      <c r="BV30" s="99">
        <f t="shared" ref="BV30" si="83">IFERROR(G30/G29-1, "n/a")</f>
        <v>6.7950437165907429E-2</v>
      </c>
      <c r="BX30" s="99">
        <f t="shared" ref="BX30" si="84">IFERROR(I30/I29-1, "n/a")</f>
        <v>-6.4658915820064888E-2</v>
      </c>
      <c r="BY30" s="99">
        <f t="shared" ref="BY30" si="85">IFERROR(J30/J29-1, "n/a")</f>
        <v>0.44064744525791189</v>
      </c>
      <c r="BZ30" s="99">
        <f t="shared" ref="BZ30" si="86">IFERROR(K30/K29-1, "n/a")</f>
        <v>0.22376828040589603</v>
      </c>
      <c r="CA30" s="99">
        <f t="shared" ref="CA30" si="87">IFERROR(L30/L29-1, "n/a")</f>
        <v>0.45214289267615726</v>
      </c>
      <c r="CB30" s="99">
        <f t="shared" ref="CB30" si="88">IFERROR(M30/M29-1, "n/a")</f>
        <v>-1.1078338439235447E-2</v>
      </c>
      <c r="CC30" s="99">
        <f t="shared" ref="CC30" si="89">IFERROR(N30/N29-1, "n/a")</f>
        <v>0.30911007116210021</v>
      </c>
      <c r="CD30" s="99">
        <f t="shared" ref="CD30" si="90">IFERROR(O30/O29-1, "n/a")</f>
        <v>-2.9865329479267233E-2</v>
      </c>
    </row>
    <row r="31" spans="1:83" x14ac:dyDescent="0.2">
      <c r="B31" s="55"/>
      <c r="C31" s="55"/>
      <c r="D31" s="55"/>
      <c r="E31" s="55"/>
      <c r="F31" s="55"/>
      <c r="G31" s="55"/>
      <c r="I31" s="55"/>
      <c r="J31" s="55"/>
      <c r="K31" s="55"/>
      <c r="L31" s="55"/>
      <c r="M31" s="55"/>
      <c r="N31" s="55"/>
      <c r="O31" s="55"/>
      <c r="Q31" s="55"/>
      <c r="R31" s="55"/>
      <c r="S31" s="55"/>
      <c r="T31" s="55"/>
      <c r="U31" s="55"/>
      <c r="V31" s="55"/>
      <c r="W31" s="65"/>
      <c r="Y31" s="55"/>
      <c r="Z31" s="55"/>
      <c r="AA31" s="55"/>
      <c r="AB31" s="55"/>
      <c r="AD31" s="55"/>
      <c r="AE31" s="55"/>
      <c r="AF31" s="55"/>
      <c r="AG31" s="55"/>
      <c r="AI31" s="55"/>
      <c r="AJ31" s="55"/>
      <c r="AK31" s="55"/>
      <c r="AL31" s="55"/>
      <c r="AN31" s="55"/>
      <c r="AO31" s="55"/>
      <c r="AP31" s="55"/>
      <c r="AQ31" s="55"/>
      <c r="AS31" s="55"/>
      <c r="AT31" s="55"/>
      <c r="AU31" s="55"/>
      <c r="AV31" s="55"/>
      <c r="AX31" s="55"/>
      <c r="AY31" s="55"/>
      <c r="AZ31" s="55"/>
      <c r="BB31" s="99"/>
      <c r="BC31" s="99"/>
      <c r="BD31" s="99"/>
      <c r="BE31" s="99"/>
      <c r="BF31" s="99"/>
      <c r="BG31" s="99"/>
      <c r="BI31" s="99"/>
      <c r="BJ31" s="99"/>
      <c r="BK31" s="99"/>
      <c r="BL31" s="99"/>
      <c r="BM31" s="99"/>
      <c r="BN31" s="99"/>
      <c r="BO31" s="99"/>
      <c r="BQ31" s="99"/>
      <c r="BR31" s="99"/>
      <c r="BS31" s="99"/>
      <c r="BT31" s="99"/>
      <c r="BU31" s="99"/>
      <c r="BV31" s="99"/>
      <c r="BX31" s="99"/>
      <c r="BY31" s="99"/>
      <c r="BZ31" s="99"/>
      <c r="CA31" s="99"/>
      <c r="CB31" s="99"/>
      <c r="CC31" s="99"/>
      <c r="CD31" s="99"/>
    </row>
  </sheetData>
  <mergeCells count="15">
    <mergeCell ref="AI8:AL8"/>
    <mergeCell ref="AN8:AQ8"/>
    <mergeCell ref="AS8:AV8"/>
    <mergeCell ref="B8:G8"/>
    <mergeCell ref="I8:O8"/>
    <mergeCell ref="Q8:W8"/>
    <mergeCell ref="AD8:AG8"/>
    <mergeCell ref="Y8:AB8"/>
    <mergeCell ref="AX8:AZ8"/>
    <mergeCell ref="BB8:BG8"/>
    <mergeCell ref="BI8:BO8"/>
    <mergeCell ref="BB7:BO7"/>
    <mergeCell ref="BQ7:CD7"/>
    <mergeCell ref="BQ8:BV8"/>
    <mergeCell ref="BX8:CD8"/>
  </mergeCells>
  <phoneticPr fontId="42" type="noConversion"/>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3F033-CC08-43AA-9FBA-0131AB6ECBCC}">
  <dimension ref="A1:CE31"/>
  <sheetViews>
    <sheetView zoomScaleNormal="100" workbookViewId="0">
      <pane ySplit="9" topLeftCell="A10" activePane="bottomLeft" state="frozen"/>
      <selection pane="bottomLeft" activeCell="A31" sqref="A31"/>
    </sheetView>
  </sheetViews>
  <sheetFormatPr defaultColWidth="9.140625" defaultRowHeight="12" x14ac:dyDescent="0.2"/>
  <cols>
    <col min="1" max="1" width="9.28515625" style="5" customWidth="1"/>
    <col min="2" max="7" width="8.7109375" style="5" customWidth="1"/>
    <col min="8" max="8" width="1.7109375" style="5" customWidth="1"/>
    <col min="9" max="15" width="8.7109375" style="5" customWidth="1"/>
    <col min="16" max="16" width="1.7109375" style="5" customWidth="1"/>
    <col min="17" max="23" width="8.7109375" style="5" customWidth="1"/>
    <col min="24" max="24" width="1.7109375" style="5" customWidth="1"/>
    <col min="25" max="28" width="8.7109375" style="5" customWidth="1"/>
    <col min="29" max="29" width="1.7109375" style="5" customWidth="1"/>
    <col min="30" max="33" width="8.7109375" style="5" customWidth="1"/>
    <col min="34" max="34" width="1.7109375" style="5" customWidth="1"/>
    <col min="35" max="38" width="8.7109375" style="5" customWidth="1"/>
    <col min="39" max="39" width="1.7109375" style="5" customWidth="1"/>
    <col min="40" max="43" width="8.7109375" style="5" customWidth="1"/>
    <col min="44" max="44" width="1.7109375" style="5" customWidth="1"/>
    <col min="45" max="48" width="8.7109375" style="5" customWidth="1"/>
    <col min="49" max="49" width="1.7109375" style="5" customWidth="1"/>
    <col min="50" max="52" width="8.7109375" style="5" customWidth="1"/>
    <col min="53" max="53" width="1.7109375" style="5" customWidth="1"/>
    <col min="54" max="59" width="8.28515625" style="114" customWidth="1"/>
    <col min="60" max="60" width="1.7109375" style="114" customWidth="1"/>
    <col min="61" max="67" width="8.28515625" style="114" customWidth="1"/>
    <col min="68" max="68" width="1.7109375" style="114" customWidth="1"/>
    <col min="69" max="74" width="8.28515625" style="114" customWidth="1"/>
    <col min="75" max="75" width="1.7109375" style="114" customWidth="1"/>
    <col min="76" max="82" width="8.28515625" style="114" customWidth="1"/>
    <col min="83" max="83" width="1.7109375" style="5" customWidth="1"/>
    <col min="84" max="16384" width="9.140625" style="5"/>
  </cols>
  <sheetData>
    <row r="1" spans="1:83" s="3" customFormat="1" ht="12.75" x14ac:dyDescent="0.2">
      <c r="A1" s="1" t="s">
        <v>67</v>
      </c>
      <c r="B1" s="1" t="s">
        <v>79</v>
      </c>
      <c r="BB1" s="112"/>
      <c r="BC1" s="112"/>
      <c r="BD1" s="112"/>
      <c r="BE1" s="112"/>
      <c r="BF1" s="112"/>
      <c r="BG1" s="112"/>
      <c r="BH1" s="112"/>
      <c r="BI1" s="112"/>
      <c r="BJ1" s="112"/>
      <c r="BK1" s="112"/>
      <c r="BL1" s="112"/>
      <c r="BM1" s="112"/>
      <c r="BN1" s="112"/>
      <c r="BO1" s="112"/>
      <c r="BP1" s="112"/>
      <c r="BQ1" s="112"/>
      <c r="BR1" s="112"/>
      <c r="BS1" s="112"/>
      <c r="BT1" s="112"/>
      <c r="BU1" s="112"/>
      <c r="BV1" s="112"/>
      <c r="BW1" s="112"/>
      <c r="BX1" s="112"/>
      <c r="BY1" s="112"/>
      <c r="BZ1" s="112"/>
      <c r="CA1" s="112"/>
      <c r="CB1" s="112"/>
      <c r="CC1" s="112"/>
      <c r="CD1" s="112"/>
    </row>
    <row r="2" spans="1:83" s="3" customFormat="1" ht="12.75" x14ac:dyDescent="0.2">
      <c r="A2" s="1" t="s">
        <v>68</v>
      </c>
      <c r="B2" s="1" t="s">
        <v>69</v>
      </c>
      <c r="BB2" s="112"/>
      <c r="BC2" s="112"/>
      <c r="BD2" s="112"/>
      <c r="BE2" s="112"/>
      <c r="BF2" s="112"/>
      <c r="BG2" s="112"/>
      <c r="BH2" s="112"/>
      <c r="BI2" s="112"/>
      <c r="BJ2" s="112"/>
      <c r="BK2" s="112"/>
      <c r="BL2" s="112"/>
      <c r="BM2" s="112"/>
      <c r="BN2" s="112"/>
      <c r="BO2" s="112"/>
      <c r="BP2" s="112"/>
      <c r="BQ2" s="112"/>
      <c r="BR2" s="112"/>
      <c r="BS2" s="112"/>
      <c r="BT2" s="112"/>
      <c r="BU2" s="112"/>
      <c r="BV2" s="112"/>
      <c r="BW2" s="112"/>
      <c r="BX2" s="112"/>
      <c r="BY2" s="112"/>
      <c r="BZ2" s="112"/>
      <c r="CA2" s="112"/>
      <c r="CB2" s="112"/>
      <c r="CC2" s="112"/>
      <c r="CD2" s="112"/>
    </row>
    <row r="3" spans="1:83" s="3" customFormat="1" ht="12.75" x14ac:dyDescent="0.2">
      <c r="A3" s="1" t="s">
        <v>70</v>
      </c>
      <c r="B3" s="1" t="s">
        <v>85</v>
      </c>
      <c r="BB3" s="112"/>
      <c r="BC3" s="112"/>
      <c r="BD3" s="112"/>
      <c r="BE3" s="112"/>
      <c r="BF3" s="112"/>
      <c r="BG3" s="112"/>
      <c r="BH3" s="112"/>
      <c r="BI3" s="112"/>
      <c r="BJ3" s="112"/>
      <c r="BK3" s="112"/>
      <c r="BL3" s="112"/>
      <c r="BM3" s="112"/>
      <c r="BN3" s="112"/>
      <c r="BO3" s="112"/>
      <c r="BP3" s="112"/>
      <c r="BQ3" s="112"/>
      <c r="BR3" s="112"/>
      <c r="BS3" s="112"/>
      <c r="BT3" s="112"/>
      <c r="BU3" s="112"/>
      <c r="BV3" s="112"/>
      <c r="BW3" s="112"/>
      <c r="BX3" s="112"/>
      <c r="BY3" s="112"/>
      <c r="BZ3" s="112"/>
      <c r="CA3" s="112"/>
      <c r="CB3" s="112"/>
      <c r="CC3" s="112"/>
      <c r="CD3" s="112"/>
    </row>
    <row r="4" spans="1:83" s="2" customFormat="1" x14ac:dyDescent="0.2">
      <c r="A4" s="2" t="s">
        <v>91</v>
      </c>
      <c r="B4" s="2" t="s">
        <v>110</v>
      </c>
      <c r="AX4" s="58"/>
      <c r="BB4" s="113"/>
      <c r="BC4" s="113"/>
      <c r="BD4" s="113"/>
      <c r="BE4" s="113"/>
      <c r="BF4" s="113"/>
      <c r="BG4" s="113"/>
      <c r="BH4" s="113"/>
      <c r="BI4" s="113"/>
      <c r="BJ4" s="113"/>
      <c r="BK4" s="113"/>
      <c r="BL4" s="113"/>
      <c r="BM4" s="113"/>
      <c r="BN4" s="113"/>
      <c r="BO4" s="113"/>
      <c r="BP4" s="113"/>
      <c r="BQ4" s="113"/>
      <c r="BR4" s="113"/>
      <c r="BS4" s="113"/>
      <c r="BT4" s="113"/>
      <c r="BU4" s="113"/>
      <c r="BV4" s="113"/>
      <c r="BW4" s="113"/>
      <c r="BX4" s="113"/>
      <c r="BY4" s="113"/>
      <c r="BZ4" s="113"/>
      <c r="CA4" s="113"/>
      <c r="CB4" s="113"/>
      <c r="CC4" s="113"/>
      <c r="CD4" s="113"/>
    </row>
    <row r="5" spans="1:83" s="2" customFormat="1" ht="11.25" x14ac:dyDescent="0.2">
      <c r="A5" s="2" t="s">
        <v>92</v>
      </c>
      <c r="B5" s="2" t="s">
        <v>112</v>
      </c>
      <c r="BB5" s="113"/>
      <c r="BC5" s="113"/>
      <c r="BD5" s="113"/>
      <c r="BE5" s="113"/>
      <c r="BF5" s="113"/>
      <c r="BG5" s="113"/>
      <c r="BH5" s="113"/>
      <c r="BI5" s="113"/>
      <c r="BJ5" s="113"/>
      <c r="BK5" s="113"/>
      <c r="BL5" s="113"/>
      <c r="BM5" s="113"/>
      <c r="BN5" s="113"/>
      <c r="BO5" s="113"/>
      <c r="BP5" s="113"/>
      <c r="BQ5" s="113"/>
      <c r="BR5" s="113"/>
      <c r="BS5" s="113"/>
      <c r="BT5" s="113"/>
      <c r="BU5" s="113"/>
      <c r="BV5" s="113"/>
      <c r="BW5" s="113"/>
      <c r="BX5" s="113"/>
      <c r="BY5" s="113"/>
      <c r="BZ5" s="113"/>
      <c r="CA5" s="113"/>
      <c r="CB5" s="113"/>
      <c r="CC5" s="113"/>
      <c r="CD5" s="113"/>
    </row>
    <row r="6" spans="1:83" s="2" customFormat="1" ht="11.25" x14ac:dyDescent="0.2">
      <c r="BB6" s="113"/>
      <c r="BC6" s="113"/>
      <c r="BD6" s="113"/>
      <c r="BE6" s="113"/>
      <c r="BF6" s="113"/>
      <c r="BG6" s="113"/>
      <c r="BH6" s="113"/>
      <c r="BI6" s="113"/>
      <c r="BJ6" s="113"/>
      <c r="BK6" s="113"/>
      <c r="BL6" s="113"/>
      <c r="BM6" s="113"/>
      <c r="BN6" s="113"/>
      <c r="BO6" s="113"/>
      <c r="BP6" s="113"/>
      <c r="BQ6" s="113"/>
      <c r="BR6" s="113"/>
      <c r="BS6" s="113"/>
      <c r="BT6" s="113"/>
      <c r="BU6" s="113"/>
      <c r="BV6" s="113"/>
      <c r="BW6" s="113"/>
      <c r="BX6" s="113"/>
      <c r="BY6" s="113"/>
      <c r="BZ6" s="113"/>
      <c r="CA6" s="113"/>
      <c r="CB6" s="113"/>
      <c r="CC6" s="113"/>
      <c r="CD6" s="113"/>
    </row>
    <row r="7" spans="1:83" x14ac:dyDescent="0.2">
      <c r="BB7" s="139" t="s">
        <v>106</v>
      </c>
      <c r="BC7" s="139"/>
      <c r="BD7" s="139"/>
      <c r="BE7" s="139"/>
      <c r="BF7" s="139"/>
      <c r="BG7" s="139"/>
      <c r="BH7" s="139"/>
      <c r="BI7" s="139"/>
      <c r="BJ7" s="139"/>
      <c r="BK7" s="139"/>
      <c r="BL7" s="139"/>
      <c r="BM7" s="139"/>
      <c r="BN7" s="139"/>
      <c r="BO7" s="139"/>
      <c r="BQ7" s="139" t="s">
        <v>118</v>
      </c>
      <c r="BR7" s="139"/>
      <c r="BS7" s="139"/>
      <c r="BT7" s="139"/>
      <c r="BU7" s="139"/>
      <c r="BV7" s="139"/>
      <c r="BW7" s="139"/>
      <c r="BX7" s="139"/>
      <c r="BY7" s="139"/>
      <c r="BZ7" s="139"/>
      <c r="CA7" s="139"/>
      <c r="CB7" s="139"/>
      <c r="CC7" s="139"/>
      <c r="CD7" s="139"/>
    </row>
    <row r="8" spans="1:83" s="70" customFormat="1" x14ac:dyDescent="0.2">
      <c r="B8" s="135" t="s">
        <v>2</v>
      </c>
      <c r="C8" s="135"/>
      <c r="D8" s="135"/>
      <c r="E8" s="135"/>
      <c r="F8" s="135"/>
      <c r="G8" s="135"/>
      <c r="I8" s="135" t="s">
        <v>3</v>
      </c>
      <c r="J8" s="135"/>
      <c r="K8" s="135"/>
      <c r="L8" s="135"/>
      <c r="M8" s="135"/>
      <c r="N8" s="135"/>
      <c r="O8" s="135"/>
      <c r="Q8" s="135" t="s">
        <v>78</v>
      </c>
      <c r="R8" s="135"/>
      <c r="S8" s="135"/>
      <c r="T8" s="135"/>
      <c r="U8" s="135"/>
      <c r="V8" s="135"/>
      <c r="W8" s="135"/>
      <c r="Y8" s="135" t="s">
        <v>72</v>
      </c>
      <c r="Z8" s="135"/>
      <c r="AA8" s="135"/>
      <c r="AB8" s="135"/>
      <c r="AD8" s="135" t="s">
        <v>73</v>
      </c>
      <c r="AE8" s="135"/>
      <c r="AF8" s="135"/>
      <c r="AG8" s="135"/>
      <c r="AI8" s="135" t="s">
        <v>74</v>
      </c>
      <c r="AJ8" s="135"/>
      <c r="AK8" s="135"/>
      <c r="AL8" s="135"/>
      <c r="AN8" s="135" t="s">
        <v>75</v>
      </c>
      <c r="AO8" s="135"/>
      <c r="AP8" s="135"/>
      <c r="AQ8" s="135"/>
      <c r="AS8" s="135" t="s">
        <v>76</v>
      </c>
      <c r="AT8" s="135"/>
      <c r="AU8" s="135"/>
      <c r="AV8" s="135"/>
      <c r="AX8" s="135" t="s">
        <v>142</v>
      </c>
      <c r="AY8" s="135"/>
      <c r="AZ8" s="135"/>
      <c r="BB8" s="137" t="s">
        <v>2</v>
      </c>
      <c r="BC8" s="137"/>
      <c r="BD8" s="137"/>
      <c r="BE8" s="137"/>
      <c r="BF8" s="137"/>
      <c r="BG8" s="137"/>
      <c r="BH8" s="119"/>
      <c r="BI8" s="137" t="s">
        <v>3</v>
      </c>
      <c r="BJ8" s="137"/>
      <c r="BK8" s="137"/>
      <c r="BL8" s="137"/>
      <c r="BM8" s="137"/>
      <c r="BN8" s="137"/>
      <c r="BO8" s="137"/>
      <c r="BP8" s="119"/>
      <c r="BQ8" s="137" t="s">
        <v>2</v>
      </c>
      <c r="BR8" s="137"/>
      <c r="BS8" s="137"/>
      <c r="BT8" s="137"/>
      <c r="BU8" s="137"/>
      <c r="BV8" s="137"/>
      <c r="BW8" s="119"/>
      <c r="BX8" s="137" t="s">
        <v>3</v>
      </c>
      <c r="BY8" s="137"/>
      <c r="BZ8" s="137"/>
      <c r="CA8" s="137"/>
      <c r="CB8" s="137"/>
      <c r="CC8" s="137"/>
      <c r="CD8" s="137"/>
    </row>
    <row r="9" spans="1:83" ht="36" x14ac:dyDescent="0.2">
      <c r="A9" s="5" t="s">
        <v>57</v>
      </c>
      <c r="B9" s="82" t="s">
        <v>25</v>
      </c>
      <c r="C9" s="82" t="s">
        <v>80</v>
      </c>
      <c r="D9" s="82" t="s">
        <v>81</v>
      </c>
      <c r="E9" s="82" t="s">
        <v>10</v>
      </c>
      <c r="F9" s="82" t="s">
        <v>0</v>
      </c>
      <c r="G9" s="82" t="s">
        <v>109</v>
      </c>
      <c r="H9" s="58"/>
      <c r="I9" s="82" t="s">
        <v>82</v>
      </c>
      <c r="J9" s="82" t="s">
        <v>25</v>
      </c>
      <c r="K9" s="82" t="s">
        <v>80</v>
      </c>
      <c r="L9" s="82" t="s">
        <v>83</v>
      </c>
      <c r="M9" s="82" t="s">
        <v>84</v>
      </c>
      <c r="N9" s="82" t="s">
        <v>77</v>
      </c>
      <c r="O9" s="82" t="s">
        <v>0</v>
      </c>
      <c r="P9" s="58"/>
      <c r="Q9" s="82" t="s">
        <v>82</v>
      </c>
      <c r="R9" s="82" t="s">
        <v>25</v>
      </c>
      <c r="S9" s="82" t="s">
        <v>80</v>
      </c>
      <c r="T9" s="82" t="s">
        <v>83</v>
      </c>
      <c r="U9" s="82" t="s">
        <v>84</v>
      </c>
      <c r="V9" s="82" t="s">
        <v>77</v>
      </c>
      <c r="W9" s="82" t="s">
        <v>0</v>
      </c>
      <c r="X9" s="58"/>
      <c r="Y9" s="82" t="s">
        <v>2</v>
      </c>
      <c r="Z9" s="82" t="s">
        <v>3</v>
      </c>
      <c r="AA9" s="82" t="s">
        <v>78</v>
      </c>
      <c r="AB9" s="82" t="s">
        <v>0</v>
      </c>
      <c r="AC9" s="58"/>
      <c r="AD9" s="82" t="s">
        <v>2</v>
      </c>
      <c r="AE9" s="82" t="s">
        <v>3</v>
      </c>
      <c r="AF9" s="82" t="s">
        <v>78</v>
      </c>
      <c r="AG9" s="82" t="s">
        <v>0</v>
      </c>
      <c r="AH9" s="58"/>
      <c r="AI9" s="82" t="s">
        <v>2</v>
      </c>
      <c r="AJ9" s="82" t="s">
        <v>3</v>
      </c>
      <c r="AK9" s="82" t="s">
        <v>78</v>
      </c>
      <c r="AL9" s="82" t="s">
        <v>0</v>
      </c>
      <c r="AM9" s="58"/>
      <c r="AN9" s="82" t="s">
        <v>2</v>
      </c>
      <c r="AO9" s="82" t="s">
        <v>3</v>
      </c>
      <c r="AP9" s="82" t="s">
        <v>78</v>
      </c>
      <c r="AQ9" s="82" t="s">
        <v>0</v>
      </c>
      <c r="AR9" s="58"/>
      <c r="AS9" s="82" t="s">
        <v>2</v>
      </c>
      <c r="AT9" s="82" t="s">
        <v>3</v>
      </c>
      <c r="AU9" s="82" t="s">
        <v>78</v>
      </c>
      <c r="AV9" s="82" t="s">
        <v>0</v>
      </c>
      <c r="AW9" s="58"/>
      <c r="AX9" s="82" t="s">
        <v>140</v>
      </c>
      <c r="AY9" s="82" t="s">
        <v>141</v>
      </c>
      <c r="AZ9" s="82" t="s">
        <v>24</v>
      </c>
      <c r="BA9" s="58"/>
      <c r="BB9" s="120" t="s">
        <v>25</v>
      </c>
      <c r="BC9" s="120" t="s">
        <v>80</v>
      </c>
      <c r="BD9" s="120" t="s">
        <v>81</v>
      </c>
      <c r="BE9" s="120" t="s">
        <v>10</v>
      </c>
      <c r="BF9" s="120" t="s">
        <v>0</v>
      </c>
      <c r="BG9" s="120" t="s">
        <v>119</v>
      </c>
      <c r="BH9" s="121"/>
      <c r="BI9" s="120" t="s">
        <v>82</v>
      </c>
      <c r="BJ9" s="120" t="s">
        <v>25</v>
      </c>
      <c r="BK9" s="120" t="s">
        <v>80</v>
      </c>
      <c r="BL9" s="120" t="s">
        <v>83</v>
      </c>
      <c r="BM9" s="120" t="s">
        <v>84</v>
      </c>
      <c r="BN9" s="120" t="s">
        <v>77</v>
      </c>
      <c r="BO9" s="120" t="s">
        <v>0</v>
      </c>
      <c r="BP9" s="121"/>
      <c r="BQ9" s="120" t="s">
        <v>25</v>
      </c>
      <c r="BR9" s="120" t="s">
        <v>80</v>
      </c>
      <c r="BS9" s="120" t="s">
        <v>81</v>
      </c>
      <c r="BT9" s="120" t="s">
        <v>10</v>
      </c>
      <c r="BU9" s="120" t="s">
        <v>0</v>
      </c>
      <c r="BV9" s="120" t="s">
        <v>119</v>
      </c>
      <c r="BW9" s="121"/>
      <c r="BX9" s="120" t="s">
        <v>82</v>
      </c>
      <c r="BY9" s="120" t="s">
        <v>25</v>
      </c>
      <c r="BZ9" s="120" t="s">
        <v>80</v>
      </c>
      <c r="CA9" s="120" t="s">
        <v>83</v>
      </c>
      <c r="CB9" s="120" t="s">
        <v>84</v>
      </c>
      <c r="CC9" s="120" t="s">
        <v>77</v>
      </c>
      <c r="CD9" s="120" t="s">
        <v>0</v>
      </c>
      <c r="CE9" s="58"/>
    </row>
    <row r="10" spans="1:83" x14ac:dyDescent="0.2">
      <c r="A10" s="39">
        <v>2014</v>
      </c>
      <c r="B10" s="65">
        <v>476.337301587301</v>
      </c>
      <c r="C10" s="65">
        <v>424.21428571428498</v>
      </c>
      <c r="D10" s="65">
        <v>448.37698412698353</v>
      </c>
      <c r="E10" s="65">
        <v>856.61904761904702</v>
      </c>
      <c r="F10" s="65">
        <v>2206.25396825396</v>
      </c>
      <c r="G10" s="65">
        <v>112.80158730158701</v>
      </c>
      <c r="H10" s="55"/>
      <c r="I10" s="65"/>
      <c r="J10" s="65">
        <v>709.30952380952294</v>
      </c>
      <c r="K10" s="65">
        <v>1796.63888888888</v>
      </c>
      <c r="L10" s="65">
        <v>379.66269841269798</v>
      </c>
      <c r="M10" s="65">
        <v>485.31349206349199</v>
      </c>
      <c r="N10" s="65">
        <v>22.3333333333333</v>
      </c>
      <c r="O10" s="55">
        <v>3393.25793650793</v>
      </c>
      <c r="P10" s="55"/>
      <c r="Q10" s="65"/>
      <c r="R10" s="65">
        <v>525.90873015873001</v>
      </c>
      <c r="S10" s="65">
        <v>5166.48809523809</v>
      </c>
      <c r="T10" s="65">
        <v>411.63888888888886</v>
      </c>
      <c r="U10" s="65">
        <v>946.42460317460302</v>
      </c>
      <c r="V10" s="65">
        <v>1.0277777777777699</v>
      </c>
      <c r="W10" s="65">
        <v>7051.488095238089</v>
      </c>
      <c r="X10" s="55"/>
      <c r="Y10" s="65">
        <v>941.27777777777703</v>
      </c>
      <c r="Z10" s="65">
        <v>622.03968253968196</v>
      </c>
      <c r="AA10" s="65">
        <v>1185.4404761904668</v>
      </c>
      <c r="AB10" s="55">
        <v>2748.7579365079255</v>
      </c>
      <c r="AC10" s="55"/>
      <c r="AD10" s="65">
        <v>713.76190476190402</v>
      </c>
      <c r="AE10" s="65">
        <v>1673.3333333333301</v>
      </c>
      <c r="AF10" s="65">
        <v>1498.8214285714207</v>
      </c>
      <c r="AG10" s="55">
        <v>3885.9166666666547</v>
      </c>
      <c r="AH10" s="55"/>
      <c r="AI10" s="65">
        <v>551.21428571428498</v>
      </c>
      <c r="AJ10" s="65">
        <v>1097.88492063492</v>
      </c>
      <c r="AK10" s="65">
        <v>4367.2261904761854</v>
      </c>
      <c r="AL10" s="55">
        <v>6016.3253968253903</v>
      </c>
      <c r="AM10" s="55"/>
      <c r="AN10" s="55">
        <v>156.615079365079</v>
      </c>
      <c r="AO10" s="55">
        <v>686.24603174603101</v>
      </c>
      <c r="AP10" s="55">
        <v>1763.0039682539589</v>
      </c>
      <c r="AQ10" s="55">
        <v>2605.8650793650686</v>
      </c>
      <c r="AR10" s="55"/>
      <c r="AS10" s="55">
        <v>2049.63888888888</v>
      </c>
      <c r="AT10" s="55">
        <v>2707.0119047619</v>
      </c>
      <c r="AU10" s="55">
        <v>5288.4841269841245</v>
      </c>
      <c r="AV10" s="55">
        <v>10045.134920634904</v>
      </c>
      <c r="AW10" s="55"/>
      <c r="AX10" s="65">
        <v>1657.2698412698401</v>
      </c>
      <c r="AY10" s="65">
        <v>513.03968253968196</v>
      </c>
      <c r="AZ10" s="65">
        <v>35.9444444444444</v>
      </c>
      <c r="BA10" s="55"/>
      <c r="BB10" s="99">
        <v>-4.3659424619773124E-2</v>
      </c>
      <c r="BC10" s="99">
        <v>-0.21657689348136844</v>
      </c>
      <c r="BD10" s="99">
        <v>-0.26229229915450669</v>
      </c>
      <c r="BE10" s="99">
        <v>-8.5204302168882751E-2</v>
      </c>
      <c r="BF10" s="99">
        <v>-0.14696076310415396</v>
      </c>
      <c r="BG10" s="99">
        <v>0.23974006716385099</v>
      </c>
      <c r="BH10" s="100"/>
      <c r="BI10" s="99" t="s">
        <v>107</v>
      </c>
      <c r="BJ10" s="99">
        <v>-4.7622599688838863E-2</v>
      </c>
      <c r="BK10" s="99">
        <v>-8.4750251173999036E-2</v>
      </c>
      <c r="BL10" s="99">
        <v>-0.19841316386973473</v>
      </c>
      <c r="BM10" s="99">
        <v>-1.6762606122972978E-2</v>
      </c>
      <c r="BN10" s="99">
        <v>0.26415094339622924</v>
      </c>
      <c r="BO10" s="99">
        <v>-8.1083956438853577E-2</v>
      </c>
      <c r="BP10" s="100"/>
      <c r="BQ10" s="99" t="s">
        <v>107</v>
      </c>
      <c r="BR10" s="99" t="s">
        <v>107</v>
      </c>
      <c r="BS10" s="99" t="s">
        <v>107</v>
      </c>
      <c r="BT10" s="99" t="s">
        <v>107</v>
      </c>
      <c r="BU10" s="99" t="s">
        <v>107</v>
      </c>
      <c r="BV10" s="99" t="s">
        <v>107</v>
      </c>
      <c r="BW10" s="100"/>
      <c r="BX10" s="99" t="s">
        <v>107</v>
      </c>
      <c r="BY10" s="99" t="s">
        <v>107</v>
      </c>
      <c r="BZ10" s="99" t="s">
        <v>107</v>
      </c>
      <c r="CA10" s="99" t="s">
        <v>107</v>
      </c>
      <c r="CB10" s="99" t="s">
        <v>107</v>
      </c>
      <c r="CC10" s="99" t="s">
        <v>107</v>
      </c>
      <c r="CD10" s="99" t="s">
        <v>107</v>
      </c>
      <c r="CE10" s="55"/>
    </row>
    <row r="11" spans="1:83" x14ac:dyDescent="0.2">
      <c r="A11" s="39">
        <v>2015</v>
      </c>
      <c r="B11" s="65">
        <v>419.64682539682502</v>
      </c>
      <c r="C11" s="65">
        <v>415.53968253968202</v>
      </c>
      <c r="D11" s="65">
        <v>444.35317460317452</v>
      </c>
      <c r="E11" s="65">
        <v>734.45634920634905</v>
      </c>
      <c r="F11" s="65">
        <v>2013.9960317460304</v>
      </c>
      <c r="G11" s="65">
        <v>145.079365079365</v>
      </c>
      <c r="H11" s="55"/>
      <c r="I11" s="65"/>
      <c r="J11" s="65">
        <v>640.70634920634905</v>
      </c>
      <c r="K11" s="65">
        <v>1460.1428571428501</v>
      </c>
      <c r="L11" s="65">
        <v>318.53968253968202</v>
      </c>
      <c r="M11" s="65">
        <v>548.30952380952294</v>
      </c>
      <c r="N11" s="65">
        <v>22.162698412698401</v>
      </c>
      <c r="O11" s="55">
        <v>2989.8611111111022</v>
      </c>
      <c r="P11" s="55"/>
      <c r="Q11" s="65"/>
      <c r="R11" s="65">
        <v>539.68253968253919</v>
      </c>
      <c r="S11" s="65">
        <v>5234.3849206349132</v>
      </c>
      <c r="T11" s="65">
        <v>352.61111111111029</v>
      </c>
      <c r="U11" s="65">
        <v>1412.8134920634886</v>
      </c>
      <c r="V11" s="65">
        <v>1.03968253968253</v>
      </c>
      <c r="W11" s="65">
        <v>7540.5317460317337</v>
      </c>
      <c r="X11" s="55"/>
      <c r="Y11" s="65">
        <v>923.35714285714198</v>
      </c>
      <c r="Z11" s="65">
        <v>603.82142857142799</v>
      </c>
      <c r="AA11" s="65">
        <v>1386.2619047619003</v>
      </c>
      <c r="AB11" s="55">
        <v>2913.4404761904702</v>
      </c>
      <c r="AC11" s="55"/>
      <c r="AD11" s="65">
        <v>599.44841269841197</v>
      </c>
      <c r="AE11" s="65">
        <v>1413.6587301587299</v>
      </c>
      <c r="AF11" s="65">
        <v>1786.1944444444348</v>
      </c>
      <c r="AG11" s="55">
        <v>3799.3015873015765</v>
      </c>
      <c r="AH11" s="55"/>
      <c r="AI11" s="65">
        <v>492.23809523809501</v>
      </c>
      <c r="AJ11" s="65">
        <v>972.38095238095195</v>
      </c>
      <c r="AK11" s="65">
        <v>4368.0753968253948</v>
      </c>
      <c r="AL11" s="55">
        <v>5832.6944444444416</v>
      </c>
      <c r="AM11" s="55"/>
      <c r="AN11" s="55">
        <v>146.05158730158701</v>
      </c>
      <c r="AO11" s="55">
        <v>520.66666666666595</v>
      </c>
      <c r="AP11" s="55">
        <v>1695.8373015872933</v>
      </c>
      <c r="AQ11" s="55">
        <v>2362.5555555555461</v>
      </c>
      <c r="AR11" s="55"/>
      <c r="AS11" s="55">
        <v>1868.99206349206</v>
      </c>
      <c r="AT11" s="55">
        <v>2469.1944444444398</v>
      </c>
      <c r="AU11" s="55">
        <v>5844.6944444444371</v>
      </c>
      <c r="AV11" s="55">
        <v>10182.880952380936</v>
      </c>
      <c r="AW11" s="55"/>
      <c r="AX11" s="65">
        <v>1509.8452380952299</v>
      </c>
      <c r="AY11" s="65">
        <v>463.638888888888</v>
      </c>
      <c r="AZ11" s="65">
        <v>41.559523809523803</v>
      </c>
      <c r="BA11" s="55"/>
      <c r="BB11" s="99">
        <v>-0.11901330423119505</v>
      </c>
      <c r="BC11" s="99">
        <v>-2.0448635198592635E-2</v>
      </c>
      <c r="BD11" s="99">
        <v>-8.9741660840232385E-3</v>
      </c>
      <c r="BE11" s="99">
        <v>-0.14261029888635612</v>
      </c>
      <c r="BF11" s="99">
        <v>-8.7142250744633665E-2</v>
      </c>
      <c r="BG11" s="99">
        <v>0.28614648561176659</v>
      </c>
      <c r="BH11" s="100"/>
      <c r="BI11" s="99" t="s">
        <v>107</v>
      </c>
      <c r="BJ11" s="99">
        <v>-9.6718248240519222E-2</v>
      </c>
      <c r="BK11" s="99">
        <v>-0.1872919671432326</v>
      </c>
      <c r="BL11" s="99">
        <v>-0.16099294486543025</v>
      </c>
      <c r="BM11" s="99">
        <v>0.12980482260688797</v>
      </c>
      <c r="BN11" s="99">
        <v>-7.6403695806671612E-3</v>
      </c>
      <c r="BO11" s="99">
        <v>-0.11888186307816362</v>
      </c>
      <c r="BP11" s="100"/>
      <c r="BQ11" s="99" t="s">
        <v>107</v>
      </c>
      <c r="BR11" s="99" t="s">
        <v>107</v>
      </c>
      <c r="BS11" s="99" t="s">
        <v>107</v>
      </c>
      <c r="BT11" s="99" t="s">
        <v>107</v>
      </c>
      <c r="BU11" s="99" t="s">
        <v>107</v>
      </c>
      <c r="BV11" s="99" t="s">
        <v>107</v>
      </c>
      <c r="BW11" s="100"/>
      <c r="BX11" s="99" t="s">
        <v>107</v>
      </c>
      <c r="BY11" s="99" t="s">
        <v>107</v>
      </c>
      <c r="BZ11" s="99" t="s">
        <v>107</v>
      </c>
      <c r="CA11" s="99" t="s">
        <v>107</v>
      </c>
      <c r="CB11" s="99" t="s">
        <v>107</v>
      </c>
      <c r="CC11" s="99" t="s">
        <v>107</v>
      </c>
      <c r="CD11" s="99" t="s">
        <v>107</v>
      </c>
      <c r="CE11" s="55"/>
    </row>
    <row r="12" spans="1:83" x14ac:dyDescent="0.2">
      <c r="A12" s="39">
        <v>2016</v>
      </c>
      <c r="B12" s="65">
        <v>383.71825396825301</v>
      </c>
      <c r="C12" s="65">
        <v>404.70634920634899</v>
      </c>
      <c r="D12" s="65">
        <v>395.84126984126954</v>
      </c>
      <c r="E12" s="65">
        <v>629.67460317460302</v>
      </c>
      <c r="F12" s="55">
        <v>1813.9404761904743</v>
      </c>
      <c r="G12" s="65">
        <v>134.90476190476099</v>
      </c>
      <c r="H12" s="55"/>
      <c r="I12" s="65"/>
      <c r="J12" s="65">
        <v>724.32936507936495</v>
      </c>
      <c r="K12" s="65">
        <v>1485.88492063492</v>
      </c>
      <c r="L12" s="65">
        <v>318.48412698412602</v>
      </c>
      <c r="M12" s="65">
        <v>569.61904761904702</v>
      </c>
      <c r="N12" s="65">
        <v>19.6984126984126</v>
      </c>
      <c r="O12" s="55">
        <v>3118.0158730158701</v>
      </c>
      <c r="P12" s="55"/>
      <c r="Q12" s="65"/>
      <c r="R12" s="65">
        <v>604.53174603174557</v>
      </c>
      <c r="S12" s="65">
        <v>4920.8095238095148</v>
      </c>
      <c r="T12" s="65">
        <v>137.75396825396825</v>
      </c>
      <c r="U12" s="65">
        <v>1653.8095238095227</v>
      </c>
      <c r="V12" s="65">
        <v>1.1666666666666601</v>
      </c>
      <c r="W12" s="65">
        <v>7318.0714285714184</v>
      </c>
      <c r="X12" s="55"/>
      <c r="Y12" s="65">
        <v>842.90476190476102</v>
      </c>
      <c r="Z12" s="65">
        <v>616.07539682539596</v>
      </c>
      <c r="AA12" s="65">
        <v>1420.9960317460279</v>
      </c>
      <c r="AB12" s="55">
        <v>2879.9761904761849</v>
      </c>
      <c r="AC12" s="55"/>
      <c r="AD12" s="65">
        <v>546.76587301587301</v>
      </c>
      <c r="AE12" s="65">
        <v>1501.7936507936499</v>
      </c>
      <c r="AF12" s="65">
        <v>1795.2182539682451</v>
      </c>
      <c r="AG12" s="55">
        <v>3843.7777777777683</v>
      </c>
      <c r="AH12" s="55"/>
      <c r="AI12" s="65">
        <v>424.71428571428498</v>
      </c>
      <c r="AJ12" s="65">
        <v>1000.14682539682</v>
      </c>
      <c r="AK12" s="65">
        <v>4101.8571428571349</v>
      </c>
      <c r="AL12" s="55">
        <v>5526.7182539682399</v>
      </c>
      <c r="AM12" s="55"/>
      <c r="AN12" s="55">
        <v>131.13492063492001</v>
      </c>
      <c r="AO12" s="55">
        <v>497.50396825396803</v>
      </c>
      <c r="AP12" s="55">
        <v>1506.7023809523719</v>
      </c>
      <c r="AQ12" s="55">
        <v>2135.3412698412599</v>
      </c>
      <c r="AR12" s="55"/>
      <c r="AS12" s="55">
        <v>1683.25</v>
      </c>
      <c r="AT12" s="55">
        <v>2620.5119047619</v>
      </c>
      <c r="AU12" s="55">
        <v>5811.369047619045</v>
      </c>
      <c r="AV12" s="55">
        <v>10115.130952380945</v>
      </c>
      <c r="AW12" s="55"/>
      <c r="AX12" s="65">
        <v>1335.44047619047</v>
      </c>
      <c r="AY12" s="65">
        <v>448.81746031746002</v>
      </c>
      <c r="AZ12" s="65">
        <v>30.126984126984102</v>
      </c>
      <c r="BA12" s="55"/>
      <c r="BB12" s="99">
        <v>-8.5616211667030595E-2</v>
      </c>
      <c r="BC12" s="99">
        <v>-2.6070514534549893E-2</v>
      </c>
      <c r="BD12" s="99">
        <v>-0.10917420541718437</v>
      </c>
      <c r="BE12" s="99">
        <v>-0.14266572294592161</v>
      </c>
      <c r="BF12" s="99">
        <v>-9.9332646341968367E-2</v>
      </c>
      <c r="BG12" s="99">
        <v>-7.0131291028452281E-2</v>
      </c>
      <c r="BH12" s="100"/>
      <c r="BI12" s="99" t="s">
        <v>107</v>
      </c>
      <c r="BJ12" s="99">
        <v>0.1305169146155658</v>
      </c>
      <c r="BK12" s="99">
        <v>1.7629825305204072E-2</v>
      </c>
      <c r="BL12" s="99">
        <v>-1.7440701614646059E-4</v>
      </c>
      <c r="BM12" s="99">
        <v>3.8864040991793525E-2</v>
      </c>
      <c r="BN12" s="99">
        <v>-0.1111906893464677</v>
      </c>
      <c r="BO12" s="99">
        <v>4.286311542315846E-2</v>
      </c>
      <c r="BP12" s="100"/>
      <c r="BQ12" s="99" t="s">
        <v>107</v>
      </c>
      <c r="BR12" s="99" t="s">
        <v>107</v>
      </c>
      <c r="BS12" s="99" t="s">
        <v>107</v>
      </c>
      <c r="BT12" s="99" t="s">
        <v>107</v>
      </c>
      <c r="BU12" s="99" t="s">
        <v>107</v>
      </c>
      <c r="BV12" s="99" t="s">
        <v>107</v>
      </c>
      <c r="BW12" s="100"/>
      <c r="BX12" s="99" t="s">
        <v>107</v>
      </c>
      <c r="BY12" s="99" t="s">
        <v>107</v>
      </c>
      <c r="BZ12" s="99" t="s">
        <v>107</v>
      </c>
      <c r="CA12" s="99" t="s">
        <v>107</v>
      </c>
      <c r="CB12" s="99" t="s">
        <v>107</v>
      </c>
      <c r="CC12" s="99" t="s">
        <v>107</v>
      </c>
      <c r="CD12" s="99" t="s">
        <v>107</v>
      </c>
      <c r="CE12" s="55"/>
    </row>
    <row r="13" spans="1:83" x14ac:dyDescent="0.2">
      <c r="A13" s="39">
        <v>2017</v>
      </c>
      <c r="B13" s="65">
        <v>414.776892430278</v>
      </c>
      <c r="C13" s="65">
        <v>383.490039840637</v>
      </c>
      <c r="D13" s="65">
        <v>419.10358565736999</v>
      </c>
      <c r="E13" s="65">
        <v>588.848605577689</v>
      </c>
      <c r="F13" s="55">
        <v>1806.219123505974</v>
      </c>
      <c r="G13" s="65">
        <v>145.37051792828601</v>
      </c>
      <c r="H13" s="55"/>
      <c r="I13" s="65"/>
      <c r="J13" s="65">
        <v>797.17928286852498</v>
      </c>
      <c r="K13" s="65">
        <v>1540.5737051792801</v>
      </c>
      <c r="L13" s="65">
        <v>286.48207171314698</v>
      </c>
      <c r="M13" s="65">
        <v>587.641434262948</v>
      </c>
      <c r="N13" s="65">
        <v>23.5338645418326</v>
      </c>
      <c r="O13" s="55">
        <v>3235.4103585657322</v>
      </c>
      <c r="P13" s="55"/>
      <c r="Q13" s="65"/>
      <c r="R13" s="65">
        <v>584.89243027888358</v>
      </c>
      <c r="S13" s="65">
        <v>4843.8525896414267</v>
      </c>
      <c r="T13" s="65">
        <v>95.091633466135349</v>
      </c>
      <c r="U13" s="65">
        <v>1626.4581673306702</v>
      </c>
      <c r="V13" s="65">
        <v>1.9601593625497999</v>
      </c>
      <c r="W13" s="65">
        <v>7152.2549800796651</v>
      </c>
      <c r="X13" s="55"/>
      <c r="Y13" s="65">
        <v>780.30278884462098</v>
      </c>
      <c r="Z13" s="65">
        <v>579.394422310756</v>
      </c>
      <c r="AA13" s="65">
        <v>1403.1274900398357</v>
      </c>
      <c r="AB13" s="55">
        <v>2762.8247011952126</v>
      </c>
      <c r="AC13" s="55"/>
      <c r="AD13" s="65">
        <v>554.01593625498003</v>
      </c>
      <c r="AE13" s="65">
        <v>1529.6573705179201</v>
      </c>
      <c r="AF13" s="65">
        <v>1711.1872509960085</v>
      </c>
      <c r="AG13" s="55">
        <v>3794.8605577689086</v>
      </c>
      <c r="AH13" s="55"/>
      <c r="AI13" s="65">
        <v>471.90039840637399</v>
      </c>
      <c r="AJ13" s="65">
        <v>1126.35856573705</v>
      </c>
      <c r="AK13" s="65">
        <v>4037.9402390438208</v>
      </c>
      <c r="AL13" s="55">
        <v>5636.1992031872451</v>
      </c>
      <c r="AM13" s="55"/>
      <c r="AN13" s="55">
        <v>195.40239043824701</v>
      </c>
      <c r="AO13" s="55">
        <v>677.56175298804703</v>
      </c>
      <c r="AP13" s="55">
        <v>1505.733067729082</v>
      </c>
      <c r="AQ13" s="55">
        <v>2378.697211155376</v>
      </c>
      <c r="AR13" s="55"/>
      <c r="AS13" s="55">
        <v>1610.81673306772</v>
      </c>
      <c r="AT13" s="55">
        <v>2557.8486055776798</v>
      </c>
      <c r="AU13" s="55">
        <v>5646.5219123505931</v>
      </c>
      <c r="AV13" s="55">
        <v>9815.187250995994</v>
      </c>
      <c r="AW13" s="55"/>
      <c r="AX13" s="65">
        <v>1366.3944223107501</v>
      </c>
      <c r="AY13" s="65">
        <v>410.06772908366497</v>
      </c>
      <c r="AZ13" s="65">
        <v>29.756972111553701</v>
      </c>
      <c r="BA13" s="55"/>
      <c r="BB13" s="99">
        <v>8.0941258699135599E-2</v>
      </c>
      <c r="BC13" s="99">
        <v>-5.2423959760745875E-2</v>
      </c>
      <c r="BD13" s="99">
        <v>5.8766777464685616E-2</v>
      </c>
      <c r="BE13" s="99">
        <v>-6.4836659111044637E-2</v>
      </c>
      <c r="BF13" s="99">
        <v>-4.2566736813306472E-3</v>
      </c>
      <c r="BG13" s="99">
        <v>7.7578848038837522E-2</v>
      </c>
      <c r="BH13" s="100"/>
      <c r="BI13" s="99" t="s">
        <v>107</v>
      </c>
      <c r="BJ13" s="99">
        <v>0.10057567910584142</v>
      </c>
      <c r="BK13" s="99">
        <v>3.6805531696890492E-2</v>
      </c>
      <c r="BL13" s="99">
        <v>-0.10048241830455207</v>
      </c>
      <c r="BM13" s="99">
        <v>3.163936795869593E-2</v>
      </c>
      <c r="BN13" s="99">
        <v>0.19470867537104053</v>
      </c>
      <c r="BO13" s="99">
        <v>3.7650380989341592E-2</v>
      </c>
      <c r="BP13" s="100"/>
      <c r="BQ13" s="99" t="s">
        <v>107</v>
      </c>
      <c r="BR13" s="99" t="s">
        <v>107</v>
      </c>
      <c r="BS13" s="99" t="s">
        <v>107</v>
      </c>
      <c r="BT13" s="99" t="s">
        <v>107</v>
      </c>
      <c r="BU13" s="99" t="s">
        <v>107</v>
      </c>
      <c r="BV13" s="99" t="s">
        <v>107</v>
      </c>
      <c r="BW13" s="100"/>
      <c r="BX13" s="99" t="s">
        <v>107</v>
      </c>
      <c r="BY13" s="99" t="s">
        <v>107</v>
      </c>
      <c r="BZ13" s="99" t="s">
        <v>107</v>
      </c>
      <c r="CA13" s="99" t="s">
        <v>107</v>
      </c>
      <c r="CB13" s="99" t="s">
        <v>107</v>
      </c>
      <c r="CC13" s="99" t="s">
        <v>107</v>
      </c>
      <c r="CD13" s="99" t="s">
        <v>107</v>
      </c>
      <c r="CE13" s="55"/>
    </row>
    <row r="14" spans="1:83" x14ac:dyDescent="0.2">
      <c r="A14" s="39">
        <v>2018</v>
      </c>
      <c r="B14" s="55">
        <v>386.848605577689</v>
      </c>
      <c r="C14" s="55">
        <v>345.25498007968099</v>
      </c>
      <c r="D14" s="55">
        <v>411.84462151394399</v>
      </c>
      <c r="E14" s="55">
        <v>530.87250996015905</v>
      </c>
      <c r="F14" s="55">
        <v>1674.820717131473</v>
      </c>
      <c r="G14" s="55">
        <v>168.43027888446201</v>
      </c>
      <c r="H14" s="55"/>
      <c r="I14" s="55"/>
      <c r="J14" s="55">
        <v>804.22310756972104</v>
      </c>
      <c r="K14" s="55">
        <v>1580.22310756972</v>
      </c>
      <c r="L14" s="55">
        <v>267.394422310756</v>
      </c>
      <c r="M14" s="55">
        <v>581.30278884462098</v>
      </c>
      <c r="N14" s="55">
        <v>15.709163346613501</v>
      </c>
      <c r="O14" s="55">
        <v>3248.8525896414312</v>
      </c>
      <c r="P14" s="55"/>
      <c r="Q14" s="55"/>
      <c r="R14" s="55">
        <v>528.38645418326689</v>
      </c>
      <c r="S14" s="55">
        <v>5108.4462151394418</v>
      </c>
      <c r="T14" s="55">
        <v>65.063745019920262</v>
      </c>
      <c r="U14" s="55">
        <v>1476.2828685258912</v>
      </c>
      <c r="V14" s="55">
        <v>0.41434262948207101</v>
      </c>
      <c r="W14" s="65">
        <v>7178.5936254980024</v>
      </c>
      <c r="X14" s="55"/>
      <c r="Y14" s="55">
        <v>733.79282868525797</v>
      </c>
      <c r="Z14" s="55">
        <v>529.19920318724996</v>
      </c>
      <c r="AA14" s="55">
        <v>1541.8007968127461</v>
      </c>
      <c r="AB14" s="55">
        <v>2804.7928286852539</v>
      </c>
      <c r="AC14" s="55"/>
      <c r="AD14" s="55">
        <v>506.02390438246999</v>
      </c>
      <c r="AE14" s="55">
        <v>1576.8565737051699</v>
      </c>
      <c r="AF14" s="55">
        <v>1812.5577689243003</v>
      </c>
      <c r="AG14" s="55">
        <v>3895.4382470119399</v>
      </c>
      <c r="AH14" s="55"/>
      <c r="AI14" s="55">
        <v>435.00398406374501</v>
      </c>
      <c r="AJ14" s="55">
        <v>1142.7968127490001</v>
      </c>
      <c r="AK14" s="55">
        <v>3824.2350597609516</v>
      </c>
      <c r="AL14" s="55">
        <v>5402.0358565736969</v>
      </c>
      <c r="AM14" s="55"/>
      <c r="AN14" s="55">
        <v>181.64940239043801</v>
      </c>
      <c r="AO14" s="55">
        <v>734.72111553784805</v>
      </c>
      <c r="AP14" s="55">
        <v>1800.3824701195156</v>
      </c>
      <c r="AQ14" s="55">
        <v>2716.7529880478014</v>
      </c>
      <c r="AR14" s="55"/>
      <c r="AS14" s="55">
        <v>1493.1713147410301</v>
      </c>
      <c r="AT14" s="55">
        <v>2514.1314741035799</v>
      </c>
      <c r="AU14" s="55">
        <v>5378.2111553784816</v>
      </c>
      <c r="AV14" s="55">
        <v>9385.513944223092</v>
      </c>
      <c r="AW14" s="55"/>
      <c r="AX14" s="55">
        <v>1284.2709163346599</v>
      </c>
      <c r="AY14" s="55">
        <v>362.68127490039802</v>
      </c>
      <c r="AZ14" s="55">
        <v>27.868525896414301</v>
      </c>
      <c r="BA14" s="55"/>
      <c r="BB14" s="99">
        <v>-6.7333275701426887E-2</v>
      </c>
      <c r="BC14" s="99">
        <v>-9.9702875664893331E-2</v>
      </c>
      <c r="BD14" s="99">
        <v>-1.7320214839107617E-2</v>
      </c>
      <c r="BE14" s="99">
        <v>-9.8456708682620686E-2</v>
      </c>
      <c r="BF14" s="99">
        <v>-7.2747766128978486E-2</v>
      </c>
      <c r="BG14" s="99">
        <v>0.15862749397062625</v>
      </c>
      <c r="BH14" s="100"/>
      <c r="BI14" s="99" t="s">
        <v>107</v>
      </c>
      <c r="BJ14" s="99">
        <v>8.8359354696849746E-3</v>
      </c>
      <c r="BK14" s="99">
        <v>2.5736777316879955E-2</v>
      </c>
      <c r="BL14" s="99">
        <v>-6.6627727481332055E-2</v>
      </c>
      <c r="BM14" s="99">
        <v>-1.0786586936772591E-2</v>
      </c>
      <c r="BN14" s="99">
        <v>-0.33248687997291337</v>
      </c>
      <c r="BO14" s="99">
        <v>4.1547221483391183E-3</v>
      </c>
      <c r="BP14" s="100"/>
      <c r="BQ14" s="99" t="s">
        <v>107</v>
      </c>
      <c r="BR14" s="99" t="s">
        <v>107</v>
      </c>
      <c r="BS14" s="99" t="s">
        <v>107</v>
      </c>
      <c r="BT14" s="99" t="s">
        <v>107</v>
      </c>
      <c r="BU14" s="99" t="s">
        <v>107</v>
      </c>
      <c r="BV14" s="99" t="s">
        <v>107</v>
      </c>
      <c r="BW14" s="100"/>
      <c r="BX14" s="99" t="s">
        <v>107</v>
      </c>
      <c r="BY14" s="99" t="s">
        <v>107</v>
      </c>
      <c r="BZ14" s="99" t="s">
        <v>107</v>
      </c>
      <c r="CA14" s="99" t="s">
        <v>107</v>
      </c>
      <c r="CB14" s="99" t="s">
        <v>107</v>
      </c>
      <c r="CC14" s="99" t="s">
        <v>107</v>
      </c>
      <c r="CD14" s="99" t="s">
        <v>107</v>
      </c>
      <c r="CE14" s="55"/>
    </row>
    <row r="15" spans="1:83" x14ac:dyDescent="0.2">
      <c r="A15" s="39">
        <v>2019</v>
      </c>
      <c r="B15" s="55">
        <v>448.71428571428498</v>
      </c>
      <c r="C15" s="55">
        <v>378.13492063491998</v>
      </c>
      <c r="D15" s="55">
        <v>420.48412698412602</v>
      </c>
      <c r="E15" s="55">
        <v>458.15873015873001</v>
      </c>
      <c r="F15" s="55">
        <v>1705.4920634920609</v>
      </c>
      <c r="G15" s="55">
        <v>192.70634920634899</v>
      </c>
      <c r="H15" s="55"/>
      <c r="I15" s="55">
        <v>850.82142857142799</v>
      </c>
      <c r="J15" s="55">
        <v>609.98412698412596</v>
      </c>
      <c r="K15" s="55">
        <v>685.42857142857099</v>
      </c>
      <c r="L15" s="55">
        <v>239.71031746031699</v>
      </c>
      <c r="M15" s="55">
        <v>665.730158730158</v>
      </c>
      <c r="N15" s="55">
        <v>14.900793650793601</v>
      </c>
      <c r="O15" s="55">
        <v>3066.5753968253939</v>
      </c>
      <c r="P15" s="55"/>
      <c r="Q15" s="55">
        <v>6627.1547619047597</v>
      </c>
      <c r="R15" s="55">
        <v>216.86111111111038</v>
      </c>
      <c r="S15" s="55">
        <v>22.710317460317398</v>
      </c>
      <c r="T15" s="55">
        <v>44.99206349206348</v>
      </c>
      <c r="U15" s="55">
        <v>1762.2380952380943</v>
      </c>
      <c r="V15" s="55">
        <v>1.27380952380952</v>
      </c>
      <c r="W15" s="65">
        <v>8675.2301587301536</v>
      </c>
      <c r="X15" s="55"/>
      <c r="Y15" s="55">
        <v>732.638888888888</v>
      </c>
      <c r="Z15" s="55">
        <v>568.08333333333303</v>
      </c>
      <c r="AA15" s="55">
        <v>1652.1428571428523</v>
      </c>
      <c r="AB15" s="55">
        <v>2952.8650793650731</v>
      </c>
      <c r="AC15" s="55"/>
      <c r="AD15" s="55">
        <v>515.51190476190402</v>
      </c>
      <c r="AE15" s="55">
        <v>1399.11507936507</v>
      </c>
      <c r="AF15" s="55">
        <v>2031.3492063492049</v>
      </c>
      <c r="AG15" s="55">
        <v>3945.976190476179</v>
      </c>
      <c r="AH15" s="55"/>
      <c r="AI15" s="55">
        <v>457.34126984126902</v>
      </c>
      <c r="AJ15" s="55">
        <v>1099.37698412698</v>
      </c>
      <c r="AK15" s="55">
        <v>4991.7380952380863</v>
      </c>
      <c r="AL15" s="55">
        <v>6548.4563492063353</v>
      </c>
      <c r="AM15" s="55"/>
      <c r="AN15" s="55">
        <v>151.583333333333</v>
      </c>
      <c r="AO15" s="55">
        <v>570.18650793650704</v>
      </c>
      <c r="AP15" s="55">
        <v>2516.6309523809455</v>
      </c>
      <c r="AQ15" s="55">
        <v>3238.4007936507855</v>
      </c>
      <c r="AR15" s="55"/>
      <c r="AS15" s="55">
        <v>1553.9087301587299</v>
      </c>
      <c r="AT15" s="55">
        <v>2496.38888888888</v>
      </c>
      <c r="AU15" s="55">
        <v>6158.5992063491976</v>
      </c>
      <c r="AV15" s="55">
        <v>10208.896825396809</v>
      </c>
      <c r="AW15" s="55"/>
      <c r="AX15" s="55">
        <v>1287.5317460317401</v>
      </c>
      <c r="AY15" s="55">
        <v>383.25793650793599</v>
      </c>
      <c r="AZ15" s="55">
        <v>34.702380952380899</v>
      </c>
      <c r="BA15" s="55"/>
      <c r="BB15" s="99">
        <v>0.15992220016978131</v>
      </c>
      <c r="BC15" s="99">
        <v>9.5233790828015419E-2</v>
      </c>
      <c r="BD15" s="99">
        <v>2.0977584795020876E-2</v>
      </c>
      <c r="BE15" s="99">
        <v>-0.13697032420625066</v>
      </c>
      <c r="BF15" s="99">
        <v>1.8313211704904075E-2</v>
      </c>
      <c r="BG15" s="99">
        <v>0.14413127189879926</v>
      </c>
      <c r="BH15" s="100"/>
      <c r="BI15" s="99" t="s">
        <v>107</v>
      </c>
      <c r="BJ15" s="99">
        <v>-0.24152374976213398</v>
      </c>
      <c r="BK15" s="99">
        <v>-0.56624569774662048</v>
      </c>
      <c r="BL15" s="99">
        <v>-0.10353284339740476</v>
      </c>
      <c r="BM15" s="99">
        <v>0.14523819858724951</v>
      </c>
      <c r="BN15" s="99">
        <v>-5.1458481778035914E-2</v>
      </c>
      <c r="BO15" s="99">
        <v>-5.6105097965111095E-2</v>
      </c>
      <c r="BP15" s="100"/>
      <c r="BQ15" s="99" t="s">
        <v>107</v>
      </c>
      <c r="BR15" s="99" t="s">
        <v>107</v>
      </c>
      <c r="BS15" s="99" t="s">
        <v>107</v>
      </c>
      <c r="BT15" s="99" t="s">
        <v>107</v>
      </c>
      <c r="BU15" s="99" t="s">
        <v>107</v>
      </c>
      <c r="BV15" s="99" t="s">
        <v>107</v>
      </c>
      <c r="BW15" s="100"/>
      <c r="BX15" s="99" t="s">
        <v>107</v>
      </c>
      <c r="BY15" s="99" t="s">
        <v>107</v>
      </c>
      <c r="BZ15" s="99" t="s">
        <v>107</v>
      </c>
      <c r="CA15" s="99" t="s">
        <v>107</v>
      </c>
      <c r="CB15" s="99" t="s">
        <v>107</v>
      </c>
      <c r="CC15" s="99" t="s">
        <v>107</v>
      </c>
      <c r="CD15" s="99" t="s">
        <v>107</v>
      </c>
      <c r="CE15" s="55"/>
    </row>
    <row r="16" spans="1:83" x14ac:dyDescent="0.2">
      <c r="A16" s="39">
        <v>2020</v>
      </c>
      <c r="B16" s="55">
        <v>428.28853754940701</v>
      </c>
      <c r="C16" s="55">
        <v>311.434782608695</v>
      </c>
      <c r="D16" s="55">
        <v>357.67984189723302</v>
      </c>
      <c r="E16" s="55">
        <v>468.62845849802301</v>
      </c>
      <c r="F16" s="55">
        <v>1566.0316205533582</v>
      </c>
      <c r="G16" s="55">
        <v>207.44664031620499</v>
      </c>
      <c r="H16" s="55"/>
      <c r="I16" s="55">
        <v>1813.00790513833</v>
      </c>
      <c r="J16" s="55">
        <v>437.46640316205497</v>
      </c>
      <c r="K16" s="55">
        <v>137.62055335968299</v>
      </c>
      <c r="L16" s="55">
        <v>178.18577075098801</v>
      </c>
      <c r="M16" s="55">
        <v>689.51778656126396</v>
      </c>
      <c r="N16" s="55">
        <v>16.1541501976284</v>
      </c>
      <c r="O16" s="55">
        <v>3271.9525691699487</v>
      </c>
      <c r="P16" s="55"/>
      <c r="Q16" s="55">
        <v>6446.03557312252</v>
      </c>
      <c r="R16" s="55">
        <v>1.3438735177865611</v>
      </c>
      <c r="S16" s="55">
        <v>29.826086956521699</v>
      </c>
      <c r="T16" s="55">
        <v>43.2173913043477</v>
      </c>
      <c r="U16" s="55">
        <v>1562.3517786561235</v>
      </c>
      <c r="V16" s="55">
        <v>1.73122529644268</v>
      </c>
      <c r="W16" s="65">
        <v>8084.5059288537432</v>
      </c>
      <c r="X16" s="55"/>
      <c r="Y16" s="55">
        <v>682.95256916996004</v>
      </c>
      <c r="Z16" s="55">
        <v>680.64031620553305</v>
      </c>
      <c r="AA16" s="55">
        <v>1756.869565217384</v>
      </c>
      <c r="AB16" s="55">
        <v>3120.4624505928768</v>
      </c>
      <c r="AC16" s="55"/>
      <c r="AD16" s="55">
        <v>482.64426877470299</v>
      </c>
      <c r="AE16" s="55">
        <v>1570.3280632410999</v>
      </c>
      <c r="AF16" s="55">
        <v>2016.1818181818116</v>
      </c>
      <c r="AG16" s="55">
        <v>4069.1541501976144</v>
      </c>
      <c r="AH16" s="55"/>
      <c r="AI16" s="55">
        <v>400.434782608695</v>
      </c>
      <c r="AJ16" s="55">
        <v>1020.98418972332</v>
      </c>
      <c r="AK16" s="55">
        <v>4311.4545454545387</v>
      </c>
      <c r="AL16" s="55">
        <v>5732.8735177865537</v>
      </c>
      <c r="AM16" s="55"/>
      <c r="AN16" s="55">
        <v>128.43083003952501</v>
      </c>
      <c r="AO16" s="55">
        <v>563.85770750988104</v>
      </c>
      <c r="AP16" s="55">
        <v>2088.4505928853719</v>
      </c>
      <c r="AQ16" s="55">
        <v>2780.739130434778</v>
      </c>
      <c r="AR16" s="55"/>
      <c r="AS16" s="55">
        <v>1437.6007905138299</v>
      </c>
      <c r="AT16" s="55">
        <v>2708.0948616600699</v>
      </c>
      <c r="AU16" s="55">
        <v>5996.0553359683727</v>
      </c>
      <c r="AV16" s="55">
        <v>10141.750988142272</v>
      </c>
      <c r="AW16" s="55"/>
      <c r="AX16" s="55">
        <v>1146.5612648221299</v>
      </c>
      <c r="AY16" s="55">
        <v>366.86956521739103</v>
      </c>
      <c r="AZ16" s="55">
        <v>52.6007905138339</v>
      </c>
      <c r="BA16" s="55"/>
      <c r="BB16" s="99">
        <v>-4.5520610364261693E-2</v>
      </c>
      <c r="BC16" s="99">
        <v>-0.17639243134231009</v>
      </c>
      <c r="BD16" s="99">
        <v>-0.14936184520768836</v>
      </c>
      <c r="BE16" s="99">
        <v>2.2851749077586581E-2</v>
      </c>
      <c r="BF16" s="99">
        <v>-8.1771381951289857E-2</v>
      </c>
      <c r="BG16" s="99">
        <v>7.6490946824342432E-2</v>
      </c>
      <c r="BH16" s="100"/>
      <c r="BI16" s="99">
        <v>1.1308912120166763</v>
      </c>
      <c r="BJ16" s="99">
        <v>-0.28282330013246482</v>
      </c>
      <c r="BK16" s="99">
        <v>-0.79921970122597297</v>
      </c>
      <c r="BL16" s="99">
        <v>-0.2566620717921918</v>
      </c>
      <c r="BM16" s="99">
        <v>3.5731636187970706E-2</v>
      </c>
      <c r="BN16" s="99">
        <v>8.4113408735651207E-2</v>
      </c>
      <c r="BO16" s="99">
        <v>6.6972810307278641E-2</v>
      </c>
      <c r="BP16" s="100"/>
      <c r="BQ16" s="99" t="s">
        <v>107</v>
      </c>
      <c r="BR16" s="99" t="s">
        <v>107</v>
      </c>
      <c r="BS16" s="99" t="s">
        <v>107</v>
      </c>
      <c r="BT16" s="99" t="s">
        <v>107</v>
      </c>
      <c r="BU16" s="99" t="s">
        <v>107</v>
      </c>
      <c r="BV16" s="99" t="s">
        <v>107</v>
      </c>
      <c r="BW16" s="100"/>
      <c r="BX16" s="99" t="s">
        <v>107</v>
      </c>
      <c r="BY16" s="99" t="s">
        <v>107</v>
      </c>
      <c r="BZ16" s="99" t="s">
        <v>107</v>
      </c>
      <c r="CA16" s="99" t="s">
        <v>107</v>
      </c>
      <c r="CB16" s="99" t="s">
        <v>107</v>
      </c>
      <c r="CC16" s="99" t="s">
        <v>107</v>
      </c>
      <c r="CD16" s="99" t="s">
        <v>107</v>
      </c>
      <c r="CE16" s="55"/>
    </row>
    <row r="17" spans="1:83" x14ac:dyDescent="0.2">
      <c r="A17" s="39">
        <v>2021</v>
      </c>
      <c r="B17" s="55">
        <v>391.56746031746002</v>
      </c>
      <c r="C17" s="55">
        <v>234.24603174603101</v>
      </c>
      <c r="D17" s="55">
        <v>358.75</v>
      </c>
      <c r="E17" s="55">
        <v>463.03174603174602</v>
      </c>
      <c r="F17" s="55">
        <v>1447.5952380952372</v>
      </c>
      <c r="G17" s="55">
        <v>223.861111111111</v>
      </c>
      <c r="H17" s="55"/>
      <c r="I17" s="55">
        <v>2215.5595238095202</v>
      </c>
      <c r="J17" s="55">
        <v>386.05555555555497</v>
      </c>
      <c r="K17" s="55">
        <v>125.142857142857</v>
      </c>
      <c r="L17" s="55">
        <v>144.03571428571399</v>
      </c>
      <c r="M17" s="55">
        <v>772.07142857142799</v>
      </c>
      <c r="N17" s="55">
        <v>18.567460317460299</v>
      </c>
      <c r="O17" s="55">
        <v>3661.4325396825338</v>
      </c>
      <c r="P17" s="55"/>
      <c r="Q17" s="55">
        <v>5930.6309523809496</v>
      </c>
      <c r="R17" s="55">
        <v>1.075396825396824</v>
      </c>
      <c r="S17" s="55">
        <v>27.035714285714199</v>
      </c>
      <c r="T17" s="55">
        <v>31.059523809523704</v>
      </c>
      <c r="U17" s="55">
        <v>1514.4841269841222</v>
      </c>
      <c r="V17" s="55">
        <v>1.21428571428571</v>
      </c>
      <c r="W17" s="65">
        <v>7505.4999999999918</v>
      </c>
      <c r="X17" s="55"/>
      <c r="Y17" s="55">
        <v>660.10317460317401</v>
      </c>
      <c r="Z17" s="55">
        <v>696.46825396825295</v>
      </c>
      <c r="AA17" s="55">
        <v>1826.1031746031658</v>
      </c>
      <c r="AB17" s="55">
        <v>3182.6746031745929</v>
      </c>
      <c r="AC17" s="55"/>
      <c r="AD17" s="55">
        <v>407.138888888888</v>
      </c>
      <c r="AE17" s="55">
        <v>1831.0992063491999</v>
      </c>
      <c r="AF17" s="55">
        <v>1981.563492063485</v>
      </c>
      <c r="AG17" s="55">
        <v>4219.8015873015729</v>
      </c>
      <c r="AH17" s="55"/>
      <c r="AI17" s="55">
        <v>380.35317460317401</v>
      </c>
      <c r="AJ17" s="55">
        <v>1133.8968253968201</v>
      </c>
      <c r="AK17" s="55">
        <v>3697.833333333328</v>
      </c>
      <c r="AL17" s="55">
        <v>5212.0833333333221</v>
      </c>
      <c r="AM17" s="55"/>
      <c r="AN17" s="55">
        <v>114.960317460317</v>
      </c>
      <c r="AO17" s="55">
        <v>726</v>
      </c>
      <c r="AP17" s="55">
        <v>1688.5634920634827</v>
      </c>
      <c r="AQ17" s="55">
        <v>2529.5238095237996</v>
      </c>
      <c r="AR17" s="55"/>
      <c r="AS17" s="55">
        <v>1332.63492063492</v>
      </c>
      <c r="AT17" s="55">
        <v>2935.4642857142799</v>
      </c>
      <c r="AU17" s="55">
        <v>5816.936507936507</v>
      </c>
      <c r="AV17" s="55">
        <v>10085.035714285706</v>
      </c>
      <c r="AW17" s="55"/>
      <c r="AX17" s="55">
        <v>1087.1547619047601</v>
      </c>
      <c r="AY17" s="55">
        <v>289.15873015873001</v>
      </c>
      <c r="AZ17" s="55">
        <v>71.281746031745996</v>
      </c>
      <c r="BA17" s="55"/>
      <c r="BB17" s="99">
        <v>-8.5739108130370778E-2</v>
      </c>
      <c r="BC17" s="99">
        <v>-0.24784884403759255</v>
      </c>
      <c r="BD17" s="99">
        <v>2.9919441282755255E-3</v>
      </c>
      <c r="BE17" s="99">
        <v>-1.194274987954147E-2</v>
      </c>
      <c r="BF17" s="99">
        <v>-7.562834677391217E-2</v>
      </c>
      <c r="BG17" s="99">
        <v>7.9126231063014085E-2</v>
      </c>
      <c r="BH17" s="100"/>
      <c r="BI17" s="99">
        <v>0.22203522529068964</v>
      </c>
      <c r="BJ17" s="99">
        <v>-0.11751953346564847</v>
      </c>
      <c r="BK17" s="99">
        <v>-9.0667388789045678E-2</v>
      </c>
      <c r="BL17" s="99">
        <v>-0.19165422873747995</v>
      </c>
      <c r="BM17" s="99">
        <v>0.11972663159549857</v>
      </c>
      <c r="BN17" s="99">
        <v>0.14939257653963112</v>
      </c>
      <c r="BO17" s="99">
        <v>0.11903594635890191</v>
      </c>
      <c r="BP17" s="100"/>
      <c r="BQ17" s="99" t="s">
        <v>107</v>
      </c>
      <c r="BR17" s="99" t="s">
        <v>107</v>
      </c>
      <c r="BS17" s="99" t="s">
        <v>107</v>
      </c>
      <c r="BT17" s="99" t="s">
        <v>107</v>
      </c>
      <c r="BU17" s="99" t="s">
        <v>107</v>
      </c>
      <c r="BV17" s="99" t="s">
        <v>107</v>
      </c>
      <c r="BW17" s="100"/>
      <c r="BX17" s="99" t="s">
        <v>107</v>
      </c>
      <c r="BY17" s="99" t="s">
        <v>107</v>
      </c>
      <c r="BZ17" s="99" t="s">
        <v>107</v>
      </c>
      <c r="CA17" s="99" t="s">
        <v>107</v>
      </c>
      <c r="CB17" s="99" t="s">
        <v>107</v>
      </c>
      <c r="CC17" s="99" t="s">
        <v>107</v>
      </c>
      <c r="CD17" s="99" t="s">
        <v>107</v>
      </c>
      <c r="CE17" s="55"/>
    </row>
    <row r="18" spans="1:83" x14ac:dyDescent="0.2">
      <c r="A18" s="39">
        <v>2022</v>
      </c>
      <c r="B18" s="55">
        <v>309.07569721115499</v>
      </c>
      <c r="C18" s="55">
        <v>190.74900398406299</v>
      </c>
      <c r="D18" s="55">
        <v>303.83266932270902</v>
      </c>
      <c r="E18" s="55">
        <v>367.725099601593</v>
      </c>
      <c r="F18" s="55">
        <v>1171.3824701195199</v>
      </c>
      <c r="G18" s="55">
        <v>206.98007968127399</v>
      </c>
      <c r="H18" s="55"/>
      <c r="I18" s="55">
        <v>3918.6573705179198</v>
      </c>
      <c r="J18" s="55">
        <v>351.19920318725002</v>
      </c>
      <c r="K18" s="55">
        <v>90.900398406374507</v>
      </c>
      <c r="L18" s="55">
        <v>144.53784860557701</v>
      </c>
      <c r="M18" s="55">
        <v>667.50597609561703</v>
      </c>
      <c r="N18" s="55">
        <v>10.354581673306701</v>
      </c>
      <c r="O18" s="55">
        <v>5183.1553784860453</v>
      </c>
      <c r="P18" s="55"/>
      <c r="Q18" s="55">
        <v>5753.0039840637401</v>
      </c>
      <c r="R18" s="55">
        <v>0.64541832669322607</v>
      </c>
      <c r="S18" s="55">
        <v>19.027888446215101</v>
      </c>
      <c r="T18" s="55">
        <v>15.812749003984051</v>
      </c>
      <c r="U18" s="55">
        <v>1726.5059760956133</v>
      </c>
      <c r="V18" s="55">
        <v>0.97211155378486003</v>
      </c>
      <c r="W18" s="65">
        <v>7515.9681274900304</v>
      </c>
      <c r="X18" s="55"/>
      <c r="Y18" s="55">
        <v>517.43027888446204</v>
      </c>
      <c r="Z18" s="55">
        <v>1522.4940239043799</v>
      </c>
      <c r="AA18" s="55">
        <v>1827.4581673306711</v>
      </c>
      <c r="AB18" s="55">
        <v>3867.3824701195131</v>
      </c>
      <c r="AC18" s="55"/>
      <c r="AD18" s="55">
        <v>349.04382470119498</v>
      </c>
      <c r="AE18" s="55">
        <v>2457.2191235059699</v>
      </c>
      <c r="AF18" s="55">
        <v>1851.4581673306707</v>
      </c>
      <c r="AG18" s="55">
        <v>4657.7211155378354</v>
      </c>
      <c r="AH18" s="55"/>
      <c r="AI18" s="55">
        <v>304.90836653386401</v>
      </c>
      <c r="AJ18" s="55">
        <v>1203.44223107569</v>
      </c>
      <c r="AK18" s="55">
        <v>3837.0517928286768</v>
      </c>
      <c r="AL18" s="55">
        <v>5345.4023904382302</v>
      </c>
      <c r="AM18" s="55"/>
      <c r="AN18" s="55">
        <v>91.298804780876395</v>
      </c>
      <c r="AO18" s="55">
        <v>2475.9641434262899</v>
      </c>
      <c r="AP18" s="55">
        <v>1602.2151394422228</v>
      </c>
      <c r="AQ18" s="55">
        <v>4169.4780876493887</v>
      </c>
      <c r="AR18" s="55"/>
      <c r="AS18" s="55">
        <v>1080.08366533864</v>
      </c>
      <c r="AT18" s="55">
        <v>2707.1912350597599</v>
      </c>
      <c r="AU18" s="55">
        <v>5913.752988047806</v>
      </c>
      <c r="AV18" s="55">
        <v>9701.0278884462059</v>
      </c>
      <c r="AW18" s="55"/>
      <c r="AX18" s="55">
        <v>891.36254980079605</v>
      </c>
      <c r="AY18" s="55">
        <v>227.38645418326601</v>
      </c>
      <c r="AZ18" s="55">
        <v>52.6334661354581</v>
      </c>
      <c r="BA18" s="55"/>
      <c r="BB18" s="99">
        <v>-0.21067062886028765</v>
      </c>
      <c r="BC18" s="99">
        <v>-0.18568949679850877</v>
      </c>
      <c r="BD18" s="99">
        <v>-0.1530796673931456</v>
      </c>
      <c r="BE18" s="99">
        <v>-0.20583177556818899</v>
      </c>
      <c r="BF18" s="99">
        <v>-0.19080801090445787</v>
      </c>
      <c r="BG18" s="99">
        <v>-7.5408503719336495E-2</v>
      </c>
      <c r="BH18" s="100"/>
      <c r="BI18" s="99">
        <v>0.76869875460625225</v>
      </c>
      <c r="BJ18" s="99">
        <v>-9.0288436124548843E-2</v>
      </c>
      <c r="BK18" s="99">
        <v>-0.2736269533737189</v>
      </c>
      <c r="BL18" s="99">
        <v>3.4861792601448283E-3</v>
      </c>
      <c r="BM18" s="99">
        <v>-0.13543494630968211</v>
      </c>
      <c r="BN18" s="99">
        <v>-0.44232644118972186</v>
      </c>
      <c r="BO18" s="99">
        <v>0.4156085964471854</v>
      </c>
      <c r="BP18" s="100"/>
      <c r="BQ18" s="99" t="s">
        <v>107</v>
      </c>
      <c r="BR18" s="99" t="s">
        <v>107</v>
      </c>
      <c r="BS18" s="99" t="s">
        <v>107</v>
      </c>
      <c r="BT18" s="99" t="s">
        <v>107</v>
      </c>
      <c r="BU18" s="99" t="s">
        <v>107</v>
      </c>
      <c r="BV18" s="99" t="s">
        <v>107</v>
      </c>
      <c r="BW18" s="100"/>
      <c r="BX18" s="99" t="s">
        <v>107</v>
      </c>
      <c r="BY18" s="99" t="s">
        <v>107</v>
      </c>
      <c r="BZ18" s="99" t="s">
        <v>107</v>
      </c>
      <c r="CA18" s="99" t="s">
        <v>107</v>
      </c>
      <c r="CB18" s="99" t="s">
        <v>107</v>
      </c>
      <c r="CC18" s="99" t="s">
        <v>107</v>
      </c>
      <c r="CD18" s="99" t="s">
        <v>107</v>
      </c>
      <c r="CE18" s="55"/>
    </row>
    <row r="19" spans="1:83" x14ac:dyDescent="0.2">
      <c r="A19" s="39">
        <v>2023</v>
      </c>
      <c r="B19" s="55">
        <v>250.16399999999999</v>
      </c>
      <c r="C19" s="55">
        <v>160.37200000000001</v>
      </c>
      <c r="D19" s="55">
        <v>331.084</v>
      </c>
      <c r="E19" s="55">
        <v>372.72800000000001</v>
      </c>
      <c r="F19" s="55">
        <v>1114.348</v>
      </c>
      <c r="G19" s="55">
        <v>216.82400000000001</v>
      </c>
      <c r="H19" s="55"/>
      <c r="I19" s="55">
        <v>4432.8360000000002</v>
      </c>
      <c r="J19" s="55">
        <v>311.536</v>
      </c>
      <c r="K19" s="55">
        <v>76.548000000000002</v>
      </c>
      <c r="L19" s="55">
        <v>147.76400000000001</v>
      </c>
      <c r="M19" s="55">
        <v>848.80799999999999</v>
      </c>
      <c r="N19" s="55">
        <v>15.612</v>
      </c>
      <c r="O19" s="55">
        <v>5833.1040000000003</v>
      </c>
      <c r="P19" s="55"/>
      <c r="Q19" s="55">
        <v>5279.8760000000002</v>
      </c>
      <c r="R19" s="55">
        <v>0.22399999999999998</v>
      </c>
      <c r="S19" s="55">
        <v>15.972</v>
      </c>
      <c r="T19" s="55">
        <v>8.6840000000000011</v>
      </c>
      <c r="U19" s="55">
        <v>1930.992</v>
      </c>
      <c r="V19" s="55">
        <v>0.98</v>
      </c>
      <c r="W19" s="65">
        <v>7236.7280000000001</v>
      </c>
      <c r="X19" s="55"/>
      <c r="Y19" s="55">
        <v>470.85199999999998</v>
      </c>
      <c r="Z19" s="55">
        <v>1863.104</v>
      </c>
      <c r="AA19" s="55">
        <v>1594.8520000000001</v>
      </c>
      <c r="AB19" s="55">
        <v>3928.808</v>
      </c>
      <c r="AC19" s="55"/>
      <c r="AD19" s="55">
        <v>367.548</v>
      </c>
      <c r="AE19" s="55">
        <v>2601.3679999999999</v>
      </c>
      <c r="AF19" s="55">
        <v>1761.7719999999999</v>
      </c>
      <c r="AG19" s="55">
        <v>4730.6880000000001</v>
      </c>
      <c r="AH19" s="55"/>
      <c r="AI19" s="55">
        <v>275.976</v>
      </c>
      <c r="AJ19" s="55">
        <v>1368.6320000000001</v>
      </c>
      <c r="AK19" s="55">
        <v>3880.1039999999998</v>
      </c>
      <c r="AL19" s="55">
        <v>5524.7119999999995</v>
      </c>
      <c r="AM19" s="55"/>
      <c r="AN19" s="55">
        <v>83.796000000000006</v>
      </c>
      <c r="AO19" s="55">
        <v>2879.5160000000001</v>
      </c>
      <c r="AP19" s="55">
        <v>1319.864</v>
      </c>
      <c r="AQ19" s="55">
        <v>4283.1759999999995</v>
      </c>
      <c r="AR19" s="55"/>
      <c r="AS19" s="55">
        <v>1030.58</v>
      </c>
      <c r="AT19" s="55">
        <v>2953.5880000000002</v>
      </c>
      <c r="AU19" s="55">
        <v>5916.8640000000005</v>
      </c>
      <c r="AV19" s="55">
        <v>9901.0320000000011</v>
      </c>
      <c r="AW19" s="55"/>
      <c r="AX19" s="55">
        <v>828.64400000000001</v>
      </c>
      <c r="AY19" s="55">
        <v>239.048</v>
      </c>
      <c r="AZ19" s="55">
        <v>46.683999999999997</v>
      </c>
      <c r="BA19" s="55"/>
      <c r="BB19" s="99">
        <v>-0.1906060481064209</v>
      </c>
      <c r="BC19" s="99">
        <v>-0.15925118008270689</v>
      </c>
      <c r="BD19" s="99">
        <v>8.9691904224909358E-2</v>
      </c>
      <c r="BE19" s="99">
        <v>1.3605001137608763E-2</v>
      </c>
      <c r="BF19" s="99">
        <v>-4.868987847641304E-2</v>
      </c>
      <c r="BG19" s="99">
        <v>4.7559747459197776E-2</v>
      </c>
      <c r="BH19" s="100"/>
      <c r="BI19" s="99">
        <v>0.13121295915037412</v>
      </c>
      <c r="BJ19" s="99">
        <v>-0.1129364839877004</v>
      </c>
      <c r="BK19" s="99">
        <v>-0.15789147966339412</v>
      </c>
      <c r="BL19" s="99">
        <v>2.2320460872686132E-2</v>
      </c>
      <c r="BM19" s="99">
        <v>0.27161108723678651</v>
      </c>
      <c r="BN19" s="99">
        <v>0.50773836090805213</v>
      </c>
      <c r="BO19" s="99">
        <v>0.12539632213452934</v>
      </c>
      <c r="BP19" s="100"/>
      <c r="BQ19" s="99" t="s">
        <v>107</v>
      </c>
      <c r="BR19" s="99" t="s">
        <v>107</v>
      </c>
      <c r="BS19" s="99" t="s">
        <v>107</v>
      </c>
      <c r="BT19" s="99" t="s">
        <v>107</v>
      </c>
      <c r="BU19" s="99" t="s">
        <v>107</v>
      </c>
      <c r="BV19" s="99" t="s">
        <v>107</v>
      </c>
      <c r="BW19" s="100"/>
      <c r="BX19" s="99" t="s">
        <v>107</v>
      </c>
      <c r="BY19" s="99" t="s">
        <v>107</v>
      </c>
      <c r="BZ19" s="99" t="s">
        <v>107</v>
      </c>
      <c r="CA19" s="99" t="s">
        <v>107</v>
      </c>
      <c r="CB19" s="99" t="s">
        <v>107</v>
      </c>
      <c r="CC19" s="99" t="s">
        <v>107</v>
      </c>
      <c r="CD19" s="99" t="s">
        <v>107</v>
      </c>
      <c r="CE19" s="55"/>
    </row>
    <row r="20" spans="1:83" x14ac:dyDescent="0.2">
      <c r="A20" s="39">
        <v>2024</v>
      </c>
      <c r="B20" s="55">
        <v>281.46428571428498</v>
      </c>
      <c r="C20" s="55">
        <v>196.57539682539601</v>
      </c>
      <c r="D20" s="55">
        <v>407.39682539682502</v>
      </c>
      <c r="E20" s="55">
        <v>413.26984126984098</v>
      </c>
      <c r="F20" s="55">
        <v>1298.7063492063471</v>
      </c>
      <c r="G20" s="55">
        <v>279.12698412698398</v>
      </c>
      <c r="H20" s="55"/>
      <c r="I20" s="55">
        <v>5228.50793650793</v>
      </c>
      <c r="J20" s="55">
        <v>283.53174603174602</v>
      </c>
      <c r="K20" s="55">
        <v>94.202380952380906</v>
      </c>
      <c r="L20" s="55">
        <v>128.32142857142799</v>
      </c>
      <c r="M20" s="55">
        <v>1085.7023809523801</v>
      </c>
      <c r="N20" s="55">
        <v>13.3928571428571</v>
      </c>
      <c r="O20" s="55">
        <v>6833.6587301587224</v>
      </c>
      <c r="P20" s="55"/>
      <c r="Q20" s="55">
        <v>5806.8134920634902</v>
      </c>
      <c r="R20" s="55">
        <v>0.44841269841269765</v>
      </c>
      <c r="S20" s="55">
        <v>15.6547619047619</v>
      </c>
      <c r="T20" s="55">
        <v>6.3095238095237995</v>
      </c>
      <c r="U20" s="55">
        <v>2327.5555555555543</v>
      </c>
      <c r="V20" s="55">
        <v>0.98412698412698396</v>
      </c>
      <c r="W20" s="65">
        <v>8157.7658730158691</v>
      </c>
      <c r="X20" s="55"/>
      <c r="Y20" s="55">
        <v>576.15476190476102</v>
      </c>
      <c r="Z20" s="55">
        <v>1768.7103174603101</v>
      </c>
      <c r="AA20" s="55">
        <v>1730.2738095237999</v>
      </c>
      <c r="AB20" s="55">
        <v>4075.1388888888714</v>
      </c>
      <c r="AC20" s="55"/>
      <c r="AD20" s="55">
        <v>394.28571428571399</v>
      </c>
      <c r="AE20" s="55">
        <v>3349.6984126984098</v>
      </c>
      <c r="AF20" s="55">
        <v>1977.9603174603119</v>
      </c>
      <c r="AG20" s="55">
        <v>5721.9444444444352</v>
      </c>
      <c r="AH20" s="55"/>
      <c r="AI20" s="55">
        <v>328.26587301587301</v>
      </c>
      <c r="AJ20" s="55">
        <v>1715.25</v>
      </c>
      <c r="AK20" s="55">
        <v>4449.5317460317365</v>
      </c>
      <c r="AL20" s="55">
        <v>6493.0476190476093</v>
      </c>
      <c r="AM20" s="55"/>
      <c r="AN20" s="55">
        <v>116.53571428571399</v>
      </c>
      <c r="AO20" s="55">
        <v>3352.0634920634898</v>
      </c>
      <c r="AP20" s="55">
        <v>1483.2857142857079</v>
      </c>
      <c r="AQ20" s="55">
        <v>4951.8849206349114</v>
      </c>
      <c r="AR20" s="55"/>
      <c r="AS20" s="55">
        <v>1182.1706349206299</v>
      </c>
      <c r="AT20" s="55">
        <v>3481.5952380952299</v>
      </c>
      <c r="AU20" s="55">
        <v>6674.4801587301508</v>
      </c>
      <c r="AV20" s="55">
        <v>11338.24603174601</v>
      </c>
      <c r="AW20" s="55"/>
      <c r="AX20" s="55">
        <v>988.95634920634905</v>
      </c>
      <c r="AY20" s="55">
        <v>251.65476190476099</v>
      </c>
      <c r="AZ20" s="55">
        <v>58.095238095238003</v>
      </c>
      <c r="BA20" s="55"/>
      <c r="BB20" s="99">
        <f t="shared" ref="BB20" si="0">IFERROR(B20/B19-1, "n/a")</f>
        <v>0.12511906475066348</v>
      </c>
      <c r="BC20" s="99">
        <f t="shared" ref="BC20" si="1">IFERROR(C20/C19-1, "n/a")</f>
        <v>0.22574636984882646</v>
      </c>
      <c r="BD20" s="99">
        <f t="shared" ref="BD20" si="2">IFERROR(D20/D19-1, "n/a")</f>
        <v>0.23049384868137701</v>
      </c>
      <c r="BE20" s="99">
        <f t="shared" ref="BE20" si="3">IFERROR(E20/E19-1, "n/a")</f>
        <v>0.10877058141551199</v>
      </c>
      <c r="BF20" s="99">
        <f t="shared" ref="BF20" si="4">IFERROR(F20/F19-1, "n/a")</f>
        <v>0.16544055286709991</v>
      </c>
      <c r="BG20" s="99">
        <f t="shared" ref="BG20" si="5">IFERROR(G20/G19-1, "n/a")</f>
        <v>0.28734357878732975</v>
      </c>
      <c r="BH20" s="100"/>
      <c r="BI20" s="99">
        <f t="shared" ref="BI20" si="6">IFERROR(I20/I19-1, "n/a")</f>
        <v>0.17949500872757973</v>
      </c>
      <c r="BJ20" s="99">
        <f t="shared" ref="BJ20" si="7">IFERROR(J20/J19-1, "n/a")</f>
        <v>-8.9890908171941564E-2</v>
      </c>
      <c r="BK20" s="99">
        <f t="shared" ref="BK20" si="8">IFERROR(K20/K19-1, "n/a")</f>
        <v>0.23063151163166773</v>
      </c>
      <c r="BL20" s="99">
        <f t="shared" ref="BL20" si="9">IFERROR(L20/L19-1, "n/a")</f>
        <v>-0.13157854029785343</v>
      </c>
      <c r="BM20" s="99">
        <f t="shared" ref="BM20" si="10">IFERROR(M20/M19-1, "n/a")</f>
        <v>0.2790906553100112</v>
      </c>
      <c r="BN20" s="99">
        <f t="shared" ref="BN20" si="11">IFERROR(N20/N19-1, "n/a")</f>
        <v>-0.14214340617108001</v>
      </c>
      <c r="BO20" s="99">
        <f t="shared" ref="BO20" si="12">IFERROR(O20/O19-1, "n/a")</f>
        <v>0.17153041162282068</v>
      </c>
      <c r="BP20" s="100"/>
      <c r="BQ20" s="99" t="s">
        <v>107</v>
      </c>
      <c r="BR20" s="99" t="s">
        <v>107</v>
      </c>
      <c r="BS20" s="99" t="s">
        <v>107</v>
      </c>
      <c r="BT20" s="99" t="s">
        <v>107</v>
      </c>
      <c r="BU20" s="99" t="s">
        <v>107</v>
      </c>
      <c r="BV20" s="99" t="s">
        <v>107</v>
      </c>
      <c r="BW20" s="100"/>
      <c r="BX20" s="99" t="s">
        <v>107</v>
      </c>
      <c r="BY20" s="99" t="s">
        <v>107</v>
      </c>
      <c r="BZ20" s="99" t="s">
        <v>107</v>
      </c>
      <c r="CA20" s="99" t="s">
        <v>107</v>
      </c>
      <c r="CB20" s="99" t="s">
        <v>107</v>
      </c>
      <c r="CC20" s="99" t="s">
        <v>107</v>
      </c>
      <c r="CD20" s="99" t="s">
        <v>107</v>
      </c>
      <c r="CE20" s="55"/>
    </row>
    <row r="21" spans="1:83" x14ac:dyDescent="0.2">
      <c r="A21" s="39"/>
      <c r="B21" s="55"/>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c r="AC21" s="55"/>
      <c r="AD21" s="55"/>
      <c r="AE21" s="55"/>
      <c r="AF21" s="55"/>
      <c r="AG21" s="55"/>
      <c r="AH21" s="55"/>
      <c r="AI21" s="55"/>
      <c r="AJ21" s="55"/>
      <c r="AK21" s="55"/>
      <c r="AL21" s="55"/>
      <c r="AM21" s="55"/>
      <c r="AN21" s="55"/>
      <c r="AO21" s="55"/>
      <c r="AP21" s="55"/>
      <c r="AQ21" s="55"/>
      <c r="AR21" s="55"/>
      <c r="AS21" s="55"/>
      <c r="AT21" s="55"/>
      <c r="AU21" s="55"/>
      <c r="AV21" s="55"/>
      <c r="AW21" s="55"/>
      <c r="AX21" s="55"/>
      <c r="AY21" s="55"/>
      <c r="AZ21" s="55"/>
      <c r="BA21" s="55"/>
      <c r="BB21" s="99"/>
      <c r="BC21" s="99"/>
      <c r="BD21" s="99"/>
      <c r="BE21" s="99"/>
      <c r="BF21" s="99"/>
      <c r="BG21" s="99"/>
      <c r="BH21" s="100"/>
      <c r="BI21" s="99"/>
      <c r="BJ21" s="99"/>
      <c r="BK21" s="99"/>
      <c r="BL21" s="99"/>
      <c r="BM21" s="99"/>
      <c r="BN21" s="99"/>
      <c r="BO21" s="99"/>
      <c r="BP21" s="100"/>
      <c r="BQ21" s="99"/>
      <c r="BR21" s="99"/>
      <c r="BS21" s="99"/>
      <c r="BT21" s="99"/>
      <c r="BU21" s="99"/>
      <c r="BV21" s="99"/>
      <c r="BW21" s="100"/>
      <c r="BX21" s="99"/>
      <c r="BY21" s="99"/>
      <c r="BZ21" s="99"/>
      <c r="CA21" s="99"/>
      <c r="CB21" s="99"/>
      <c r="CC21" s="99"/>
      <c r="CD21" s="99"/>
      <c r="CE21" s="55"/>
    </row>
    <row r="22" spans="1:83" x14ac:dyDescent="0.2">
      <c r="A22" s="5" t="s">
        <v>137</v>
      </c>
      <c r="B22" s="55">
        <v>272.79365079364999</v>
      </c>
      <c r="C22" s="55">
        <v>164</v>
      </c>
      <c r="D22" s="55">
        <v>277.76190476190402</v>
      </c>
      <c r="E22" s="55">
        <v>335.90476190476102</v>
      </c>
      <c r="F22" s="55">
        <v>1050.4603174603151</v>
      </c>
      <c r="G22" s="55">
        <v>172.65079365079299</v>
      </c>
      <c r="I22" s="55">
        <v>4024.38095238095</v>
      </c>
      <c r="J22" s="55">
        <v>340.30158730158701</v>
      </c>
      <c r="K22" s="55">
        <v>65.190476190476105</v>
      </c>
      <c r="L22" s="55">
        <v>125.444444444444</v>
      </c>
      <c r="M22" s="55">
        <v>699.61904761904702</v>
      </c>
      <c r="N22" s="55">
        <v>8.3333333333333304</v>
      </c>
      <c r="O22" s="55">
        <v>5263.2698412698373</v>
      </c>
      <c r="Q22" s="55">
        <v>5042.9365079364998</v>
      </c>
      <c r="R22" s="55">
        <v>0.61904761904761874</v>
      </c>
      <c r="S22" s="55">
        <v>14.873015873015801</v>
      </c>
      <c r="T22" s="55">
        <v>11.92063492063491</v>
      </c>
      <c r="U22" s="55">
        <v>1663.7301587301579</v>
      </c>
      <c r="V22" s="55">
        <v>0.71428571428571397</v>
      </c>
      <c r="W22" s="65">
        <v>6734.793650793642</v>
      </c>
      <c r="Y22" s="55">
        <v>439.50793650793599</v>
      </c>
      <c r="Z22" s="55">
        <v>1490.63492063492</v>
      </c>
      <c r="AA22" s="55">
        <v>1499.5079365079321</v>
      </c>
      <c r="AB22" s="55">
        <v>3429.6507936507878</v>
      </c>
      <c r="AD22" s="55">
        <v>338.63492063491998</v>
      </c>
      <c r="AE22" s="55">
        <v>2427.5873015872999</v>
      </c>
      <c r="AF22" s="55">
        <v>1468.428571428565</v>
      </c>
      <c r="AG22" s="55">
        <v>4234.6507936507851</v>
      </c>
      <c r="AI22" s="55">
        <v>272.31746031746002</v>
      </c>
      <c r="AJ22" s="55">
        <v>1345.0476190476099</v>
      </c>
      <c r="AK22" s="55">
        <v>3766.8571428571399</v>
      </c>
      <c r="AL22" s="55">
        <v>5384.2222222222099</v>
      </c>
      <c r="AN22" s="55">
        <v>82.126984126984098</v>
      </c>
      <c r="AO22" s="55">
        <v>2635.3174603174598</v>
      </c>
      <c r="AP22" s="55">
        <v>1321.5079365079268</v>
      </c>
      <c r="AQ22" s="55">
        <v>4038.9523809523707</v>
      </c>
      <c r="AS22" s="55">
        <v>968.33333333333303</v>
      </c>
      <c r="AT22" s="55">
        <v>2627.9523809523798</v>
      </c>
      <c r="AU22" s="55">
        <v>5413.2857142857101</v>
      </c>
      <c r="AV22" s="55">
        <v>9009.5714285714239</v>
      </c>
      <c r="AX22" s="55">
        <v>789.76190476190402</v>
      </c>
      <c r="AY22" s="55">
        <v>208.079365079365</v>
      </c>
      <c r="AZ22" s="55">
        <v>52.619047619047599</v>
      </c>
      <c r="BB22" s="99" t="str">
        <f>IFERROR(B22/#REF!-1, "n/a")</f>
        <v>n/a</v>
      </c>
      <c r="BC22" s="99" t="str">
        <f>IFERROR(C22/#REF!-1, "n/a")</f>
        <v>n/a</v>
      </c>
      <c r="BD22" s="99" t="str">
        <f>IFERROR(D22/#REF!-1, "n/a")</f>
        <v>n/a</v>
      </c>
      <c r="BE22" s="99" t="str">
        <f>IFERROR(E22/#REF!-1, "n/a")</f>
        <v>n/a</v>
      </c>
      <c r="BF22" s="99" t="str">
        <f>IFERROR(F22/#REF!-1, "n/a")</f>
        <v>n/a</v>
      </c>
      <c r="BG22" s="99" t="str">
        <f>IFERROR(G22/#REF!-1, "n/a")</f>
        <v>n/a</v>
      </c>
      <c r="BI22" s="99" t="str">
        <f>IFERROR(I22/#REF!-1, "n/a")</f>
        <v>n/a</v>
      </c>
      <c r="BJ22" s="99" t="str">
        <f>IFERROR(J22/#REF!-1, "n/a")</f>
        <v>n/a</v>
      </c>
      <c r="BK22" s="99" t="str">
        <f>IFERROR(K22/#REF!-1, "n/a")</f>
        <v>n/a</v>
      </c>
      <c r="BL22" s="99" t="str">
        <f>IFERROR(L22/#REF!-1, "n/a")</f>
        <v>n/a</v>
      </c>
      <c r="BM22" s="99" t="str">
        <f>IFERROR(M22/#REF!-1, "n/a")</f>
        <v>n/a</v>
      </c>
      <c r="BN22" s="99" t="str">
        <f>IFERROR(N22/#REF!-1, "n/a")</f>
        <v>n/a</v>
      </c>
      <c r="BO22" s="99" t="str">
        <f>IFERROR(O22/#REF!-1, "n/a")</f>
        <v>n/a</v>
      </c>
      <c r="BQ22" s="99" t="str">
        <f>IFERROR(B22/#REF!-1, "n/a")</f>
        <v>n/a</v>
      </c>
      <c r="BR22" s="99" t="str">
        <f>IFERROR(C22/#REF!-1, "n/a")</f>
        <v>n/a</v>
      </c>
      <c r="BS22" s="99" t="str">
        <f>IFERROR(D22/#REF!-1, "n/a")</f>
        <v>n/a</v>
      </c>
      <c r="BT22" s="99" t="str">
        <f>IFERROR(E22/#REF!-1, "n/a")</f>
        <v>n/a</v>
      </c>
      <c r="BU22" s="99" t="str">
        <f>IFERROR(F22/#REF!-1, "n/a")</f>
        <v>n/a</v>
      </c>
      <c r="BV22" s="99" t="str">
        <f>IFERROR(G22/#REF!-1, "n/a")</f>
        <v>n/a</v>
      </c>
      <c r="BX22" s="99" t="str">
        <f>IFERROR(I22/#REF!-1, "n/a")</f>
        <v>n/a</v>
      </c>
      <c r="BY22" s="99" t="str">
        <f>IFERROR(J22/#REF!-1, "n/a")</f>
        <v>n/a</v>
      </c>
      <c r="BZ22" s="99" t="str">
        <f>IFERROR(K22/#REF!-1, "n/a")</f>
        <v>n/a</v>
      </c>
      <c r="CA22" s="99" t="str">
        <f>IFERROR(L22/#REF!-1, "n/a")</f>
        <v>n/a</v>
      </c>
      <c r="CB22" s="99" t="str">
        <f>IFERROR(M22/#REF!-1, "n/a")</f>
        <v>n/a</v>
      </c>
      <c r="CC22" s="99" t="str">
        <f>IFERROR(N22/#REF!-1, "n/a")</f>
        <v>n/a</v>
      </c>
      <c r="CD22" s="99" t="str">
        <f>IFERROR(O22/#REF!-1, "n/a")</f>
        <v>n/a</v>
      </c>
    </row>
    <row r="23" spans="1:83" x14ac:dyDescent="0.2">
      <c r="A23" s="5" t="s">
        <v>144</v>
      </c>
      <c r="B23" s="55">
        <v>264.67741935483798</v>
      </c>
      <c r="C23" s="55">
        <v>172.870967741935</v>
      </c>
      <c r="D23" s="55">
        <v>323.322580645161</v>
      </c>
      <c r="E23" s="55">
        <v>435.69354838709597</v>
      </c>
      <c r="F23" s="55">
        <v>1196.5645161290299</v>
      </c>
      <c r="G23" s="55">
        <v>221.70967741935399</v>
      </c>
      <c r="I23" s="55">
        <v>5311.3064516128998</v>
      </c>
      <c r="J23" s="55">
        <v>353.61290322580601</v>
      </c>
      <c r="K23" s="55">
        <v>85.903225806451601</v>
      </c>
      <c r="L23" s="55">
        <v>190.33870967741899</v>
      </c>
      <c r="M23" s="55">
        <v>799.95161290322505</v>
      </c>
      <c r="N23" s="55">
        <v>23.161290322580601</v>
      </c>
      <c r="O23" s="55">
        <v>6764.2741935483818</v>
      </c>
      <c r="Q23" s="55">
        <v>5571.8870967741896</v>
      </c>
      <c r="R23" s="55">
        <v>0.25806451612903197</v>
      </c>
      <c r="S23" s="55">
        <v>15.9032258064516</v>
      </c>
      <c r="T23" s="55">
        <v>12.04838709677419</v>
      </c>
      <c r="U23" s="55">
        <v>1959.7741935483818</v>
      </c>
      <c r="V23" s="55">
        <v>1.1451612903225801</v>
      </c>
      <c r="W23" s="65">
        <v>7561.0161290322494</v>
      </c>
      <c r="Y23" s="55">
        <v>520.822580645161</v>
      </c>
      <c r="Z23" s="55">
        <v>1912.7580645161199</v>
      </c>
      <c r="AA23" s="55">
        <v>1542.8064516129</v>
      </c>
      <c r="AB23" s="55">
        <v>3976.3870967741805</v>
      </c>
      <c r="AD23" s="55">
        <v>379.33870967741899</v>
      </c>
      <c r="AE23" s="55">
        <v>3435.6935483870898</v>
      </c>
      <c r="AF23" s="55">
        <v>1781.1129032258063</v>
      </c>
      <c r="AG23" s="55">
        <v>5596.1451612903147</v>
      </c>
      <c r="AI23" s="55">
        <v>296.40322580645102</v>
      </c>
      <c r="AJ23" s="55">
        <v>1415.8225806451601</v>
      </c>
      <c r="AK23" s="55">
        <v>4237.0967741935428</v>
      </c>
      <c r="AL23" s="55">
        <v>5949.3225806451537</v>
      </c>
      <c r="AN23" s="55">
        <v>89.241935483870904</v>
      </c>
      <c r="AO23" s="55">
        <v>3843.8064516129002</v>
      </c>
      <c r="AP23" s="55">
        <v>1478.5645161290317</v>
      </c>
      <c r="AQ23" s="55">
        <v>5411.6129032258032</v>
      </c>
      <c r="AS23" s="55">
        <v>1107.3225806451601</v>
      </c>
      <c r="AT23" s="55">
        <v>2920.4677419354798</v>
      </c>
      <c r="AU23" s="55">
        <v>6082.4516129032172</v>
      </c>
      <c r="AV23" s="55">
        <v>10110.241935483857</v>
      </c>
      <c r="AX23" s="55">
        <v>871.41935483870895</v>
      </c>
      <c r="AY23" s="55">
        <v>278.04838709677398</v>
      </c>
      <c r="AZ23" s="55">
        <v>47.096774193548299</v>
      </c>
      <c r="BB23" s="99" t="str">
        <f>IFERROR(B23/#REF!-1, "n/a")</f>
        <v>n/a</v>
      </c>
      <c r="BC23" s="99" t="str">
        <f>IFERROR(C23/#REF!-1, "n/a")</f>
        <v>n/a</v>
      </c>
      <c r="BD23" s="99" t="str">
        <f>IFERROR(D23/#REF!-1, "n/a")</f>
        <v>n/a</v>
      </c>
      <c r="BE23" s="99" t="str">
        <f>IFERROR(E23/#REF!-1, "n/a")</f>
        <v>n/a</v>
      </c>
      <c r="BF23" s="99" t="str">
        <f>IFERROR(F23/#REF!-1, "n/a")</f>
        <v>n/a</v>
      </c>
      <c r="BG23" s="99" t="str">
        <f>IFERROR(G23/#REF!-1, "n/a")</f>
        <v>n/a</v>
      </c>
      <c r="BI23" s="99" t="str">
        <f>IFERROR(I23/#REF!-1, "n/a")</f>
        <v>n/a</v>
      </c>
      <c r="BJ23" s="99" t="str">
        <f>IFERROR(J23/#REF!-1, "n/a")</f>
        <v>n/a</v>
      </c>
      <c r="BK23" s="99" t="str">
        <f>IFERROR(K23/#REF!-1, "n/a")</f>
        <v>n/a</v>
      </c>
      <c r="BL23" s="99" t="str">
        <f>IFERROR(L23/#REF!-1, "n/a")</f>
        <v>n/a</v>
      </c>
      <c r="BM23" s="99" t="str">
        <f>IFERROR(M23/#REF!-1, "n/a")</f>
        <v>n/a</v>
      </c>
      <c r="BN23" s="99" t="str">
        <f>IFERROR(N23/#REF!-1, "n/a")</f>
        <v>n/a</v>
      </c>
      <c r="BO23" s="99" t="str">
        <f>IFERROR(O23/#REF!-1, "n/a")</f>
        <v>n/a</v>
      </c>
      <c r="BQ23" s="99">
        <f t="shared" ref="BQ23:BQ28" si="13">IFERROR(B23/B22-1, "n/a")</f>
        <v>-2.975227398144753E-2</v>
      </c>
      <c r="BR23" s="99">
        <f t="shared" ref="BR23:BR28" si="14">IFERROR(C23/C22-1, "n/a")</f>
        <v>5.4091266719115794E-2</v>
      </c>
      <c r="BS23" s="99">
        <f t="shared" ref="BS23:BS28" si="15">IFERROR(D23/D22-1, "n/a")</f>
        <v>0.16402780619722246</v>
      </c>
      <c r="BT23" s="99">
        <f t="shared" ref="BT23:BT28" si="16">IFERROR(E23/E22-1, "n/a")</f>
        <v>0.29707464078948687</v>
      </c>
      <c r="BU23" s="99">
        <f t="shared" ref="BU23:BU28" si="17">IFERROR(F23/F22-1, "n/a")</f>
        <v>0.13908588096116681</v>
      </c>
      <c r="BV23" s="99">
        <f t="shared" ref="BV23:BV28" si="18">IFERROR(G23/G22-1, "n/a")</f>
        <v>0.28415093108571798</v>
      </c>
      <c r="BX23" s="99">
        <f t="shared" ref="BX23:BX28" si="19">IFERROR(I23/I22-1, "n/a")</f>
        <v>0.319782226001881</v>
      </c>
      <c r="BY23" s="99">
        <f t="shared" ref="BY23:BY28" si="20">IFERROR(J23/J22-1, "n/a")</f>
        <v>3.911623225084182E-2</v>
      </c>
      <c r="BZ23" s="99">
        <f t="shared" ref="BZ23:BZ28" si="21">IFERROR(K23/K22-1, "n/a")</f>
        <v>0.31772661938311608</v>
      </c>
      <c r="CA23" s="99">
        <f t="shared" ref="CA23:CA28" si="22">IFERROR(L23/L22-1, "n/a")</f>
        <v>0.51731478042230017</v>
      </c>
      <c r="CB23" s="99">
        <f t="shared" ref="CB23:CB28" si="23">IFERROR(M23/M22-1, "n/a")</f>
        <v>0.14341028253251697</v>
      </c>
      <c r="CC23" s="99">
        <f t="shared" ref="CC23:CC28" si="24">IFERROR(N23/N22-1, "n/a")</f>
        <v>1.7793548387096734</v>
      </c>
      <c r="CD23" s="99">
        <f t="shared" ref="CD23:CD28" si="25">IFERROR(O23/O22-1, "n/a")</f>
        <v>0.28518476109832247</v>
      </c>
    </row>
    <row r="24" spans="1:83" x14ac:dyDescent="0.2">
      <c r="A24" s="5" t="s">
        <v>145</v>
      </c>
      <c r="B24" s="55">
        <v>227.387096774193</v>
      </c>
      <c r="C24" s="55">
        <v>145.14516129032199</v>
      </c>
      <c r="D24" s="55">
        <v>294.935483870967</v>
      </c>
      <c r="E24" s="55">
        <v>347.56451612903197</v>
      </c>
      <c r="F24" s="55">
        <v>1015.0322580645139</v>
      </c>
      <c r="G24" s="55">
        <v>179.85483870967701</v>
      </c>
      <c r="I24" s="55">
        <v>4221.2903225806403</v>
      </c>
      <c r="J24" s="55">
        <v>261.16129032257999</v>
      </c>
      <c r="K24" s="55">
        <v>65.725806451612897</v>
      </c>
      <c r="L24" s="55">
        <v>167.58064516128999</v>
      </c>
      <c r="M24" s="55">
        <v>814.25806451612902</v>
      </c>
      <c r="N24" s="55">
        <v>10.1290322580645</v>
      </c>
      <c r="O24" s="55">
        <v>5540.1451612903156</v>
      </c>
      <c r="Q24" s="55">
        <v>5327.0161290322503</v>
      </c>
      <c r="R24" s="55">
        <v>0.19354838709677399</v>
      </c>
      <c r="S24" s="55">
        <v>18</v>
      </c>
      <c r="T24" s="55">
        <v>7.8709677419354804</v>
      </c>
      <c r="U24" s="55">
        <v>1987.3548387096719</v>
      </c>
      <c r="V24" s="55">
        <v>0.98387096774193505</v>
      </c>
      <c r="W24" s="65">
        <v>7341.4193548386957</v>
      </c>
      <c r="Y24" s="55">
        <v>427.72580645161202</v>
      </c>
      <c r="Z24" s="55">
        <v>2347.7419354838698</v>
      </c>
      <c r="AA24" s="55">
        <v>1644.370967741934</v>
      </c>
      <c r="AB24" s="55">
        <v>4419.8387096774159</v>
      </c>
      <c r="AD24" s="55">
        <v>337.67741935483798</v>
      </c>
      <c r="AE24" s="55">
        <v>1985.2419354838701</v>
      </c>
      <c r="AF24" s="55">
        <v>1837.6129032258029</v>
      </c>
      <c r="AG24" s="55">
        <v>4160.5322580645106</v>
      </c>
      <c r="AI24" s="55">
        <v>249.629032258064</v>
      </c>
      <c r="AJ24" s="55">
        <v>1207.16129032258</v>
      </c>
      <c r="AK24" s="55">
        <v>3859.4354838709642</v>
      </c>
      <c r="AL24" s="55">
        <v>5316.2258064516082</v>
      </c>
      <c r="AN24" s="55">
        <v>65.854838709677395</v>
      </c>
      <c r="AO24" s="55">
        <v>2776.33870967741</v>
      </c>
      <c r="AP24" s="55">
        <v>1296.4032258064428</v>
      </c>
      <c r="AQ24" s="55">
        <v>4138.5967741935301</v>
      </c>
      <c r="AS24" s="55">
        <v>949.17741935483798</v>
      </c>
      <c r="AT24" s="55">
        <v>2763.8064516129002</v>
      </c>
      <c r="AU24" s="55">
        <v>6045.0161290322576</v>
      </c>
      <c r="AV24" s="55">
        <v>9757.9999999999964</v>
      </c>
      <c r="AX24" s="55">
        <v>757.12903225806394</v>
      </c>
      <c r="AY24" s="55">
        <v>230.306451612903</v>
      </c>
      <c r="AZ24" s="55">
        <v>27.596774193548299</v>
      </c>
      <c r="BB24" s="99" t="str">
        <f>IFERROR(B24/#REF!-1, "n/a")</f>
        <v>n/a</v>
      </c>
      <c r="BC24" s="99" t="str">
        <f>IFERROR(C24/#REF!-1, "n/a")</f>
        <v>n/a</v>
      </c>
      <c r="BD24" s="99" t="str">
        <f>IFERROR(D24/#REF!-1, "n/a")</f>
        <v>n/a</v>
      </c>
      <c r="BE24" s="99" t="str">
        <f>IFERROR(E24/#REF!-1, "n/a")</f>
        <v>n/a</v>
      </c>
      <c r="BF24" s="99" t="str">
        <f>IFERROR(F24/#REF!-1, "n/a")</f>
        <v>n/a</v>
      </c>
      <c r="BG24" s="99" t="str">
        <f>IFERROR(G24/#REF!-1, "n/a")</f>
        <v>n/a</v>
      </c>
      <c r="BI24" s="99" t="str">
        <f>IFERROR(I24/#REF!-1, "n/a")</f>
        <v>n/a</v>
      </c>
      <c r="BJ24" s="99" t="str">
        <f>IFERROR(J24/#REF!-1, "n/a")</f>
        <v>n/a</v>
      </c>
      <c r="BK24" s="99" t="str">
        <f>IFERROR(K24/#REF!-1, "n/a")</f>
        <v>n/a</v>
      </c>
      <c r="BL24" s="99" t="str">
        <f>IFERROR(L24/#REF!-1, "n/a")</f>
        <v>n/a</v>
      </c>
      <c r="BM24" s="99" t="str">
        <f>IFERROR(M24/#REF!-1, "n/a")</f>
        <v>n/a</v>
      </c>
      <c r="BN24" s="99" t="str">
        <f>IFERROR(N24/#REF!-1, "n/a")</f>
        <v>n/a</v>
      </c>
      <c r="BO24" s="99" t="str">
        <f>IFERROR(O24/#REF!-1, "n/a")</f>
        <v>n/a</v>
      </c>
      <c r="BQ24" s="99">
        <f t="shared" si="13"/>
        <v>-0.14088970140158408</v>
      </c>
      <c r="BR24" s="99">
        <f t="shared" si="14"/>
        <v>-0.16038440007464183</v>
      </c>
      <c r="BS24" s="99">
        <f t="shared" si="15"/>
        <v>-8.7798064451762414E-2</v>
      </c>
      <c r="BT24" s="99">
        <f t="shared" si="16"/>
        <v>-0.2022729796764513</v>
      </c>
      <c r="BU24" s="99">
        <f t="shared" si="17"/>
        <v>-0.15171121625082584</v>
      </c>
      <c r="BV24" s="99">
        <f t="shared" si="18"/>
        <v>-0.1887821911828883</v>
      </c>
      <c r="BX24" s="99">
        <f t="shared" si="19"/>
        <v>-0.205225614255651</v>
      </c>
      <c r="BY24" s="99">
        <f t="shared" si="20"/>
        <v>-0.26144864075898655</v>
      </c>
      <c r="BZ24" s="99">
        <f t="shared" si="21"/>
        <v>-0.23488546751783701</v>
      </c>
      <c r="CA24" s="99">
        <f t="shared" si="22"/>
        <v>-0.11956613846284214</v>
      </c>
      <c r="CB24" s="99">
        <f t="shared" si="23"/>
        <v>1.788414621852219E-2</v>
      </c>
      <c r="CC24" s="99">
        <f t="shared" si="24"/>
        <v>-0.56267409470752083</v>
      </c>
      <c r="CD24" s="99">
        <f t="shared" si="25"/>
        <v>-0.18096975332928023</v>
      </c>
    </row>
    <row r="25" spans="1:83" x14ac:dyDescent="0.2">
      <c r="A25" s="5" t="s">
        <v>146</v>
      </c>
      <c r="B25" s="55">
        <v>240.38095238095201</v>
      </c>
      <c r="C25" s="55">
        <v>148.52380952380901</v>
      </c>
      <c r="D25" s="55">
        <v>351.09523809523802</v>
      </c>
      <c r="E25" s="55">
        <v>318.15873015873001</v>
      </c>
      <c r="F25" s="55">
        <v>1058.1587301587292</v>
      </c>
      <c r="G25" s="55">
        <v>207.666666666666</v>
      </c>
      <c r="I25" s="55">
        <v>3836.2222222222199</v>
      </c>
      <c r="J25" s="55">
        <v>273.20634920634899</v>
      </c>
      <c r="K25" s="55">
        <v>67.619047619047606</v>
      </c>
      <c r="L25" s="55">
        <v>119.76190476190401</v>
      </c>
      <c r="M25" s="55">
        <v>855.31746031746002</v>
      </c>
      <c r="N25" s="55">
        <v>14.5714285714285</v>
      </c>
      <c r="O25" s="55">
        <v>5166.6984126984089</v>
      </c>
      <c r="Q25" s="55">
        <v>5018.3809523809496</v>
      </c>
      <c r="R25" s="55">
        <v>0.15873015873015778</v>
      </c>
      <c r="S25" s="55">
        <v>16.126984126984102</v>
      </c>
      <c r="T25" s="55">
        <v>7.5873015873015799</v>
      </c>
      <c r="U25" s="55">
        <v>1934.1269841269823</v>
      </c>
      <c r="V25" s="55">
        <v>0.80952380952380898</v>
      </c>
      <c r="W25" s="65">
        <v>6977.1904761904716</v>
      </c>
      <c r="Y25" s="55">
        <v>443.41269841269798</v>
      </c>
      <c r="Z25" s="55">
        <v>1793.4126984126899</v>
      </c>
      <c r="AA25" s="55">
        <v>1624.6190476190409</v>
      </c>
      <c r="AB25" s="55">
        <v>3861.4444444444289</v>
      </c>
      <c r="AD25" s="55">
        <v>342.41269841269798</v>
      </c>
      <c r="AE25" s="55">
        <v>2096.6031746031699</v>
      </c>
      <c r="AF25" s="55">
        <v>1767.7301587301581</v>
      </c>
      <c r="AG25" s="55">
        <v>4206.7460317460263</v>
      </c>
      <c r="AI25" s="55">
        <v>272.33333333333297</v>
      </c>
      <c r="AJ25" s="55">
        <v>1276.68253968253</v>
      </c>
      <c r="AK25" s="55">
        <v>3584.841269841264</v>
      </c>
      <c r="AL25" s="55">
        <v>5133.8571428571267</v>
      </c>
      <c r="AN25" s="55">
        <v>92.746031746031704</v>
      </c>
      <c r="AO25" s="55">
        <v>2288.6031746031699</v>
      </c>
      <c r="AP25" s="55">
        <v>1173.0317460317458</v>
      </c>
      <c r="AQ25" s="55">
        <v>3554.3809523809477</v>
      </c>
      <c r="AS25" s="55">
        <v>965.41269841269798</v>
      </c>
      <c r="AT25" s="55">
        <v>2878.0952380952299</v>
      </c>
      <c r="AU25" s="55">
        <v>5804.1587301587269</v>
      </c>
      <c r="AV25" s="55">
        <v>9647.6666666666551</v>
      </c>
      <c r="AX25" s="55">
        <v>812.15873015873001</v>
      </c>
      <c r="AY25" s="55">
        <v>211.74603174603101</v>
      </c>
      <c r="AZ25" s="55">
        <v>34.253968253968203</v>
      </c>
      <c r="BB25" s="99" t="str">
        <f>IFERROR(B25/#REF!-1, "n/a")</f>
        <v>n/a</v>
      </c>
      <c r="BC25" s="99" t="str">
        <f>IFERROR(C25/#REF!-1, "n/a")</f>
        <v>n/a</v>
      </c>
      <c r="BD25" s="99" t="str">
        <f>IFERROR(D25/#REF!-1, "n/a")</f>
        <v>n/a</v>
      </c>
      <c r="BE25" s="99" t="str">
        <f>IFERROR(E25/#REF!-1, "n/a")</f>
        <v>n/a</v>
      </c>
      <c r="BF25" s="99" t="str">
        <f>IFERROR(F25/#REF!-1, "n/a")</f>
        <v>n/a</v>
      </c>
      <c r="BG25" s="99" t="str">
        <f>IFERROR(G25/#REF!-1, "n/a")</f>
        <v>n/a</v>
      </c>
      <c r="BI25" s="99" t="str">
        <f>IFERROR(I25/#REF!-1, "n/a")</f>
        <v>n/a</v>
      </c>
      <c r="BJ25" s="99" t="str">
        <f>IFERROR(J25/#REF!-1, "n/a")</f>
        <v>n/a</v>
      </c>
      <c r="BK25" s="99" t="str">
        <f>IFERROR(K25/#REF!-1, "n/a")</f>
        <v>n/a</v>
      </c>
      <c r="BL25" s="99" t="str">
        <f>IFERROR(L25/#REF!-1, "n/a")</f>
        <v>n/a</v>
      </c>
      <c r="BM25" s="99" t="str">
        <f>IFERROR(M25/#REF!-1, "n/a")</f>
        <v>n/a</v>
      </c>
      <c r="BN25" s="99" t="str">
        <f>IFERROR(N25/#REF!-1, "n/a")</f>
        <v>n/a</v>
      </c>
      <c r="BO25" s="99" t="str">
        <f>IFERROR(O25/#REF!-1, "n/a")</f>
        <v>n/a</v>
      </c>
      <c r="BQ25" s="99">
        <f t="shared" si="13"/>
        <v>5.7144208229469529E-2</v>
      </c>
      <c r="BR25" s="99">
        <f t="shared" si="14"/>
        <v>2.3277718688320403E-2</v>
      </c>
      <c r="BS25" s="99">
        <f t="shared" si="15"/>
        <v>0.19041369145274034</v>
      </c>
      <c r="BT25" s="99">
        <f t="shared" si="16"/>
        <v>-8.4605259184125647E-2</v>
      </c>
      <c r="BU25" s="99">
        <f t="shared" si="17"/>
        <v>4.2487784749274615E-2</v>
      </c>
      <c r="BV25" s="99">
        <f t="shared" si="18"/>
        <v>0.15463486084954914</v>
      </c>
      <c r="BX25" s="99">
        <f t="shared" si="19"/>
        <v>-9.1220473109514311E-2</v>
      </c>
      <c r="BY25" s="99">
        <f t="shared" si="20"/>
        <v>4.6121149382020832E-2</v>
      </c>
      <c r="BZ25" s="99">
        <f t="shared" si="21"/>
        <v>2.8805141688577285E-2</v>
      </c>
      <c r="CA25" s="99">
        <f t="shared" si="22"/>
        <v>-0.28534763279710651</v>
      </c>
      <c r="CB25" s="99">
        <f t="shared" si="23"/>
        <v>5.0425531647304567E-2</v>
      </c>
      <c r="CC25" s="99">
        <f t="shared" si="24"/>
        <v>0.43858052775249745</v>
      </c>
      <c r="CD25" s="99">
        <f t="shared" si="25"/>
        <v>-6.7407394160215461E-2</v>
      </c>
    </row>
    <row r="26" spans="1:83" x14ac:dyDescent="0.2">
      <c r="A26" s="5" t="s">
        <v>150</v>
      </c>
      <c r="B26" s="55">
        <v>268.079365079365</v>
      </c>
      <c r="C26" s="55">
        <v>174.90476190476099</v>
      </c>
      <c r="D26" s="55">
        <v>354.28571428571399</v>
      </c>
      <c r="E26" s="55">
        <v>390.09523809523802</v>
      </c>
      <c r="F26" s="55">
        <v>1187.3650793650779</v>
      </c>
      <c r="G26" s="55">
        <v>257.55555555555497</v>
      </c>
      <c r="I26" s="55">
        <v>4373.1111111111104</v>
      </c>
      <c r="J26" s="55">
        <v>358.03174603174602</v>
      </c>
      <c r="K26" s="55">
        <v>86.920634920634896</v>
      </c>
      <c r="L26" s="55">
        <v>114.365079365079</v>
      </c>
      <c r="M26" s="55">
        <v>924.38095238095195</v>
      </c>
      <c r="N26" s="55">
        <v>14.619047619047601</v>
      </c>
      <c r="O26" s="55">
        <v>5871.4285714285706</v>
      </c>
      <c r="Q26" s="55">
        <v>5207.6031746031704</v>
      </c>
      <c r="R26" s="55">
        <v>0.28571428571428481</v>
      </c>
      <c r="S26" s="55">
        <v>13.8888888888888</v>
      </c>
      <c r="T26" s="55">
        <v>7.26984126984126</v>
      </c>
      <c r="U26" s="55">
        <v>1844.0634920634893</v>
      </c>
      <c r="V26" s="55">
        <v>0.98412698412698396</v>
      </c>
      <c r="W26" s="65">
        <v>7074.0952380952313</v>
      </c>
      <c r="Y26" s="55">
        <v>491.55555555555497</v>
      </c>
      <c r="Z26" s="55">
        <v>1406.9841269841199</v>
      </c>
      <c r="AA26" s="55">
        <v>1567.5714285714257</v>
      </c>
      <c r="AB26" s="55">
        <v>3466.1111111111004</v>
      </c>
      <c r="AD26" s="55">
        <v>410.47619047619003</v>
      </c>
      <c r="AE26" s="55">
        <v>2891.3968253968201</v>
      </c>
      <c r="AF26" s="55">
        <v>1662.1428571428526</v>
      </c>
      <c r="AG26" s="55">
        <v>4964.0158730158628</v>
      </c>
      <c r="AI26" s="55">
        <v>285.444444444444</v>
      </c>
      <c r="AJ26" s="55">
        <v>1573.0476190476099</v>
      </c>
      <c r="AK26" s="55">
        <v>3844.3809523809455</v>
      </c>
      <c r="AL26" s="55">
        <v>5702.8730158729995</v>
      </c>
      <c r="AN26" s="55">
        <v>87.142857142857096</v>
      </c>
      <c r="AO26" s="55">
        <v>2622.9841269841199</v>
      </c>
      <c r="AP26" s="55">
        <v>1333.6031746031663</v>
      </c>
      <c r="AQ26" s="55">
        <v>4043.7301587301431</v>
      </c>
      <c r="AS26" s="55">
        <v>1100.3333333333301</v>
      </c>
      <c r="AT26" s="55">
        <v>3248.4444444444398</v>
      </c>
      <c r="AU26" s="55">
        <v>5740.4920634920572</v>
      </c>
      <c r="AV26" s="55">
        <v>10089.269841269826</v>
      </c>
      <c r="AX26" s="55">
        <v>873.41269841269798</v>
      </c>
      <c r="AY26" s="55">
        <v>236.57142857142799</v>
      </c>
      <c r="AZ26" s="55">
        <v>77.492063492063394</v>
      </c>
      <c r="BB26" s="99">
        <f t="shared" ref="BB26:BB28" si="26">IFERROR(B26/B22-1, "n/a")</f>
        <v>-1.7281508204349705E-2</v>
      </c>
      <c r="BC26" s="99">
        <f t="shared" ref="BC26:BC28" si="27">IFERROR(C26/C22-1, "n/a")</f>
        <v>6.6492450638786504E-2</v>
      </c>
      <c r="BD26" s="99">
        <f t="shared" ref="BD26:BD28" si="28">IFERROR(D26/D22-1, "n/a")</f>
        <v>0.27550145722612962</v>
      </c>
      <c r="BE26" s="99">
        <f t="shared" ref="BE26:BE28" si="29">IFERROR(E26/E22-1, "n/a")</f>
        <v>0.1613269067195946</v>
      </c>
      <c r="BF26" s="99">
        <f t="shared" ref="BF26:BF28" si="30">IFERROR(F26/F22-1, "n/a")</f>
        <v>0.13032835189410652</v>
      </c>
      <c r="BG26" s="99">
        <f t="shared" ref="BG26:BG28" si="31">IFERROR(G26/G22-1, "n/a")</f>
        <v>0.49177162820630915</v>
      </c>
      <c r="BI26" s="99">
        <f t="shared" ref="BI26:BI28" si="32">IFERROR(I26/I22-1, "n/a")</f>
        <v>8.6654360721949208E-2</v>
      </c>
      <c r="BJ26" s="99">
        <f t="shared" ref="BJ26:BJ28" si="33">IFERROR(J26/J22-1, "n/a")</f>
        <v>5.2101310695462422E-2</v>
      </c>
      <c r="BK26" s="99">
        <f t="shared" ref="BK26:BK28" si="34">IFERROR(K26/K22-1, "n/a")</f>
        <v>0.33333333333333481</v>
      </c>
      <c r="BL26" s="99">
        <f t="shared" ref="BL26:BL28" si="35">IFERROR(L26/L22-1, "n/a")</f>
        <v>-8.8320890800961394E-2</v>
      </c>
      <c r="BM26" s="99">
        <f t="shared" ref="BM26:BM28" si="36">IFERROR(M26/M22-1, "n/a")</f>
        <v>0.32126327252926812</v>
      </c>
      <c r="BN26" s="99">
        <f t="shared" ref="BN26:BN28" si="37">IFERROR(N26/N22-1, "n/a")</f>
        <v>0.75428571428571267</v>
      </c>
      <c r="BO26" s="99">
        <f t="shared" ref="BO26:BO28" si="38">IFERROR(O26/O22-1, "n/a")</f>
        <v>0.115547701048899</v>
      </c>
      <c r="BQ26" s="99">
        <f t="shared" si="13"/>
        <v>0.11522715266772465</v>
      </c>
      <c r="BR26" s="99">
        <f t="shared" si="14"/>
        <v>0.17762103238217164</v>
      </c>
      <c r="BS26" s="99">
        <f t="shared" si="15"/>
        <v>9.0872100908714337E-3</v>
      </c>
      <c r="BT26" s="99">
        <f t="shared" si="16"/>
        <v>0.22610257433646019</v>
      </c>
      <c r="BU26" s="99">
        <f t="shared" si="17"/>
        <v>0.12210488419536736</v>
      </c>
      <c r="BV26" s="99">
        <f t="shared" si="18"/>
        <v>0.24023542001070197</v>
      </c>
      <c r="BX26" s="99">
        <f t="shared" si="19"/>
        <v>0.13995249956554523</v>
      </c>
      <c r="BY26" s="99">
        <f t="shared" si="20"/>
        <v>0.31048105972577367</v>
      </c>
      <c r="BZ26" s="99">
        <f t="shared" si="21"/>
        <v>0.28544600938967135</v>
      </c>
      <c r="CA26" s="99">
        <f t="shared" si="22"/>
        <v>-4.5062955599731946E-2</v>
      </c>
      <c r="CB26" s="99">
        <f t="shared" si="23"/>
        <v>8.0746033218892066E-2</v>
      </c>
      <c r="CC26" s="99">
        <f t="shared" si="24"/>
        <v>3.2679738562129135E-3</v>
      </c>
      <c r="CD26" s="99">
        <f t="shared" si="25"/>
        <v>0.13639854747436342</v>
      </c>
    </row>
    <row r="27" spans="1:83" x14ac:dyDescent="0.2">
      <c r="A27" s="5" t="s">
        <v>152</v>
      </c>
      <c r="B27" s="55">
        <v>256.59016393442602</v>
      </c>
      <c r="C27" s="55">
        <v>182.426229508196</v>
      </c>
      <c r="D27" s="55">
        <v>403.06557377049103</v>
      </c>
      <c r="E27" s="55">
        <v>412.80327868852402</v>
      </c>
      <c r="F27" s="55">
        <v>1254.8852459016371</v>
      </c>
      <c r="G27" s="55">
        <v>255.55737704917999</v>
      </c>
      <c r="I27" s="55">
        <v>5558.7377049180304</v>
      </c>
      <c r="J27" s="55">
        <v>293.13114754098302</v>
      </c>
      <c r="K27" s="55">
        <v>98.934426229508105</v>
      </c>
      <c r="L27" s="55">
        <v>124.91803278688499</v>
      </c>
      <c r="M27" s="55">
        <v>1164.7213114753999</v>
      </c>
      <c r="N27" s="55">
        <v>17.114754098360599</v>
      </c>
      <c r="O27" s="55">
        <v>7257.5573770491665</v>
      </c>
      <c r="Q27" s="55">
        <v>5569.8688524590098</v>
      </c>
      <c r="R27" s="55">
        <v>0.36065573770491777</v>
      </c>
      <c r="S27" s="55">
        <v>11.262295081967199</v>
      </c>
      <c r="T27" s="55">
        <v>6.2786885245901498</v>
      </c>
      <c r="U27" s="55">
        <v>2162.1147540983602</v>
      </c>
      <c r="V27" s="55">
        <v>1.2459016393442599</v>
      </c>
      <c r="W27" s="65">
        <v>7751.1311475409766</v>
      </c>
      <c r="Y27" s="55">
        <v>554.70491803278605</v>
      </c>
      <c r="Z27" s="55">
        <v>2235.7868852459001</v>
      </c>
      <c r="AA27" s="55">
        <v>1699.2131147540904</v>
      </c>
      <c r="AB27" s="55">
        <v>4489.7049180327767</v>
      </c>
      <c r="AD27" s="55">
        <v>375.96721311475397</v>
      </c>
      <c r="AE27" s="55">
        <v>3242.1147540983602</v>
      </c>
      <c r="AF27" s="55">
        <v>1955.4262295081946</v>
      </c>
      <c r="AG27" s="55">
        <v>5573.5081967213091</v>
      </c>
      <c r="AI27" s="55">
        <v>324.213114754098</v>
      </c>
      <c r="AJ27" s="55">
        <v>1779.6557377049101</v>
      </c>
      <c r="AK27" s="55">
        <v>4096.4918032786827</v>
      </c>
      <c r="AL27" s="55">
        <v>6200.3606557376906</v>
      </c>
      <c r="AN27" s="55">
        <v>108.83606557377</v>
      </c>
      <c r="AO27" s="55">
        <v>3698.5901639344202</v>
      </c>
      <c r="AP27" s="55">
        <v>1386.4754098360627</v>
      </c>
      <c r="AQ27" s="55">
        <v>5193.9016393442525</v>
      </c>
      <c r="AS27" s="55">
        <v>1146.0491803278601</v>
      </c>
      <c r="AT27" s="55">
        <v>3558.9672131147499</v>
      </c>
      <c r="AU27" s="55">
        <v>6364.6557377049148</v>
      </c>
      <c r="AV27" s="55">
        <v>11069.672131147525</v>
      </c>
      <c r="AX27" s="55">
        <v>962.72131147540904</v>
      </c>
      <c r="AY27" s="55">
        <v>241.55737704917999</v>
      </c>
      <c r="AZ27" s="55">
        <v>50.6065573770491</v>
      </c>
      <c r="BB27" s="99">
        <f t="shared" si="26"/>
        <v>-3.0555139309295765E-2</v>
      </c>
      <c r="BC27" s="99">
        <f t="shared" si="27"/>
        <v>5.527395311701655E-2</v>
      </c>
      <c r="BD27" s="99">
        <f t="shared" si="28"/>
        <v>0.24663601585206352</v>
      </c>
      <c r="BE27" s="99">
        <f t="shared" si="29"/>
        <v>-5.2537545674729347E-2</v>
      </c>
      <c r="BF27" s="99">
        <f t="shared" si="30"/>
        <v>4.874014646638436E-2</v>
      </c>
      <c r="BG27" s="99">
        <f t="shared" si="31"/>
        <v>0.15266676684484359</v>
      </c>
      <c r="BI27" s="99">
        <f t="shared" si="32"/>
        <v>4.6585761066374243E-2</v>
      </c>
      <c r="BJ27" s="99">
        <f t="shared" si="33"/>
        <v>-0.17103944774945401</v>
      </c>
      <c r="BK27" s="99">
        <f t="shared" si="34"/>
        <v>0.15169628731308737</v>
      </c>
      <c r="BL27" s="99">
        <f t="shared" si="35"/>
        <v>-0.34370663225261555</v>
      </c>
      <c r="BM27" s="99">
        <f t="shared" si="36"/>
        <v>0.45598970323759236</v>
      </c>
      <c r="BN27" s="99">
        <f t="shared" si="37"/>
        <v>-0.26106214895657442</v>
      </c>
      <c r="BO27" s="99">
        <f t="shared" si="38"/>
        <v>7.2924776463270335E-2</v>
      </c>
      <c r="BQ27" s="99">
        <f t="shared" si="13"/>
        <v>-4.2857461787622508E-2</v>
      </c>
      <c r="BR27" s="99">
        <f t="shared" si="14"/>
        <v>4.3003217988602183E-2</v>
      </c>
      <c r="BS27" s="99">
        <f t="shared" si="15"/>
        <v>0.13768508725541917</v>
      </c>
      <c r="BT27" s="99">
        <f t="shared" si="16"/>
        <v>5.821152984118716E-2</v>
      </c>
      <c r="BU27" s="99">
        <f t="shared" si="17"/>
        <v>5.6865548524186238E-2</v>
      </c>
      <c r="BV27" s="99">
        <f t="shared" si="18"/>
        <v>-7.7582426908433533E-3</v>
      </c>
      <c r="BX27" s="99">
        <f t="shared" si="19"/>
        <v>0.27111741816815593</v>
      </c>
      <c r="BY27" s="99">
        <f t="shared" si="20"/>
        <v>-0.18127051360693691</v>
      </c>
      <c r="BZ27" s="99">
        <f t="shared" si="21"/>
        <v>0.13821564142786924</v>
      </c>
      <c r="CA27" s="99">
        <f t="shared" si="22"/>
        <v>9.2274263091433717E-2</v>
      </c>
      <c r="CB27" s="99">
        <f t="shared" si="23"/>
        <v>0.26000141876073624</v>
      </c>
      <c r="CC27" s="99">
        <f t="shared" si="24"/>
        <v>0.17071607838948877</v>
      </c>
      <c r="CD27" s="99">
        <f t="shared" si="25"/>
        <v>0.23608033185752242</v>
      </c>
    </row>
    <row r="28" spans="1:83" x14ac:dyDescent="0.2">
      <c r="A28" s="5" t="s">
        <v>153</v>
      </c>
      <c r="B28" s="55">
        <v>282.82539682539601</v>
      </c>
      <c r="C28" s="55">
        <v>189.90476190476099</v>
      </c>
      <c r="D28" s="55">
        <v>361.95238095238</v>
      </c>
      <c r="E28" s="55">
        <v>441.888888888888</v>
      </c>
      <c r="F28" s="55">
        <v>1276.571428571425</v>
      </c>
      <c r="G28" s="55">
        <v>260.38095238095201</v>
      </c>
      <c r="I28" s="55">
        <v>4544.9047619047597</v>
      </c>
      <c r="J28" s="55">
        <v>261.42857142857099</v>
      </c>
      <c r="K28" s="55">
        <v>85.968253968253904</v>
      </c>
      <c r="L28" s="55">
        <v>144.17460317460299</v>
      </c>
      <c r="M28" s="55">
        <v>1012.88888888888</v>
      </c>
      <c r="N28" s="55">
        <v>14.619047619047601</v>
      </c>
      <c r="O28" s="55">
        <v>6063.9841269841145</v>
      </c>
      <c r="Q28" s="55">
        <v>5768.7619047619</v>
      </c>
      <c r="R28" s="55">
        <v>4.7619047619047603E-2</v>
      </c>
      <c r="S28" s="55">
        <v>13.4920634920634</v>
      </c>
      <c r="T28" s="55">
        <v>6.0952380952380798</v>
      </c>
      <c r="U28" s="55">
        <v>2352.0317460317365</v>
      </c>
      <c r="V28" s="55">
        <v>0.92063492063492003</v>
      </c>
      <c r="W28" s="65">
        <v>8141.3492063491931</v>
      </c>
      <c r="Y28" s="55">
        <v>555.77777777777703</v>
      </c>
      <c r="Z28" s="55">
        <v>1783.9047619047601</v>
      </c>
      <c r="AA28" s="55">
        <v>1715.5555555555543</v>
      </c>
      <c r="AB28" s="55">
        <v>4055.2380952380913</v>
      </c>
      <c r="AD28" s="55">
        <v>413.31746031746002</v>
      </c>
      <c r="AE28" s="55">
        <v>2624.9682539682499</v>
      </c>
      <c r="AF28" s="55">
        <v>2001.6507936507865</v>
      </c>
      <c r="AG28" s="55">
        <v>5039.9365079364961</v>
      </c>
      <c r="AI28" s="55">
        <v>307.47619047619003</v>
      </c>
      <c r="AJ28" s="55">
        <v>1655.1111111111099</v>
      </c>
      <c r="AK28" s="55">
        <v>4424.1428571428551</v>
      </c>
      <c r="AL28" s="55">
        <v>6386.7301587301554</v>
      </c>
      <c r="AN28" s="55">
        <v>101.47619047619</v>
      </c>
      <c r="AO28" s="55">
        <v>2757.8571428571399</v>
      </c>
      <c r="AP28" s="55">
        <v>1483.5079365079273</v>
      </c>
      <c r="AQ28" s="55">
        <v>4342.8412698412576</v>
      </c>
      <c r="AS28" s="55">
        <v>1175.0952380952299</v>
      </c>
      <c r="AT28" s="55">
        <v>3306.12698412698</v>
      </c>
      <c r="AU28" s="55">
        <v>6657.8412698412676</v>
      </c>
      <c r="AV28" s="55">
        <v>11139.063492063477</v>
      </c>
      <c r="AX28" s="55">
        <v>958.587301587301</v>
      </c>
      <c r="AY28" s="55">
        <v>263.98412698412602</v>
      </c>
      <c r="AZ28" s="55">
        <v>54</v>
      </c>
      <c r="BB28" s="99">
        <f t="shared" si="26"/>
        <v>0.24380583083945218</v>
      </c>
      <c r="BC28" s="99">
        <f t="shared" si="27"/>
        <v>0.30837817958609048</v>
      </c>
      <c r="BD28" s="99">
        <f t="shared" si="28"/>
        <v>0.22722561626641236</v>
      </c>
      <c r="BE28" s="99">
        <f t="shared" si="29"/>
        <v>0.27138665882922997</v>
      </c>
      <c r="BF28" s="99">
        <f t="shared" si="30"/>
        <v>0.25766587064495838</v>
      </c>
      <c r="BG28" s="99">
        <f t="shared" si="31"/>
        <v>0.44772836943942806</v>
      </c>
      <c r="BI28" s="99">
        <f t="shared" si="32"/>
        <v>7.6662445507012844E-2</v>
      </c>
      <c r="BJ28" s="99">
        <f t="shared" si="33"/>
        <v>1.0234330886513821E-3</v>
      </c>
      <c r="BK28" s="99">
        <f t="shared" si="34"/>
        <v>0.30798325055993692</v>
      </c>
      <c r="BL28" s="99">
        <f t="shared" si="35"/>
        <v>-0.13967031791863305</v>
      </c>
      <c r="BM28" s="99">
        <f t="shared" si="36"/>
        <v>0.24394087455650437</v>
      </c>
      <c r="BN28" s="99">
        <f t="shared" si="37"/>
        <v>0.44328177130724944</v>
      </c>
      <c r="BO28" s="99">
        <f t="shared" si="38"/>
        <v>9.4553292457736804E-2</v>
      </c>
      <c r="BQ28" s="99">
        <f t="shared" si="13"/>
        <v>0.10224566869084906</v>
      </c>
      <c r="BR28" s="99">
        <f t="shared" si="14"/>
        <v>4.0994830714455865E-2</v>
      </c>
      <c r="BS28" s="99">
        <f t="shared" si="15"/>
        <v>-0.10200125114510827</v>
      </c>
      <c r="BT28" s="99">
        <f t="shared" si="16"/>
        <v>7.0458767412819423E-2</v>
      </c>
      <c r="BU28" s="99">
        <f t="shared" si="17"/>
        <v>1.7281406997662563E-2</v>
      </c>
      <c r="BV28" s="99">
        <f t="shared" si="18"/>
        <v>1.8874725462703967E-2</v>
      </c>
      <c r="BX28" s="99">
        <f t="shared" si="19"/>
        <v>-0.18238546174184356</v>
      </c>
      <c r="BY28" s="99">
        <f t="shared" si="20"/>
        <v>-0.10815150958319653</v>
      </c>
      <c r="BZ28" s="99">
        <f t="shared" si="21"/>
        <v>-0.1310582448942017</v>
      </c>
      <c r="CA28" s="99">
        <f t="shared" si="22"/>
        <v>0.15415364746073501</v>
      </c>
      <c r="CB28" s="99">
        <f t="shared" si="23"/>
        <v>-0.13035944400655597</v>
      </c>
      <c r="CC28" s="99">
        <f t="shared" si="24"/>
        <v>-0.14582193030468715</v>
      </c>
      <c r="CD28" s="99">
        <f t="shared" si="25"/>
        <v>-0.16445936119492921</v>
      </c>
    </row>
    <row r="29" spans="1:83" x14ac:dyDescent="0.2">
      <c r="A29" s="5" t="s">
        <v>154</v>
      </c>
      <c r="B29" s="55">
        <v>282.40625</v>
      </c>
      <c r="C29" s="55">
        <v>209.828125</v>
      </c>
      <c r="D29" s="55">
        <v>422.25</v>
      </c>
      <c r="E29" s="55">
        <v>376.40625</v>
      </c>
      <c r="F29" s="55">
        <v>1290.890625</v>
      </c>
      <c r="G29" s="55">
        <v>281.578125</v>
      </c>
      <c r="I29" s="55">
        <v>5578.390625</v>
      </c>
      <c r="J29" s="55">
        <v>282.109375</v>
      </c>
      <c r="K29" s="55">
        <v>89.4375</v>
      </c>
      <c r="L29" s="55">
        <v>118.703125</v>
      </c>
      <c r="M29" s="55">
        <v>1041.109375</v>
      </c>
      <c r="N29" s="55">
        <v>10.046875</v>
      </c>
      <c r="O29" s="55">
        <v>7119.796875</v>
      </c>
      <c r="Q29" s="55">
        <v>5929.875</v>
      </c>
      <c r="R29" s="55">
        <v>0.328125</v>
      </c>
      <c r="S29" s="55">
        <v>17.859375</v>
      </c>
      <c r="T29" s="55">
        <v>7.40625</v>
      </c>
      <c r="U29" s="55">
        <v>2420.6875</v>
      </c>
      <c r="V29" s="55">
        <v>1.03125</v>
      </c>
      <c r="W29" s="65">
        <v>8377.1875</v>
      </c>
      <c r="Y29" s="55">
        <v>572.4375</v>
      </c>
      <c r="Z29" s="55">
        <v>1386.203125</v>
      </c>
      <c r="AA29" s="55">
        <v>1746.328125</v>
      </c>
      <c r="AB29" s="55">
        <v>3704.96875</v>
      </c>
      <c r="AD29" s="55">
        <v>384.53125</v>
      </c>
      <c r="AE29" s="55">
        <v>4057.328125</v>
      </c>
      <c r="AF29" s="55">
        <v>2047.296875</v>
      </c>
      <c r="AG29" s="55">
        <v>6489.15625</v>
      </c>
      <c r="AI29" s="55">
        <v>333.921875</v>
      </c>
      <c r="AJ29" s="55">
        <v>1676.265625</v>
      </c>
      <c r="AK29" s="55">
        <v>4583.5625</v>
      </c>
      <c r="AL29" s="55">
        <v>6593.75</v>
      </c>
      <c r="AN29" s="55">
        <v>125.453125</v>
      </c>
      <c r="AO29" s="55">
        <v>3672.78125</v>
      </c>
      <c r="AP29" s="55">
        <v>1516.890625</v>
      </c>
      <c r="AQ29" s="55">
        <v>5315.125</v>
      </c>
      <c r="AS29" s="55">
        <v>1165.4375</v>
      </c>
      <c r="AT29" s="55">
        <v>3447.015625</v>
      </c>
      <c r="AU29" s="55">
        <v>6860.296875</v>
      </c>
      <c r="AV29" s="55">
        <v>11472.75</v>
      </c>
      <c r="AX29" s="55">
        <v>988.453125</v>
      </c>
      <c r="AY29" s="55">
        <v>254.015625</v>
      </c>
      <c r="AZ29" s="55">
        <v>48.421875</v>
      </c>
      <c r="BB29" s="99">
        <f t="shared" ref="BB29" si="39">IFERROR(B29/B25-1, "n/a")</f>
        <v>0.17482790213946298</v>
      </c>
      <c r="BC29" s="99">
        <f t="shared" ref="BC29" si="40">IFERROR(C29/C25-1, "n/a")</f>
        <v>0.41275749438923226</v>
      </c>
      <c r="BD29" s="99">
        <f t="shared" ref="BD29" si="41">IFERROR(D29/D25-1, "n/a")</f>
        <v>0.2026651295266515</v>
      </c>
      <c r="BE29" s="99">
        <f t="shared" ref="BE29" si="42">IFERROR(E29/E25-1, "n/a")</f>
        <v>0.18307691827978512</v>
      </c>
      <c r="BF29" s="99">
        <f t="shared" ref="BF29" si="43">IFERROR(F29/F25-1, "n/a")</f>
        <v>0.21994043824253073</v>
      </c>
      <c r="BG29" s="99">
        <f t="shared" ref="BG29" si="44">IFERROR(G29/G25-1, "n/a")</f>
        <v>0.35591392455859183</v>
      </c>
      <c r="BI29" s="99">
        <f t="shared" ref="BI29" si="45">IFERROR(I29/I25-1, "n/a")</f>
        <v>0.45413646599664115</v>
      </c>
      <c r="BJ29" s="99">
        <f t="shared" ref="BJ29" si="46">IFERROR(J29/J25-1, "n/a")</f>
        <v>3.2587184812921999E-2</v>
      </c>
      <c r="BK29" s="99">
        <f t="shared" ref="BK29" si="47">IFERROR(K29/K25-1, "n/a")</f>
        <v>0.32266725352112702</v>
      </c>
      <c r="BL29" s="99">
        <f t="shared" ref="BL29" si="48">IFERROR(L29/L25-1, "n/a")</f>
        <v>-8.8407057654013022E-3</v>
      </c>
      <c r="BM29" s="99">
        <f t="shared" ref="BM29" si="49">IFERROR(M29/M25-1, "n/a")</f>
        <v>0.21721983158578495</v>
      </c>
      <c r="BN29" s="99">
        <f t="shared" ref="BN29" si="50">IFERROR(N29/N25-1, "n/a")</f>
        <v>-0.31050857843136914</v>
      </c>
      <c r="BO29" s="99">
        <f t="shared" ref="BO29" si="51">IFERROR(O29/O25-1, "n/a")</f>
        <v>0.37801673453619444</v>
      </c>
      <c r="BQ29" s="99">
        <f t="shared" ref="BQ29" si="52">IFERROR(B29/B28-1, "n/a")</f>
        <v>-1.481998540798557E-3</v>
      </c>
      <c r="BR29" s="99">
        <f t="shared" ref="BR29" si="53">IFERROR(C29/C28-1, "n/a")</f>
        <v>0.10491239343029624</v>
      </c>
      <c r="BS29" s="99">
        <f t="shared" ref="BS29" si="54">IFERROR(D29/D28-1, "n/a")</f>
        <v>0.16658992237863757</v>
      </c>
      <c r="BT29" s="99">
        <f t="shared" ref="BT29" si="55">IFERROR(E29/E28-1, "n/a")</f>
        <v>-0.14818801860698849</v>
      </c>
      <c r="BU29" s="99">
        <f t="shared" ref="BU29" si="56">IFERROR(F29/F28-1, "n/a")</f>
        <v>1.1216917524622394E-2</v>
      </c>
      <c r="BV29" s="99">
        <f t="shared" ref="BV29" si="57">IFERROR(G29/G28-1, "n/a")</f>
        <v>8.140830742501981E-2</v>
      </c>
      <c r="BX29" s="99">
        <f t="shared" ref="BX29" si="58">IFERROR(I29/I28-1, "n/a")</f>
        <v>0.22739439377429527</v>
      </c>
      <c r="BY29" s="99">
        <f t="shared" ref="BY29" si="59">IFERROR(J29/J28-1, "n/a")</f>
        <v>7.9106898907105538E-2</v>
      </c>
      <c r="BZ29" s="99">
        <f t="shared" ref="BZ29" si="60">IFERROR(K29/K28-1, "n/a")</f>
        <v>4.0354966765141054E-2</v>
      </c>
      <c r="CA29" s="99">
        <f t="shared" ref="CA29" si="61">IFERROR(L29/L28-1, "n/a")</f>
        <v>-0.17667104756137741</v>
      </c>
      <c r="CB29" s="99">
        <f t="shared" ref="CB29" si="62">IFERROR(M29/M28-1, "n/a")</f>
        <v>2.7861383830636521E-2</v>
      </c>
      <c r="CC29" s="99">
        <f t="shared" ref="CC29" si="63">IFERROR(N29/N28-1, "n/a")</f>
        <v>-0.31275447882736074</v>
      </c>
      <c r="CD29" s="99">
        <f t="shared" ref="CD29" si="64">IFERROR(O29/O28-1, "n/a")</f>
        <v>0.17411205667864893</v>
      </c>
    </row>
    <row r="30" spans="1:83" x14ac:dyDescent="0.2">
      <c r="A30" s="5" t="s">
        <v>156</v>
      </c>
      <c r="B30" s="55">
        <v>302.890625</v>
      </c>
      <c r="C30" s="55">
        <v>203.375</v>
      </c>
      <c r="D30" s="55">
        <v>441.40625</v>
      </c>
      <c r="E30" s="55">
        <v>422.40625</v>
      </c>
      <c r="F30" s="55">
        <v>1370.078125</v>
      </c>
      <c r="G30" s="55">
        <v>317.59375</v>
      </c>
      <c r="I30" s="55">
        <v>5236.796875</v>
      </c>
      <c r="J30" s="55">
        <v>297.5625</v>
      </c>
      <c r="K30" s="55">
        <v>102.5625</v>
      </c>
      <c r="L30" s="55">
        <v>125.578125</v>
      </c>
      <c r="M30" s="55">
        <v>1126.65625</v>
      </c>
      <c r="N30" s="55">
        <v>11.984375</v>
      </c>
      <c r="O30" s="55">
        <v>6901.140625</v>
      </c>
      <c r="Q30" s="55">
        <v>5947.046875</v>
      </c>
      <c r="R30" s="55">
        <v>1.046875</v>
      </c>
      <c r="S30" s="55">
        <v>19.765625</v>
      </c>
      <c r="T30" s="55">
        <v>5.453125</v>
      </c>
      <c r="U30" s="55">
        <v>2368.015625</v>
      </c>
      <c r="V30" s="55">
        <v>0.75</v>
      </c>
      <c r="W30" s="65">
        <v>8342.078125</v>
      </c>
      <c r="Y30" s="55">
        <v>620.375</v>
      </c>
      <c r="Z30" s="55">
        <v>1691.078125</v>
      </c>
      <c r="AA30" s="55">
        <v>1758.3125</v>
      </c>
      <c r="AB30" s="55">
        <v>4069.765625</v>
      </c>
      <c r="AD30" s="55">
        <v>402.765625</v>
      </c>
      <c r="AE30" s="55">
        <v>3458.015625</v>
      </c>
      <c r="AF30" s="55">
        <v>1906.78125</v>
      </c>
      <c r="AG30" s="55">
        <v>5767.5625</v>
      </c>
      <c r="AI30" s="55">
        <v>346.9375</v>
      </c>
      <c r="AJ30" s="55">
        <v>1752.046875</v>
      </c>
      <c r="AK30" s="55">
        <v>4676.984375</v>
      </c>
      <c r="AL30" s="55">
        <v>6775.96875</v>
      </c>
      <c r="AN30" s="55">
        <v>129.78125</v>
      </c>
      <c r="AO30" s="55">
        <v>3285.984375</v>
      </c>
      <c r="AP30" s="55">
        <v>1541.734375</v>
      </c>
      <c r="AQ30" s="55">
        <v>4957.5</v>
      </c>
      <c r="AS30" s="55">
        <v>1240.296875</v>
      </c>
      <c r="AT30" s="55">
        <v>3615.15625</v>
      </c>
      <c r="AU30" s="55">
        <v>6800.34375</v>
      </c>
      <c r="AV30" s="55">
        <v>11655.796875</v>
      </c>
      <c r="AX30" s="55">
        <v>1044.359375</v>
      </c>
      <c r="AY30" s="55">
        <v>246.78125</v>
      </c>
      <c r="AZ30" s="55">
        <v>78.9375</v>
      </c>
      <c r="BB30" s="99">
        <f t="shared" ref="BB30" si="65">IFERROR(B30/B26-1, "n/a")</f>
        <v>0.12985430605719728</v>
      </c>
      <c r="BC30" s="99">
        <f t="shared" ref="BC30" si="66">IFERROR(C30/C26-1, "n/a")</f>
        <v>0.16277566022325685</v>
      </c>
      <c r="BD30" s="99">
        <f t="shared" ref="BD30" si="67">IFERROR(D30/D26-1, "n/a")</f>
        <v>0.24590473790322687</v>
      </c>
      <c r="BE30" s="99">
        <f t="shared" ref="BE30" si="68">IFERROR(E30/E26-1, "n/a")</f>
        <v>8.2828521728515847E-2</v>
      </c>
      <c r="BF30" s="99">
        <f t="shared" ref="BF30" si="69">IFERROR(F30/F26-1, "n/a")</f>
        <v>0.15388110094380125</v>
      </c>
      <c r="BG30" s="99">
        <f t="shared" ref="BG30" si="70">IFERROR(G30/G26-1, "n/a")</f>
        <v>0.2331077437446103</v>
      </c>
      <c r="BI30" s="99">
        <f t="shared" ref="BI30" si="71">IFERROR(I30/I26-1, "n/a")</f>
        <v>0.19749915836678711</v>
      </c>
      <c r="BJ30" s="99">
        <f t="shared" ref="BJ30" si="72">IFERROR(J30/J26-1, "n/a")</f>
        <v>-0.16889353165454868</v>
      </c>
      <c r="BK30" s="99">
        <f t="shared" ref="BK30" si="73">IFERROR(K30/K26-1, "n/a")</f>
        <v>0.17995571585098635</v>
      </c>
      <c r="BL30" s="99">
        <f t="shared" ref="BL30" si="74">IFERROR(L30/L26-1, "n/a")</f>
        <v>9.8046061762668391E-2</v>
      </c>
      <c r="BM30" s="99">
        <f t="shared" ref="BM30" si="75">IFERROR(M30/M26-1, "n/a")</f>
        <v>0.21882244230373016</v>
      </c>
      <c r="BN30" s="99">
        <f t="shared" ref="BN30" si="76">IFERROR(N30/N26-1, "n/a")</f>
        <v>-0.18022190553745832</v>
      </c>
      <c r="BO30" s="99">
        <f t="shared" ref="BO30" si="77">IFERROR(O30/O26-1, "n/a")</f>
        <v>0.17537674878345522</v>
      </c>
      <c r="BQ30" s="99">
        <f t="shared" ref="BQ30" si="78">IFERROR(B30/B29-1, "n/a")</f>
        <v>7.2535133340710489E-2</v>
      </c>
      <c r="BR30" s="99">
        <f t="shared" ref="BR30" si="79">IFERROR(C30/C29-1, "n/a")</f>
        <v>-3.0754337627522554E-2</v>
      </c>
      <c r="BS30" s="99">
        <f t="shared" ref="BS30" si="80">IFERROR(D30/D29-1, "n/a")</f>
        <v>4.5367081113084629E-2</v>
      </c>
      <c r="BT30" s="99">
        <f t="shared" ref="BT30" si="81">IFERROR(E30/E29-1, "n/a")</f>
        <v>0.12220838522208388</v>
      </c>
      <c r="BU30" s="99">
        <f t="shared" ref="BU30" si="82">IFERROR(F30/F29-1, "n/a")</f>
        <v>6.1343307067552644E-2</v>
      </c>
      <c r="BV30" s="99">
        <f t="shared" ref="BV30" si="83">IFERROR(G30/G29-1, "n/a")</f>
        <v>0.12790633150213648</v>
      </c>
      <c r="BX30" s="99">
        <f t="shared" ref="BX30" si="84">IFERROR(I30/I29-1, "n/a")</f>
        <v>-6.1235179277177254E-2</v>
      </c>
      <c r="BY30" s="99">
        <f t="shared" ref="BY30" si="85">IFERROR(J30/J29-1, "n/a")</f>
        <v>5.4777070063694255E-2</v>
      </c>
      <c r="BZ30" s="99">
        <f t="shared" ref="BZ30" si="86">IFERROR(K30/K29-1, "n/a")</f>
        <v>0.14675052410901457</v>
      </c>
      <c r="CA30" s="99">
        <f t="shared" ref="CA30" si="87">IFERROR(L30/L29-1, "n/a")</f>
        <v>5.7917599052257573E-2</v>
      </c>
      <c r="CB30" s="99">
        <f t="shared" ref="CB30" si="88">IFERROR(M30/M29-1, "n/a")</f>
        <v>8.2168960393810719E-2</v>
      </c>
      <c r="CC30" s="99">
        <f t="shared" ref="CC30" si="89">IFERROR(N30/N29-1, "n/a")</f>
        <v>0.19284603421461899</v>
      </c>
      <c r="CD30" s="99">
        <f t="shared" ref="CD30" si="90">IFERROR(O30/O29-1, "n/a")</f>
        <v>-3.0711023620319189E-2</v>
      </c>
    </row>
    <row r="31" spans="1:83" x14ac:dyDescent="0.2">
      <c r="B31" s="55"/>
      <c r="C31" s="55"/>
      <c r="D31" s="55"/>
      <c r="E31" s="55"/>
      <c r="F31" s="55"/>
      <c r="G31" s="55"/>
      <c r="I31" s="55"/>
      <c r="J31" s="55"/>
      <c r="K31" s="55"/>
      <c r="L31" s="55"/>
      <c r="M31" s="55"/>
      <c r="N31" s="55"/>
      <c r="O31" s="55"/>
      <c r="Q31" s="55"/>
      <c r="R31" s="55"/>
      <c r="S31" s="55"/>
      <c r="T31" s="55"/>
      <c r="U31" s="55"/>
      <c r="V31" s="55"/>
      <c r="W31" s="65"/>
      <c r="Y31" s="55"/>
      <c r="Z31" s="55"/>
      <c r="AA31" s="55"/>
      <c r="AB31" s="55"/>
      <c r="AD31" s="55"/>
      <c r="AE31" s="55"/>
      <c r="AF31" s="55"/>
      <c r="AG31" s="55"/>
      <c r="AI31" s="55"/>
      <c r="AJ31" s="55"/>
      <c r="AK31" s="55"/>
      <c r="AL31" s="55"/>
      <c r="AN31" s="55"/>
      <c r="AO31" s="55"/>
      <c r="AP31" s="55"/>
      <c r="AQ31" s="55"/>
      <c r="AS31" s="55"/>
      <c r="AT31" s="55"/>
      <c r="AU31" s="55"/>
      <c r="AV31" s="55"/>
      <c r="AX31" s="55"/>
      <c r="AY31" s="55"/>
      <c r="AZ31" s="55"/>
      <c r="BB31" s="99"/>
      <c r="BC31" s="99"/>
      <c r="BD31" s="99"/>
      <c r="BE31" s="99"/>
      <c r="BF31" s="99"/>
      <c r="BG31" s="99"/>
      <c r="BI31" s="99"/>
      <c r="BJ31" s="99"/>
      <c r="BK31" s="99"/>
      <c r="BL31" s="99"/>
      <c r="BM31" s="99"/>
      <c r="BN31" s="99"/>
      <c r="BO31" s="99"/>
      <c r="BQ31" s="99"/>
      <c r="BR31" s="99"/>
      <c r="BS31" s="99"/>
      <c r="BT31" s="99"/>
      <c r="BU31" s="99"/>
      <c r="BV31" s="99"/>
      <c r="BX31" s="99"/>
      <c r="BY31" s="99"/>
      <c r="BZ31" s="99"/>
      <c r="CA31" s="99"/>
      <c r="CB31" s="99"/>
      <c r="CC31" s="99"/>
      <c r="CD31" s="99"/>
    </row>
  </sheetData>
  <mergeCells count="15">
    <mergeCell ref="B8:G8"/>
    <mergeCell ref="I8:O8"/>
    <mergeCell ref="Q8:W8"/>
    <mergeCell ref="BB7:BO7"/>
    <mergeCell ref="BQ7:CD7"/>
    <mergeCell ref="BB8:BG8"/>
    <mergeCell ref="BI8:BO8"/>
    <mergeCell ref="BQ8:BV8"/>
    <mergeCell ref="BX8:CD8"/>
    <mergeCell ref="Y8:AB8"/>
    <mergeCell ref="AD8:AG8"/>
    <mergeCell ref="AI8:AL8"/>
    <mergeCell ref="AN8:AQ8"/>
    <mergeCell ref="AS8:AV8"/>
    <mergeCell ref="AX8:AZ8"/>
  </mergeCells>
  <phoneticPr fontId="42" type="noConversion"/>
  <pageMargins left="0.7" right="0.7" top="0.75" bottom="0.75" header="0.3" footer="0.3"/>
  <pageSetup orientation="portrait" horizontalDpi="90" verticalDpi="9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52"/>
  <sheetViews>
    <sheetView zoomScaleNormal="100" zoomScaleSheetLayoutView="100" workbookViewId="0">
      <pane ySplit="19" topLeftCell="A38" activePane="bottomLeft" state="frozen"/>
      <selection pane="bottomLeft" activeCell="B6" sqref="B6"/>
    </sheetView>
  </sheetViews>
  <sheetFormatPr defaultColWidth="9.140625" defaultRowHeight="12" x14ac:dyDescent="0.2"/>
  <cols>
    <col min="1" max="1" width="9.140625" style="33"/>
    <col min="2" max="2" width="9.28515625" style="41" customWidth="1"/>
    <col min="3" max="3" width="8.85546875" style="41" customWidth="1"/>
    <col min="4" max="4" width="2.7109375" style="41" customWidth="1"/>
    <col min="5" max="5" width="8.7109375" style="41" customWidth="1"/>
    <col min="6" max="6" width="8" style="41" customWidth="1"/>
    <col min="7" max="7" width="2.7109375" style="41" customWidth="1"/>
    <col min="8" max="8" width="7.7109375" style="41" customWidth="1"/>
    <col min="9" max="9" width="10" style="41" customWidth="1"/>
    <col min="10" max="10" width="8.140625" style="41" customWidth="1"/>
    <col min="11" max="11" width="2.7109375" style="33" customWidth="1"/>
    <col min="12" max="12" width="7.7109375" style="125" customWidth="1"/>
    <col min="13" max="13" width="7.140625" style="125" customWidth="1"/>
    <col min="14" max="14" width="1.7109375" style="91" customWidth="1"/>
    <col min="15" max="16" width="7.28515625" style="91" customWidth="1"/>
    <col min="17" max="17" width="1.5703125" style="91" customWidth="1"/>
    <col min="18" max="18" width="7" style="91" bestFit="1" customWidth="1"/>
    <col min="19" max="19" width="10.7109375" style="91" bestFit="1" customWidth="1"/>
    <col min="20" max="20" width="5" style="91" bestFit="1" customWidth="1"/>
    <col min="21" max="21" width="2.7109375" style="91" customWidth="1"/>
    <col min="22" max="22" width="7.42578125" style="91" customWidth="1"/>
    <col min="23" max="23" width="6.28515625" style="91" customWidth="1"/>
    <col min="24" max="24" width="2.7109375" style="91" customWidth="1"/>
    <col min="25" max="25" width="7.28515625" style="91" customWidth="1"/>
    <col min="26" max="26" width="8" style="91" customWidth="1"/>
    <col min="27" max="27" width="2.7109375" style="91" customWidth="1"/>
    <col min="28" max="28" width="7.5703125" style="91" customWidth="1"/>
    <col min="29" max="29" width="10.140625" style="91" customWidth="1"/>
    <col min="30" max="30" width="7.140625" style="91" customWidth="1"/>
    <col min="31" max="16384" width="9.140625" style="33"/>
  </cols>
  <sheetData>
    <row r="1" spans="1:30" s="37" customFormat="1" x14ac:dyDescent="0.2">
      <c r="A1" s="51" t="s">
        <v>67</v>
      </c>
      <c r="B1" s="51" t="s">
        <v>79</v>
      </c>
      <c r="D1" s="47"/>
      <c r="L1" s="123"/>
      <c r="M1" s="123"/>
      <c r="N1" s="123"/>
      <c r="O1" s="123"/>
      <c r="P1" s="123"/>
      <c r="Q1" s="123"/>
      <c r="R1" s="123"/>
      <c r="S1" s="123"/>
      <c r="T1" s="123"/>
      <c r="U1" s="123"/>
      <c r="V1" s="123"/>
      <c r="W1" s="123"/>
      <c r="X1" s="123"/>
      <c r="Y1" s="123"/>
      <c r="Z1" s="123"/>
      <c r="AA1" s="123"/>
      <c r="AB1" s="123"/>
      <c r="AC1" s="123"/>
      <c r="AD1" s="123"/>
    </row>
    <row r="2" spans="1:30" s="37" customFormat="1" x14ac:dyDescent="0.2">
      <c r="A2" s="51" t="s">
        <v>68</v>
      </c>
      <c r="B2" s="51" t="s">
        <v>108</v>
      </c>
      <c r="D2" s="47"/>
      <c r="L2" s="123"/>
      <c r="M2" s="123"/>
      <c r="N2" s="123"/>
      <c r="O2" s="123"/>
      <c r="P2" s="123"/>
      <c r="Q2" s="123"/>
      <c r="R2" s="123"/>
      <c r="S2" s="123"/>
      <c r="T2" s="123"/>
      <c r="U2" s="123"/>
      <c r="V2" s="123"/>
      <c r="W2" s="123"/>
      <c r="X2" s="123"/>
      <c r="Y2" s="123"/>
      <c r="Z2" s="123"/>
      <c r="AA2" s="123"/>
      <c r="AB2" s="123"/>
      <c r="AC2" s="123"/>
      <c r="AD2" s="123"/>
    </row>
    <row r="3" spans="1:30" s="37" customFormat="1" x14ac:dyDescent="0.2">
      <c r="A3" s="51" t="s">
        <v>70</v>
      </c>
      <c r="B3" s="51" t="s">
        <v>93</v>
      </c>
      <c r="D3" s="47"/>
      <c r="L3" s="123"/>
      <c r="M3" s="123"/>
      <c r="N3" s="123"/>
      <c r="O3" s="123"/>
      <c r="P3" s="123"/>
      <c r="Q3" s="123"/>
      <c r="R3" s="123"/>
      <c r="S3" s="123"/>
      <c r="T3" s="123"/>
      <c r="U3" s="123"/>
      <c r="V3" s="123"/>
      <c r="W3" s="123"/>
      <c r="X3" s="123"/>
      <c r="Y3" s="123"/>
      <c r="Z3" s="123"/>
      <c r="AA3" s="123"/>
      <c r="AB3" s="123"/>
      <c r="AC3" s="123"/>
      <c r="AD3" s="123"/>
    </row>
    <row r="4" spans="1:30" x14ac:dyDescent="0.2">
      <c r="A4" s="31" t="s">
        <v>91</v>
      </c>
      <c r="B4" s="31" t="s">
        <v>147</v>
      </c>
      <c r="C4" s="33"/>
      <c r="D4" s="40"/>
      <c r="E4" s="33"/>
      <c r="F4" s="33"/>
      <c r="G4" s="33"/>
      <c r="H4" s="33"/>
      <c r="I4" s="33"/>
      <c r="J4" s="33"/>
      <c r="L4" s="91"/>
      <c r="M4" s="91"/>
    </row>
    <row r="5" spans="1:30" s="43" customFormat="1" ht="11.25" x14ac:dyDescent="0.2">
      <c r="A5" s="32" t="s">
        <v>92</v>
      </c>
      <c r="B5" s="84" t="s">
        <v>148</v>
      </c>
      <c r="D5" s="44"/>
      <c r="L5" s="90"/>
      <c r="M5" s="90"/>
      <c r="N5" s="90"/>
      <c r="O5" s="90"/>
      <c r="P5" s="90"/>
      <c r="Q5" s="90"/>
      <c r="R5" s="90"/>
      <c r="S5" s="90"/>
      <c r="T5" s="90"/>
      <c r="U5" s="90"/>
      <c r="V5" s="90"/>
      <c r="W5" s="90"/>
      <c r="X5" s="90"/>
      <c r="Y5" s="90"/>
      <c r="Z5" s="90"/>
      <c r="AA5" s="90"/>
      <c r="AB5" s="90"/>
      <c r="AC5" s="90"/>
      <c r="AD5" s="90"/>
    </row>
    <row r="6" spans="1:30" s="43" customFormat="1" ht="11.25" x14ac:dyDescent="0.2">
      <c r="B6" s="32" t="s">
        <v>44</v>
      </c>
      <c r="D6" s="44"/>
      <c r="L6" s="90"/>
      <c r="M6" s="90"/>
      <c r="N6" s="90"/>
      <c r="O6" s="90"/>
      <c r="P6" s="90"/>
      <c r="Q6" s="90"/>
      <c r="R6" s="90"/>
      <c r="S6" s="90"/>
      <c r="T6" s="90"/>
      <c r="U6" s="90"/>
      <c r="V6" s="90"/>
      <c r="W6" s="90"/>
      <c r="X6" s="90"/>
      <c r="Y6" s="90"/>
      <c r="Z6" s="90"/>
      <c r="AA6" s="90"/>
      <c r="AB6" s="90"/>
      <c r="AC6" s="90"/>
      <c r="AD6" s="90"/>
    </row>
    <row r="7" spans="1:30" s="43" customFormat="1" ht="11.25" x14ac:dyDescent="0.2">
      <c r="A7" s="32"/>
      <c r="B7" s="32" t="s">
        <v>34</v>
      </c>
      <c r="D7" s="44"/>
      <c r="L7" s="90"/>
      <c r="M7" s="90"/>
      <c r="N7" s="90"/>
      <c r="O7" s="90"/>
      <c r="P7" s="90"/>
      <c r="Q7" s="90"/>
      <c r="R7" s="90"/>
      <c r="S7" s="90"/>
      <c r="T7" s="90"/>
      <c r="U7" s="90"/>
      <c r="V7" s="90"/>
      <c r="W7" s="90"/>
      <c r="X7" s="90"/>
      <c r="Y7" s="90"/>
      <c r="Z7" s="90"/>
      <c r="AA7" s="90"/>
      <c r="AB7" s="90"/>
      <c r="AC7" s="90"/>
      <c r="AD7" s="90"/>
    </row>
    <row r="8" spans="1:30" s="43" customFormat="1" ht="11.25" x14ac:dyDescent="0.2">
      <c r="A8" s="32"/>
      <c r="B8" s="32" t="s">
        <v>33</v>
      </c>
      <c r="D8" s="44"/>
      <c r="L8" s="90"/>
      <c r="M8" s="90"/>
      <c r="N8" s="90"/>
      <c r="O8" s="90"/>
      <c r="P8" s="90"/>
      <c r="Q8" s="90"/>
      <c r="R8" s="90"/>
      <c r="S8" s="90"/>
      <c r="T8" s="90"/>
      <c r="U8" s="90"/>
      <c r="V8" s="90"/>
      <c r="W8" s="90"/>
      <c r="X8" s="90"/>
      <c r="Y8" s="90"/>
      <c r="Z8" s="90"/>
      <c r="AA8" s="90"/>
      <c r="AB8" s="90"/>
      <c r="AC8" s="90"/>
      <c r="AD8" s="90"/>
    </row>
    <row r="9" spans="1:30" s="43" customFormat="1" ht="11.25" x14ac:dyDescent="0.2">
      <c r="A9" s="32"/>
      <c r="B9" s="32" t="s">
        <v>50</v>
      </c>
      <c r="D9" s="44"/>
      <c r="L9" s="90"/>
      <c r="M9" s="90"/>
      <c r="N9" s="90"/>
      <c r="O9" s="90"/>
      <c r="P9" s="90"/>
      <c r="Q9" s="90"/>
      <c r="R9" s="90"/>
      <c r="S9" s="90"/>
      <c r="T9" s="90"/>
      <c r="U9" s="90"/>
      <c r="V9" s="90"/>
      <c r="W9" s="90"/>
      <c r="X9" s="90"/>
      <c r="Y9" s="90"/>
      <c r="Z9" s="90"/>
      <c r="AA9" s="90"/>
      <c r="AB9" s="90"/>
      <c r="AC9" s="90"/>
      <c r="AD9" s="90"/>
    </row>
    <row r="10" spans="1:30" s="43" customFormat="1" ht="11.25" x14ac:dyDescent="0.2">
      <c r="A10" s="32"/>
      <c r="B10" s="32" t="s">
        <v>48</v>
      </c>
      <c r="D10" s="44"/>
      <c r="L10" s="90"/>
      <c r="M10" s="90"/>
      <c r="N10" s="90"/>
      <c r="O10" s="90"/>
      <c r="P10" s="90"/>
      <c r="Q10" s="90"/>
      <c r="R10" s="90"/>
      <c r="S10" s="90"/>
      <c r="T10" s="90"/>
      <c r="U10" s="90"/>
      <c r="V10" s="90"/>
      <c r="W10" s="90"/>
      <c r="X10" s="90"/>
      <c r="Y10" s="90"/>
      <c r="Z10" s="90"/>
      <c r="AA10" s="90"/>
      <c r="AB10" s="90"/>
      <c r="AC10" s="90"/>
      <c r="AD10" s="90"/>
    </row>
    <row r="11" spans="1:30" s="43" customFormat="1" ht="11.25" x14ac:dyDescent="0.2">
      <c r="A11" s="32"/>
      <c r="B11" s="32" t="s">
        <v>121</v>
      </c>
      <c r="D11" s="44"/>
      <c r="L11" s="90"/>
      <c r="M11" s="90"/>
      <c r="N11" s="90"/>
      <c r="O11" s="90"/>
      <c r="P11" s="90"/>
      <c r="Q11" s="90"/>
      <c r="R11" s="90"/>
      <c r="S11" s="90"/>
      <c r="T11" s="90"/>
      <c r="U11" s="90"/>
      <c r="V11" s="90"/>
      <c r="W11" s="90"/>
      <c r="X11" s="90"/>
      <c r="Y11" s="90"/>
      <c r="Z11" s="90"/>
      <c r="AA11" s="90"/>
      <c r="AB11" s="90"/>
      <c r="AC11" s="90"/>
      <c r="AD11" s="90"/>
    </row>
    <row r="12" spans="1:30" s="43" customFormat="1" ht="11.25" x14ac:dyDescent="0.2">
      <c r="A12" s="32"/>
      <c r="B12" s="32" t="s">
        <v>38</v>
      </c>
      <c r="D12" s="44"/>
      <c r="L12" s="90"/>
      <c r="M12" s="90"/>
      <c r="N12" s="90"/>
      <c r="O12" s="90"/>
      <c r="P12" s="90"/>
      <c r="Q12" s="90"/>
      <c r="R12" s="90"/>
      <c r="S12" s="90"/>
      <c r="T12" s="90"/>
      <c r="U12" s="90"/>
      <c r="V12" s="90"/>
      <c r="W12" s="90"/>
      <c r="X12" s="90"/>
      <c r="Y12" s="90"/>
      <c r="Z12" s="90"/>
      <c r="AA12" s="90"/>
      <c r="AB12" s="90"/>
      <c r="AC12" s="90"/>
      <c r="AD12" s="90"/>
    </row>
    <row r="13" spans="1:30" s="43" customFormat="1" ht="11.25" x14ac:dyDescent="0.2">
      <c r="A13" s="32"/>
      <c r="B13" s="32" t="s">
        <v>47</v>
      </c>
      <c r="D13" s="44"/>
      <c r="L13" s="90"/>
      <c r="M13" s="90"/>
      <c r="N13" s="90"/>
      <c r="O13" s="90"/>
      <c r="P13" s="90"/>
      <c r="Q13" s="90"/>
      <c r="R13" s="90"/>
      <c r="S13" s="90"/>
      <c r="T13" s="90"/>
      <c r="U13" s="90"/>
      <c r="V13" s="90"/>
      <c r="W13" s="90"/>
      <c r="X13" s="90"/>
      <c r="Y13" s="90"/>
      <c r="Z13" s="90"/>
      <c r="AA13" s="90"/>
      <c r="AB13" s="90"/>
      <c r="AC13" s="90"/>
      <c r="AD13" s="90"/>
    </row>
    <row r="14" spans="1:30" s="43" customFormat="1" ht="11.25" x14ac:dyDescent="0.2">
      <c r="A14" s="32"/>
      <c r="B14" s="32" t="s">
        <v>56</v>
      </c>
      <c r="D14" s="44"/>
      <c r="L14" s="90"/>
      <c r="M14" s="90"/>
      <c r="N14" s="90"/>
      <c r="O14" s="90"/>
      <c r="P14" s="90"/>
      <c r="Q14" s="90"/>
      <c r="R14" s="90"/>
      <c r="S14" s="90"/>
      <c r="T14" s="90"/>
      <c r="U14" s="90"/>
      <c r="V14" s="90"/>
      <c r="W14" s="90"/>
      <c r="X14" s="90"/>
      <c r="Y14" s="90"/>
      <c r="Z14" s="90"/>
      <c r="AA14" s="90"/>
      <c r="AB14" s="90"/>
      <c r="AC14" s="90"/>
      <c r="AD14" s="90"/>
    </row>
    <row r="15" spans="1:30" s="43" customFormat="1" ht="11.25" x14ac:dyDescent="0.2">
      <c r="A15" s="32"/>
      <c r="B15" s="32" t="s">
        <v>26</v>
      </c>
      <c r="D15" s="44"/>
      <c r="L15" s="90"/>
      <c r="M15" s="90"/>
      <c r="N15" s="90"/>
      <c r="O15" s="90"/>
      <c r="P15" s="90"/>
      <c r="Q15" s="90"/>
      <c r="R15" s="90"/>
      <c r="S15" s="90"/>
      <c r="T15" s="90"/>
      <c r="U15" s="90"/>
      <c r="V15" s="90"/>
      <c r="W15" s="90"/>
      <c r="X15" s="90"/>
      <c r="Y15" s="90"/>
      <c r="Z15" s="90"/>
      <c r="AA15" s="90"/>
      <c r="AB15" s="90"/>
      <c r="AC15" s="90"/>
      <c r="AD15" s="90"/>
    </row>
    <row r="17" spans="1:30" x14ac:dyDescent="0.2">
      <c r="L17" s="143" t="s">
        <v>106</v>
      </c>
      <c r="M17" s="143"/>
      <c r="N17" s="143"/>
      <c r="O17" s="143"/>
      <c r="P17" s="143"/>
      <c r="Q17" s="143"/>
      <c r="R17" s="143"/>
      <c r="S17" s="143"/>
      <c r="T17" s="143"/>
      <c r="V17" s="143" t="s">
        <v>118</v>
      </c>
      <c r="W17" s="143"/>
      <c r="X17" s="143"/>
      <c r="Y17" s="143"/>
      <c r="Z17" s="143"/>
      <c r="AA17" s="143"/>
      <c r="AB17" s="143"/>
      <c r="AC17" s="143"/>
      <c r="AD17" s="143"/>
    </row>
    <row r="18" spans="1:30" ht="27.75" customHeight="1" x14ac:dyDescent="0.2">
      <c r="B18" s="135" t="s">
        <v>43</v>
      </c>
      <c r="C18" s="135"/>
      <c r="D18" s="48"/>
      <c r="E18" s="136" t="s">
        <v>10</v>
      </c>
      <c r="F18" s="136"/>
      <c r="G18" s="48"/>
      <c r="H18" s="136" t="s">
        <v>0</v>
      </c>
      <c r="I18" s="136"/>
      <c r="J18" s="136"/>
      <c r="L18" s="137" t="s">
        <v>43</v>
      </c>
      <c r="M18" s="137"/>
      <c r="N18" s="96"/>
      <c r="O18" s="138" t="s">
        <v>10</v>
      </c>
      <c r="P18" s="138"/>
      <c r="Q18" s="96"/>
      <c r="R18" s="138" t="s">
        <v>0</v>
      </c>
      <c r="S18" s="138"/>
      <c r="T18" s="138"/>
      <c r="V18" s="137" t="s">
        <v>43</v>
      </c>
      <c r="W18" s="137"/>
      <c r="X18" s="96"/>
      <c r="Y18" s="138" t="s">
        <v>10</v>
      </c>
      <c r="Z18" s="138"/>
      <c r="AA18" s="96"/>
      <c r="AB18" s="138" t="s">
        <v>0</v>
      </c>
      <c r="AC18" s="138"/>
      <c r="AD18" s="138"/>
    </row>
    <row r="19" spans="1:30" x14ac:dyDescent="0.2">
      <c r="A19" s="51" t="s">
        <v>57</v>
      </c>
      <c r="B19" s="59" t="s">
        <v>3</v>
      </c>
      <c r="C19" s="59" t="s">
        <v>2</v>
      </c>
      <c r="D19" s="59"/>
      <c r="E19" s="59" t="s">
        <v>12</v>
      </c>
      <c r="F19" s="59" t="s">
        <v>1</v>
      </c>
      <c r="G19" s="59"/>
      <c r="H19" s="59" t="s">
        <v>9</v>
      </c>
      <c r="I19" s="59" t="s">
        <v>10</v>
      </c>
      <c r="J19" s="59" t="s">
        <v>0</v>
      </c>
      <c r="L19" s="95" t="s">
        <v>3</v>
      </c>
      <c r="M19" s="95" t="s">
        <v>2</v>
      </c>
      <c r="N19" s="95"/>
      <c r="O19" s="95" t="s">
        <v>12</v>
      </c>
      <c r="P19" s="95" t="s">
        <v>1</v>
      </c>
      <c r="Q19" s="95"/>
      <c r="R19" s="95" t="s">
        <v>9</v>
      </c>
      <c r="S19" s="95" t="s">
        <v>10</v>
      </c>
      <c r="T19" s="95" t="s">
        <v>0</v>
      </c>
      <c r="V19" s="95" t="s">
        <v>3</v>
      </c>
      <c r="W19" s="95" t="s">
        <v>2</v>
      </c>
      <c r="X19" s="95"/>
      <c r="Y19" s="95" t="s">
        <v>12</v>
      </c>
      <c r="Z19" s="95" t="s">
        <v>1</v>
      </c>
      <c r="AA19" s="95"/>
      <c r="AB19" s="95" t="s">
        <v>9</v>
      </c>
      <c r="AC19" s="95" t="s">
        <v>10</v>
      </c>
      <c r="AD19" s="95" t="s">
        <v>0</v>
      </c>
    </row>
    <row r="20" spans="1:30" x14ac:dyDescent="0.2">
      <c r="A20" s="31">
        <v>2002</v>
      </c>
      <c r="B20" s="55">
        <v>3158.2370000000001</v>
      </c>
      <c r="C20" s="55">
        <v>922.70270000000005</v>
      </c>
      <c r="D20" s="55"/>
      <c r="E20" s="55">
        <v>296.9171</v>
      </c>
      <c r="F20" s="55">
        <v>911.53800000000001</v>
      </c>
      <c r="G20" s="55"/>
      <c r="H20" s="55">
        <f>SUM(B20:C20)</f>
        <v>4080.9396999999999</v>
      </c>
      <c r="I20" s="55">
        <f>SUM(E20:F20)</f>
        <v>1208.4551000000001</v>
      </c>
      <c r="J20" s="55">
        <f>SUM(H20:I20)</f>
        <v>5289.3948</v>
      </c>
      <c r="K20" s="35"/>
      <c r="L20" s="102" t="s">
        <v>107</v>
      </c>
      <c r="M20" s="102" t="s">
        <v>107</v>
      </c>
      <c r="N20" s="102"/>
      <c r="O20" s="102" t="s">
        <v>107</v>
      </c>
      <c r="P20" s="102" t="s">
        <v>107</v>
      </c>
      <c r="Q20" s="102"/>
      <c r="R20" s="102" t="s">
        <v>107</v>
      </c>
      <c r="S20" s="102" t="s">
        <v>107</v>
      </c>
      <c r="T20" s="102" t="s">
        <v>107</v>
      </c>
      <c r="V20" s="102" t="s">
        <v>107</v>
      </c>
      <c r="W20" s="102" t="s">
        <v>107</v>
      </c>
      <c r="X20" s="102"/>
      <c r="Y20" s="102" t="s">
        <v>107</v>
      </c>
      <c r="Z20" s="102" t="s">
        <v>107</v>
      </c>
      <c r="AA20" s="102"/>
      <c r="AB20" s="102" t="s">
        <v>107</v>
      </c>
      <c r="AC20" s="102" t="s">
        <v>107</v>
      </c>
      <c r="AD20" s="102" t="s">
        <v>107</v>
      </c>
    </row>
    <row r="21" spans="1:30" x14ac:dyDescent="0.2">
      <c r="A21" s="31">
        <v>2003</v>
      </c>
      <c r="B21" s="55">
        <v>3342.248</v>
      </c>
      <c r="C21" s="55">
        <v>1006.5443</v>
      </c>
      <c r="D21" s="55"/>
      <c r="E21" s="55">
        <v>351.38810000000001</v>
      </c>
      <c r="F21" s="55">
        <v>1014.3128</v>
      </c>
      <c r="G21" s="55"/>
      <c r="H21" s="55">
        <f t="shared" ref="H21:H37" si="0">SUM(B21:C21)</f>
        <v>4348.7923000000001</v>
      </c>
      <c r="I21" s="55">
        <f t="shared" ref="I21:I37" si="1">SUM(E21:F21)</f>
        <v>1365.7009</v>
      </c>
      <c r="J21" s="55">
        <f t="shared" ref="J21:J37" si="2">SUM(H21:I21)</f>
        <v>5714.4931999999999</v>
      </c>
      <c r="K21" s="35"/>
      <c r="L21" s="99">
        <f>IFERROR(B21/B20-1, "n/a")</f>
        <v>5.826383517133138E-2</v>
      </c>
      <c r="M21" s="99">
        <f>IFERROR(C21/C20-1, "n/a")</f>
        <v>9.0865237524502707E-2</v>
      </c>
      <c r="N21" s="99"/>
      <c r="O21" s="99">
        <f t="shared" ref="O21:T36" si="3">IFERROR(E21/E20-1, "n/a")</f>
        <v>0.18345524727272355</v>
      </c>
      <c r="P21" s="99">
        <f t="shared" si="3"/>
        <v>0.11274878282638801</v>
      </c>
      <c r="Q21" s="99"/>
      <c r="R21" s="99">
        <f t="shared" si="3"/>
        <v>6.563503008878091E-2</v>
      </c>
      <c r="S21" s="99">
        <f t="shared" si="3"/>
        <v>0.13012134253064089</v>
      </c>
      <c r="T21" s="99">
        <f t="shared" si="3"/>
        <v>8.0368060255211038E-2</v>
      </c>
      <c r="V21" s="102" t="s">
        <v>107</v>
      </c>
      <c r="W21" s="102" t="s">
        <v>107</v>
      </c>
      <c r="X21" s="102"/>
      <c r="Y21" s="102" t="s">
        <v>107</v>
      </c>
      <c r="Z21" s="102" t="s">
        <v>107</v>
      </c>
      <c r="AA21" s="102"/>
      <c r="AB21" s="102" t="s">
        <v>107</v>
      </c>
      <c r="AC21" s="102" t="s">
        <v>107</v>
      </c>
      <c r="AD21" s="102" t="s">
        <v>107</v>
      </c>
    </row>
    <row r="22" spans="1:30" x14ac:dyDescent="0.2">
      <c r="A22" s="31">
        <v>2004</v>
      </c>
      <c r="B22" s="55">
        <v>3383.0790000000002</v>
      </c>
      <c r="C22" s="55">
        <v>1022.1201</v>
      </c>
      <c r="D22" s="55"/>
      <c r="E22" s="55">
        <v>416.07600000000002</v>
      </c>
      <c r="F22" s="55">
        <v>1480.4148</v>
      </c>
      <c r="G22" s="55"/>
      <c r="H22" s="55">
        <f t="shared" si="0"/>
        <v>4405.1990999999998</v>
      </c>
      <c r="I22" s="55">
        <f t="shared" si="1"/>
        <v>1896.4908</v>
      </c>
      <c r="J22" s="55">
        <f t="shared" si="2"/>
        <v>6301.6898999999994</v>
      </c>
      <c r="K22" s="35"/>
      <c r="L22" s="99">
        <f t="shared" ref="L22:M37" si="4">IFERROR(B22/B21-1, "n/a")</f>
        <v>1.2216627850476725E-2</v>
      </c>
      <c r="M22" s="99">
        <f t="shared" si="4"/>
        <v>1.5474530033104283E-2</v>
      </c>
      <c r="N22" s="99"/>
      <c r="O22" s="99">
        <f t="shared" si="3"/>
        <v>0.18409246072931906</v>
      </c>
      <c r="P22" s="99">
        <f t="shared" si="3"/>
        <v>0.45952491184179078</v>
      </c>
      <c r="Q22" s="99"/>
      <c r="R22" s="99">
        <f t="shared" si="3"/>
        <v>1.2970681538412299E-2</v>
      </c>
      <c r="S22" s="99">
        <f t="shared" si="3"/>
        <v>0.38865750179999137</v>
      </c>
      <c r="T22" s="99">
        <f t="shared" si="3"/>
        <v>0.10275569144084362</v>
      </c>
      <c r="V22" s="102" t="s">
        <v>107</v>
      </c>
      <c r="W22" s="102" t="s">
        <v>107</v>
      </c>
      <c r="X22" s="102"/>
      <c r="Y22" s="102" t="s">
        <v>107</v>
      </c>
      <c r="Z22" s="102" t="s">
        <v>107</v>
      </c>
      <c r="AA22" s="102"/>
      <c r="AB22" s="102" t="s">
        <v>107</v>
      </c>
      <c r="AC22" s="102" t="s">
        <v>107</v>
      </c>
      <c r="AD22" s="102" t="s">
        <v>107</v>
      </c>
    </row>
    <row r="23" spans="1:30" x14ac:dyDescent="0.2">
      <c r="A23" s="31">
        <v>2005</v>
      </c>
      <c r="B23" s="55">
        <v>3547.6390000000001</v>
      </c>
      <c r="C23" s="55">
        <v>1114.3036</v>
      </c>
      <c r="D23" s="55"/>
      <c r="E23" s="55">
        <v>540.74710000000005</v>
      </c>
      <c r="F23" s="55">
        <v>2015.3874000000001</v>
      </c>
      <c r="G23" s="55"/>
      <c r="H23" s="55">
        <f t="shared" si="0"/>
        <v>4661.9426000000003</v>
      </c>
      <c r="I23" s="55">
        <f t="shared" si="1"/>
        <v>2556.1345000000001</v>
      </c>
      <c r="J23" s="55">
        <f t="shared" si="2"/>
        <v>7218.0771000000004</v>
      </c>
      <c r="K23" s="35"/>
      <c r="L23" s="99">
        <f t="shared" si="4"/>
        <v>4.8642080187899728E-2</v>
      </c>
      <c r="M23" s="99">
        <f t="shared" si="4"/>
        <v>9.0188520898865088E-2</v>
      </c>
      <c r="N23" s="99"/>
      <c r="O23" s="99">
        <f t="shared" si="3"/>
        <v>0.29963540314750192</v>
      </c>
      <c r="P23" s="99">
        <f t="shared" si="3"/>
        <v>0.36136669263236221</v>
      </c>
      <c r="Q23" s="99"/>
      <c r="R23" s="99">
        <f t="shared" si="3"/>
        <v>5.8281928732801358E-2</v>
      </c>
      <c r="S23" s="99">
        <f t="shared" si="3"/>
        <v>0.347823306076676</v>
      </c>
      <c r="T23" s="99">
        <f t="shared" si="3"/>
        <v>0.14541927872395011</v>
      </c>
      <c r="V23" s="102" t="s">
        <v>107</v>
      </c>
      <c r="W23" s="102" t="s">
        <v>107</v>
      </c>
      <c r="X23" s="102"/>
      <c r="Y23" s="102" t="s">
        <v>107</v>
      </c>
      <c r="Z23" s="102" t="s">
        <v>107</v>
      </c>
      <c r="AA23" s="102"/>
      <c r="AB23" s="102" t="s">
        <v>107</v>
      </c>
      <c r="AC23" s="102" t="s">
        <v>107</v>
      </c>
      <c r="AD23" s="102" t="s">
        <v>107</v>
      </c>
    </row>
    <row r="24" spans="1:30" x14ac:dyDescent="0.2">
      <c r="A24" s="31">
        <v>2006</v>
      </c>
      <c r="B24" s="55">
        <v>3837.9360000000001</v>
      </c>
      <c r="C24" s="55">
        <v>1253.2954999999999</v>
      </c>
      <c r="D24" s="55"/>
      <c r="E24" s="55">
        <v>698.40470000000005</v>
      </c>
      <c r="F24" s="55">
        <v>2600.2946000000002</v>
      </c>
      <c r="G24" s="55"/>
      <c r="H24" s="55">
        <f t="shared" si="0"/>
        <v>5091.2314999999999</v>
      </c>
      <c r="I24" s="55">
        <f t="shared" si="1"/>
        <v>3298.6993000000002</v>
      </c>
      <c r="J24" s="55">
        <f t="shared" si="2"/>
        <v>8389.9308000000001</v>
      </c>
      <c r="K24" s="35"/>
      <c r="L24" s="99">
        <f t="shared" si="4"/>
        <v>8.1828224348644341E-2</v>
      </c>
      <c r="M24" s="99">
        <f t="shared" si="4"/>
        <v>0.12473431836709503</v>
      </c>
      <c r="N24" s="99"/>
      <c r="O24" s="99">
        <f t="shared" si="3"/>
        <v>0.29155514657406401</v>
      </c>
      <c r="P24" s="99">
        <f t="shared" si="3"/>
        <v>0.29022072877899308</v>
      </c>
      <c r="Q24" s="99"/>
      <c r="R24" s="99">
        <f t="shared" si="3"/>
        <v>9.2083694895771506E-2</v>
      </c>
      <c r="S24" s="99">
        <f t="shared" si="3"/>
        <v>0.29050302321728383</v>
      </c>
      <c r="T24" s="99">
        <f t="shared" si="3"/>
        <v>0.16234984522401397</v>
      </c>
      <c r="V24" s="102" t="s">
        <v>107</v>
      </c>
      <c r="W24" s="102" t="s">
        <v>107</v>
      </c>
      <c r="X24" s="102"/>
      <c r="Y24" s="102" t="s">
        <v>107</v>
      </c>
      <c r="Z24" s="102" t="s">
        <v>107</v>
      </c>
      <c r="AA24" s="102"/>
      <c r="AB24" s="102" t="s">
        <v>107</v>
      </c>
      <c r="AC24" s="102" t="s">
        <v>107</v>
      </c>
      <c r="AD24" s="102" t="s">
        <v>107</v>
      </c>
    </row>
    <row r="25" spans="1:30" x14ac:dyDescent="0.2">
      <c r="A25" s="31">
        <v>2007</v>
      </c>
      <c r="B25" s="55">
        <v>4459.875</v>
      </c>
      <c r="C25" s="55">
        <v>1341.1306</v>
      </c>
      <c r="D25" s="55"/>
      <c r="E25" s="55">
        <v>870.78179999999998</v>
      </c>
      <c r="F25" s="55">
        <v>2714.1869000000002</v>
      </c>
      <c r="G25" s="55"/>
      <c r="H25" s="55">
        <f t="shared" si="0"/>
        <v>5801.0056000000004</v>
      </c>
      <c r="I25" s="55">
        <f t="shared" si="1"/>
        <v>3584.9687000000004</v>
      </c>
      <c r="J25" s="55">
        <f t="shared" si="2"/>
        <v>9385.9743000000017</v>
      </c>
      <c r="K25" s="35"/>
      <c r="L25" s="99">
        <f t="shared" si="4"/>
        <v>0.16205038333104049</v>
      </c>
      <c r="M25" s="99">
        <f t="shared" si="4"/>
        <v>7.0083312355306404E-2</v>
      </c>
      <c r="N25" s="99"/>
      <c r="O25" s="99">
        <f t="shared" si="3"/>
        <v>0.24681549250742441</v>
      </c>
      <c r="P25" s="99">
        <f t="shared" si="3"/>
        <v>4.3799767918604182E-2</v>
      </c>
      <c r="Q25" s="99"/>
      <c r="R25" s="99">
        <f t="shared" si="3"/>
        <v>0.13941108354628939</v>
      </c>
      <c r="S25" s="99">
        <f t="shared" si="3"/>
        <v>8.6782508487512011E-2</v>
      </c>
      <c r="T25" s="99">
        <f t="shared" si="3"/>
        <v>0.11871891720489547</v>
      </c>
      <c r="V25" s="102" t="s">
        <v>107</v>
      </c>
      <c r="W25" s="102" t="s">
        <v>107</v>
      </c>
      <c r="X25" s="102"/>
      <c r="Y25" s="102" t="s">
        <v>107</v>
      </c>
      <c r="Z25" s="102" t="s">
        <v>107</v>
      </c>
      <c r="AA25" s="102"/>
      <c r="AB25" s="102" t="s">
        <v>107</v>
      </c>
      <c r="AC25" s="102" t="s">
        <v>107</v>
      </c>
      <c r="AD25" s="102" t="s">
        <v>107</v>
      </c>
    </row>
    <row r="26" spans="1:30" x14ac:dyDescent="0.2">
      <c r="A26" s="31">
        <v>2008</v>
      </c>
      <c r="B26" s="55">
        <v>4956.7550000000001</v>
      </c>
      <c r="C26" s="55">
        <v>1322.5782999999999</v>
      </c>
      <c r="D26" s="55"/>
      <c r="E26" s="55">
        <v>830.80579999999998</v>
      </c>
      <c r="F26" s="55">
        <v>2357.2267000000002</v>
      </c>
      <c r="G26" s="55"/>
      <c r="H26" s="55">
        <f t="shared" si="0"/>
        <v>6279.3333000000002</v>
      </c>
      <c r="I26" s="55">
        <f t="shared" si="1"/>
        <v>3188.0325000000003</v>
      </c>
      <c r="J26" s="55">
        <f t="shared" si="2"/>
        <v>9467.3657999999996</v>
      </c>
      <c r="K26" s="35"/>
      <c r="L26" s="99">
        <f t="shared" si="4"/>
        <v>0.11141119425992874</v>
      </c>
      <c r="M26" s="99">
        <f t="shared" si="4"/>
        <v>-1.3833328387257815E-2</v>
      </c>
      <c r="N26" s="99"/>
      <c r="O26" s="99">
        <f t="shared" si="3"/>
        <v>-4.5908171254842478E-2</v>
      </c>
      <c r="P26" s="99">
        <f t="shared" si="3"/>
        <v>-0.13151644052220579</v>
      </c>
      <c r="Q26" s="99"/>
      <c r="R26" s="99">
        <f t="shared" si="3"/>
        <v>8.2455996939565068E-2</v>
      </c>
      <c r="S26" s="99">
        <f t="shared" si="3"/>
        <v>-0.11072236139746494</v>
      </c>
      <c r="T26" s="99">
        <f t="shared" si="3"/>
        <v>8.6716090837792859E-3</v>
      </c>
      <c r="V26" s="102" t="s">
        <v>107</v>
      </c>
      <c r="W26" s="102" t="s">
        <v>107</v>
      </c>
      <c r="X26" s="102"/>
      <c r="Y26" s="102" t="s">
        <v>107</v>
      </c>
      <c r="Z26" s="102" t="s">
        <v>107</v>
      </c>
      <c r="AA26" s="102"/>
      <c r="AB26" s="102" t="s">
        <v>107</v>
      </c>
      <c r="AC26" s="102" t="s">
        <v>107</v>
      </c>
      <c r="AD26" s="102" t="s">
        <v>107</v>
      </c>
    </row>
    <row r="27" spans="1:30" x14ac:dyDescent="0.2">
      <c r="A27" s="31">
        <v>2009</v>
      </c>
      <c r="B27" s="55">
        <v>5372.223</v>
      </c>
      <c r="C27" s="55">
        <v>1264.2005999999999</v>
      </c>
      <c r="D27" s="55"/>
      <c r="E27" s="55">
        <v>793.1576</v>
      </c>
      <c r="F27" s="55">
        <v>1922.8919000000001</v>
      </c>
      <c r="G27" s="55"/>
      <c r="H27" s="55">
        <f t="shared" si="0"/>
        <v>6636.4236000000001</v>
      </c>
      <c r="I27" s="55">
        <f t="shared" si="1"/>
        <v>2716.0495000000001</v>
      </c>
      <c r="J27" s="55">
        <f t="shared" si="2"/>
        <v>9352.4730999999992</v>
      </c>
      <c r="K27" s="35"/>
      <c r="L27" s="99">
        <f t="shared" si="4"/>
        <v>8.3818546609626621E-2</v>
      </c>
      <c r="M27" s="99">
        <f t="shared" si="4"/>
        <v>-4.413931485190703E-2</v>
      </c>
      <c r="N27" s="99"/>
      <c r="O27" s="99">
        <f t="shared" si="3"/>
        <v>-4.5315283066150958E-2</v>
      </c>
      <c r="P27" s="99">
        <f t="shared" si="3"/>
        <v>-0.18425669453005944</v>
      </c>
      <c r="Q27" s="99"/>
      <c r="R27" s="99">
        <f t="shared" si="3"/>
        <v>5.6867549935595951E-2</v>
      </c>
      <c r="S27" s="99">
        <f t="shared" si="3"/>
        <v>-0.14804836525349108</v>
      </c>
      <c r="T27" s="99">
        <f t="shared" si="3"/>
        <v>-1.2135656573024844E-2</v>
      </c>
      <c r="V27" s="102" t="s">
        <v>107</v>
      </c>
      <c r="W27" s="102" t="s">
        <v>107</v>
      </c>
      <c r="X27" s="102"/>
      <c r="Y27" s="102" t="s">
        <v>107</v>
      </c>
      <c r="Z27" s="102" t="s">
        <v>107</v>
      </c>
      <c r="AA27" s="102"/>
      <c r="AB27" s="102" t="s">
        <v>107</v>
      </c>
      <c r="AC27" s="102" t="s">
        <v>107</v>
      </c>
      <c r="AD27" s="102" t="s">
        <v>107</v>
      </c>
    </row>
    <row r="28" spans="1:30" x14ac:dyDescent="0.2">
      <c r="A28" s="31">
        <v>2010</v>
      </c>
      <c r="B28" s="55">
        <v>5481.3909999999996</v>
      </c>
      <c r="C28" s="55">
        <v>1353.328</v>
      </c>
      <c r="D28" s="55"/>
      <c r="E28" s="55">
        <v>746.97180000000003</v>
      </c>
      <c r="F28" s="55">
        <v>1676.6786999999999</v>
      </c>
      <c r="G28" s="55"/>
      <c r="H28" s="55">
        <f t="shared" si="0"/>
        <v>6834.7189999999991</v>
      </c>
      <c r="I28" s="55">
        <f t="shared" si="1"/>
        <v>2423.6504999999997</v>
      </c>
      <c r="J28" s="55">
        <f t="shared" si="2"/>
        <v>9258.3694999999989</v>
      </c>
      <c r="K28" s="35"/>
      <c r="L28" s="99">
        <f t="shared" si="4"/>
        <v>2.0320824358929235E-2</v>
      </c>
      <c r="M28" s="99">
        <f t="shared" si="4"/>
        <v>7.0500994857936483E-2</v>
      </c>
      <c r="N28" s="99"/>
      <c r="O28" s="99">
        <f t="shared" si="3"/>
        <v>-5.8230293702033475E-2</v>
      </c>
      <c r="P28" s="99">
        <f t="shared" si="3"/>
        <v>-0.12804318329075082</v>
      </c>
      <c r="Q28" s="99"/>
      <c r="R28" s="99">
        <f t="shared" si="3"/>
        <v>2.987985878417998E-2</v>
      </c>
      <c r="S28" s="99">
        <f t="shared" si="3"/>
        <v>-0.10765599080576416</v>
      </c>
      <c r="T28" s="99">
        <f t="shared" si="3"/>
        <v>-1.0061894751667411E-2</v>
      </c>
      <c r="V28" s="102" t="s">
        <v>107</v>
      </c>
      <c r="W28" s="102" t="s">
        <v>107</v>
      </c>
      <c r="X28" s="102"/>
      <c r="Y28" s="102" t="s">
        <v>107</v>
      </c>
      <c r="Z28" s="102" t="s">
        <v>107</v>
      </c>
      <c r="AA28" s="102"/>
      <c r="AB28" s="102" t="s">
        <v>107</v>
      </c>
      <c r="AC28" s="102" t="s">
        <v>107</v>
      </c>
      <c r="AD28" s="102" t="s">
        <v>107</v>
      </c>
    </row>
    <row r="29" spans="1:30" x14ac:dyDescent="0.2">
      <c r="A29" s="31">
        <v>2011</v>
      </c>
      <c r="B29" s="55">
        <v>5546.4110000000001</v>
      </c>
      <c r="C29" s="55">
        <v>1401.3267000000001</v>
      </c>
      <c r="D29" s="55"/>
      <c r="E29" s="55">
        <v>690.28750000000002</v>
      </c>
      <c r="F29" s="55">
        <v>1437.4593</v>
      </c>
      <c r="G29" s="55"/>
      <c r="H29" s="55">
        <f t="shared" si="0"/>
        <v>6947.7376999999997</v>
      </c>
      <c r="I29" s="55">
        <f t="shared" si="1"/>
        <v>2127.7467999999999</v>
      </c>
      <c r="J29" s="55">
        <f t="shared" si="2"/>
        <v>9075.4844999999987</v>
      </c>
      <c r="K29" s="35"/>
      <c r="L29" s="99">
        <f t="shared" si="4"/>
        <v>1.1861952559122368E-2</v>
      </c>
      <c r="M29" s="99">
        <f t="shared" si="4"/>
        <v>3.5467159476490595E-2</v>
      </c>
      <c r="N29" s="99"/>
      <c r="O29" s="99">
        <f t="shared" si="3"/>
        <v>-7.5885461807259635E-2</v>
      </c>
      <c r="P29" s="99">
        <f t="shared" si="3"/>
        <v>-0.14267456251457122</v>
      </c>
      <c r="Q29" s="99"/>
      <c r="R29" s="99">
        <f t="shared" si="3"/>
        <v>1.653596877940422E-2</v>
      </c>
      <c r="S29" s="99">
        <f t="shared" si="3"/>
        <v>-0.12209008683388956</v>
      </c>
      <c r="T29" s="99">
        <f t="shared" si="3"/>
        <v>-1.9753478190733254E-2</v>
      </c>
      <c r="V29" s="102" t="s">
        <v>107</v>
      </c>
      <c r="W29" s="102" t="s">
        <v>107</v>
      </c>
      <c r="X29" s="102"/>
      <c r="Y29" s="102" t="s">
        <v>107</v>
      </c>
      <c r="Z29" s="102" t="s">
        <v>107</v>
      </c>
      <c r="AA29" s="102"/>
      <c r="AB29" s="102" t="s">
        <v>107</v>
      </c>
      <c r="AC29" s="102" t="s">
        <v>107</v>
      </c>
      <c r="AD29" s="102" t="s">
        <v>107</v>
      </c>
    </row>
    <row r="30" spans="1:30" x14ac:dyDescent="0.2">
      <c r="A30" s="31">
        <v>2012</v>
      </c>
      <c r="B30" s="55">
        <v>5656.7370000000001</v>
      </c>
      <c r="C30" s="55">
        <v>1303.6664000000001</v>
      </c>
      <c r="D30" s="55"/>
      <c r="E30" s="55">
        <v>638.37509999999997</v>
      </c>
      <c r="F30" s="55">
        <v>1239.2908</v>
      </c>
      <c r="G30" s="55"/>
      <c r="H30" s="55">
        <f t="shared" si="0"/>
        <v>6960.4034000000001</v>
      </c>
      <c r="I30" s="55">
        <f t="shared" si="1"/>
        <v>1877.6659</v>
      </c>
      <c r="J30" s="55">
        <f t="shared" si="2"/>
        <v>8838.0692999999992</v>
      </c>
      <c r="K30" s="35"/>
      <c r="L30" s="99">
        <f t="shared" si="4"/>
        <v>1.9891421677910248E-2</v>
      </c>
      <c r="M30" s="99">
        <f t="shared" si="4"/>
        <v>-6.9691314666308735E-2</v>
      </c>
      <c r="N30" s="99"/>
      <c r="O30" s="99">
        <f t="shared" si="3"/>
        <v>-7.5204027307462562E-2</v>
      </c>
      <c r="P30" s="99">
        <f t="shared" si="3"/>
        <v>-0.13786025106936939</v>
      </c>
      <c r="Q30" s="99"/>
      <c r="R30" s="99">
        <f t="shared" si="3"/>
        <v>1.8229962826605828E-3</v>
      </c>
      <c r="S30" s="99">
        <f t="shared" si="3"/>
        <v>-0.11753320460874384</v>
      </c>
      <c r="T30" s="99">
        <f t="shared" si="3"/>
        <v>-2.6160057901040923E-2</v>
      </c>
      <c r="V30" s="102" t="s">
        <v>107</v>
      </c>
      <c r="W30" s="102" t="s">
        <v>107</v>
      </c>
      <c r="X30" s="102"/>
      <c r="Y30" s="102" t="s">
        <v>107</v>
      </c>
      <c r="Z30" s="102" t="s">
        <v>107</v>
      </c>
      <c r="AA30" s="102"/>
      <c r="AB30" s="102" t="s">
        <v>107</v>
      </c>
      <c r="AC30" s="102" t="s">
        <v>107</v>
      </c>
      <c r="AD30" s="102" t="s">
        <v>107</v>
      </c>
    </row>
    <row r="31" spans="1:30" x14ac:dyDescent="0.2">
      <c r="A31" s="31">
        <v>2013</v>
      </c>
      <c r="B31" s="55">
        <v>5905.6149999999998</v>
      </c>
      <c r="C31" s="55">
        <v>1134</v>
      </c>
      <c r="D31" s="55"/>
      <c r="E31" s="55">
        <v>627.05589999999995</v>
      </c>
      <c r="F31" s="55">
        <v>1075.9187999999999</v>
      </c>
      <c r="G31" s="55"/>
      <c r="H31" s="55">
        <f t="shared" si="0"/>
        <v>7039.6149999999998</v>
      </c>
      <c r="I31" s="55">
        <f t="shared" si="1"/>
        <v>1702.9746999999998</v>
      </c>
      <c r="J31" s="55">
        <f t="shared" si="2"/>
        <v>8742.5897000000004</v>
      </c>
      <c r="K31" s="35"/>
      <c r="L31" s="99">
        <f t="shared" si="4"/>
        <v>4.3996742291536606E-2</v>
      </c>
      <c r="M31" s="99">
        <f t="shared" si="4"/>
        <v>-0.13014556484695783</v>
      </c>
      <c r="N31" s="99"/>
      <c r="O31" s="99">
        <f t="shared" si="3"/>
        <v>-1.7731268027214808E-2</v>
      </c>
      <c r="P31" s="99">
        <f t="shared" si="3"/>
        <v>-0.13182700944766157</v>
      </c>
      <c r="Q31" s="99"/>
      <c r="R31" s="99">
        <f t="shared" si="3"/>
        <v>1.1380317410913277E-2</v>
      </c>
      <c r="S31" s="99">
        <f t="shared" si="3"/>
        <v>-9.3036359663346002E-2</v>
      </c>
      <c r="T31" s="99">
        <f t="shared" si="3"/>
        <v>-1.0803219205352765E-2</v>
      </c>
      <c r="V31" s="102" t="s">
        <v>107</v>
      </c>
      <c r="W31" s="102" t="s">
        <v>107</v>
      </c>
      <c r="X31" s="102"/>
      <c r="Y31" s="102" t="s">
        <v>107</v>
      </c>
      <c r="Z31" s="102" t="s">
        <v>107</v>
      </c>
      <c r="AA31" s="102"/>
      <c r="AB31" s="102" t="s">
        <v>107</v>
      </c>
      <c r="AC31" s="102" t="s">
        <v>107</v>
      </c>
      <c r="AD31" s="102" t="s">
        <v>107</v>
      </c>
    </row>
    <row r="32" spans="1:30" x14ac:dyDescent="0.2">
      <c r="A32" s="31">
        <v>2014</v>
      </c>
      <c r="B32" s="55">
        <v>6008.43</v>
      </c>
      <c r="C32" s="55">
        <v>1210.3747782146399</v>
      </c>
      <c r="D32" s="55"/>
      <c r="E32" s="55">
        <v>628.90099999999995</v>
      </c>
      <c r="F32" s="55">
        <v>994.29100000000005</v>
      </c>
      <c r="G32" s="55"/>
      <c r="H32" s="55">
        <f t="shared" si="0"/>
        <v>7218.8047782146405</v>
      </c>
      <c r="I32" s="55">
        <f t="shared" si="1"/>
        <v>1623.192</v>
      </c>
      <c r="J32" s="55">
        <f t="shared" si="2"/>
        <v>8841.9967782146414</v>
      </c>
      <c r="K32" s="35"/>
      <c r="L32" s="99">
        <f t="shared" si="4"/>
        <v>1.7409702461132381E-2</v>
      </c>
      <c r="M32" s="99">
        <f t="shared" si="4"/>
        <v>6.7349892605502504E-2</v>
      </c>
      <c r="N32" s="99"/>
      <c r="O32" s="99">
        <f t="shared" si="3"/>
        <v>2.9424808856755025E-3</v>
      </c>
      <c r="P32" s="99">
        <f t="shared" si="3"/>
        <v>-7.5867993012112001E-2</v>
      </c>
      <c r="Q32" s="99"/>
      <c r="R32" s="99">
        <f t="shared" si="3"/>
        <v>2.5454485538575655E-2</v>
      </c>
      <c r="S32" s="99">
        <f t="shared" si="3"/>
        <v>-4.6849022478137714E-2</v>
      </c>
      <c r="T32" s="99">
        <f t="shared" si="3"/>
        <v>1.1370438465691857E-2</v>
      </c>
      <c r="V32" s="102" t="s">
        <v>107</v>
      </c>
      <c r="W32" s="102" t="s">
        <v>107</v>
      </c>
      <c r="X32" s="102"/>
      <c r="Y32" s="102" t="s">
        <v>107</v>
      </c>
      <c r="Z32" s="102" t="s">
        <v>107</v>
      </c>
      <c r="AA32" s="102"/>
      <c r="AB32" s="102" t="s">
        <v>107</v>
      </c>
      <c r="AC32" s="102" t="s">
        <v>107</v>
      </c>
      <c r="AD32" s="102" t="s">
        <v>107</v>
      </c>
    </row>
    <row r="33" spans="1:30" x14ac:dyDescent="0.2">
      <c r="A33" s="31">
        <v>2015</v>
      </c>
      <c r="B33" s="55">
        <v>6217.0619999999999</v>
      </c>
      <c r="C33" s="55">
        <v>1149.8876406955799</v>
      </c>
      <c r="D33" s="55"/>
      <c r="E33" s="55">
        <v>603.19119999999998</v>
      </c>
      <c r="F33" s="55">
        <v>924.67250000000001</v>
      </c>
      <c r="G33" s="55"/>
      <c r="H33" s="55">
        <f t="shared" si="0"/>
        <v>7366.9496406955795</v>
      </c>
      <c r="I33" s="55">
        <f t="shared" si="1"/>
        <v>1527.8636999999999</v>
      </c>
      <c r="J33" s="55">
        <f t="shared" si="2"/>
        <v>8894.8133406955785</v>
      </c>
      <c r="K33" s="35"/>
      <c r="L33" s="99">
        <f t="shared" si="4"/>
        <v>3.4723213884492177E-2</v>
      </c>
      <c r="M33" s="99">
        <f t="shared" si="4"/>
        <v>-4.9973891234152634E-2</v>
      </c>
      <c r="N33" s="99"/>
      <c r="O33" s="99">
        <f t="shared" si="3"/>
        <v>-4.0880520145460064E-2</v>
      </c>
      <c r="P33" s="99">
        <f t="shared" si="3"/>
        <v>-7.0018234098468191E-2</v>
      </c>
      <c r="Q33" s="99"/>
      <c r="R33" s="99">
        <f t="shared" si="3"/>
        <v>2.0522076303825187E-2</v>
      </c>
      <c r="S33" s="99">
        <f t="shared" si="3"/>
        <v>-5.8728911921695159E-2</v>
      </c>
      <c r="T33" s="99">
        <f t="shared" si="3"/>
        <v>5.9733749972707972E-3</v>
      </c>
      <c r="V33" s="102" t="s">
        <v>107</v>
      </c>
      <c r="W33" s="102" t="s">
        <v>107</v>
      </c>
      <c r="X33" s="102"/>
      <c r="Y33" s="102" t="s">
        <v>107</v>
      </c>
      <c r="Z33" s="102" t="s">
        <v>107</v>
      </c>
      <c r="AA33" s="102"/>
      <c r="AB33" s="102" t="s">
        <v>107</v>
      </c>
      <c r="AC33" s="102" t="s">
        <v>107</v>
      </c>
      <c r="AD33" s="102" t="s">
        <v>107</v>
      </c>
    </row>
    <row r="34" spans="1:30" x14ac:dyDescent="0.2">
      <c r="A34" s="31">
        <v>2016</v>
      </c>
      <c r="B34" s="55">
        <v>6529.8630000000003</v>
      </c>
      <c r="C34" s="55">
        <v>1108.5111287206705</v>
      </c>
      <c r="D34" s="55"/>
      <c r="E34" s="55">
        <v>531.4873</v>
      </c>
      <c r="F34" s="55">
        <v>853.35050000000001</v>
      </c>
      <c r="G34" s="55"/>
      <c r="H34" s="55">
        <f t="shared" si="0"/>
        <v>7638.3741287206703</v>
      </c>
      <c r="I34" s="55">
        <f t="shared" si="1"/>
        <v>1384.8378</v>
      </c>
      <c r="J34" s="55">
        <f t="shared" si="2"/>
        <v>9023.2119287206697</v>
      </c>
      <c r="K34" s="35"/>
      <c r="L34" s="99">
        <f t="shared" si="4"/>
        <v>5.0313315196149011E-2</v>
      </c>
      <c r="M34" s="99">
        <f t="shared" si="4"/>
        <v>-3.5983091313060989E-2</v>
      </c>
      <c r="N34" s="99"/>
      <c r="O34" s="99">
        <f t="shared" si="3"/>
        <v>-0.11887424750228448</v>
      </c>
      <c r="P34" s="99">
        <f t="shared" si="3"/>
        <v>-7.7132173823705186E-2</v>
      </c>
      <c r="Q34" s="99"/>
      <c r="R34" s="99">
        <f t="shared" si="3"/>
        <v>3.6843537863449072E-2</v>
      </c>
      <c r="S34" s="99">
        <f t="shared" si="3"/>
        <v>-9.361168800593922E-2</v>
      </c>
      <c r="T34" s="99">
        <f t="shared" si="3"/>
        <v>1.44352200666924E-2</v>
      </c>
      <c r="V34" s="102" t="s">
        <v>107</v>
      </c>
      <c r="W34" s="102" t="s">
        <v>107</v>
      </c>
      <c r="X34" s="102"/>
      <c r="Y34" s="102" t="s">
        <v>107</v>
      </c>
      <c r="Z34" s="102" t="s">
        <v>107</v>
      </c>
      <c r="AA34" s="102"/>
      <c r="AB34" s="102" t="s">
        <v>107</v>
      </c>
      <c r="AC34" s="102" t="s">
        <v>107</v>
      </c>
      <c r="AD34" s="102" t="s">
        <v>107</v>
      </c>
    </row>
    <row r="35" spans="1:30" x14ac:dyDescent="0.2">
      <c r="A35" s="31">
        <v>2017</v>
      </c>
      <c r="B35" s="55">
        <v>6924.3230000000003</v>
      </c>
      <c r="C35" s="55">
        <v>1080.7620373479999</v>
      </c>
      <c r="D35" s="55"/>
      <c r="E35" s="55">
        <v>508.67079999999999</v>
      </c>
      <c r="F35" s="55">
        <v>790.76890000000003</v>
      </c>
      <c r="G35" s="55"/>
      <c r="H35" s="55">
        <f t="shared" si="0"/>
        <v>8005.0850373480007</v>
      </c>
      <c r="I35" s="55">
        <f t="shared" si="1"/>
        <v>1299.4396999999999</v>
      </c>
      <c r="J35" s="55">
        <f t="shared" si="2"/>
        <v>9304.5247373480015</v>
      </c>
      <c r="K35" s="35"/>
      <c r="L35" s="99">
        <f t="shared" si="4"/>
        <v>6.0408618067484765E-2</v>
      </c>
      <c r="M35" s="99">
        <f t="shared" si="4"/>
        <v>-2.5032758493544138E-2</v>
      </c>
      <c r="N35" s="99"/>
      <c r="O35" s="99">
        <f t="shared" si="3"/>
        <v>-4.2929530018873452E-2</v>
      </c>
      <c r="P35" s="99">
        <f t="shared" si="3"/>
        <v>-7.3336337179154332E-2</v>
      </c>
      <c r="Q35" s="99"/>
      <c r="R35" s="99">
        <f t="shared" si="3"/>
        <v>4.8009026848852443E-2</v>
      </c>
      <c r="S35" s="99">
        <f t="shared" si="3"/>
        <v>-6.1666499860128066E-2</v>
      </c>
      <c r="T35" s="99">
        <f t="shared" si="3"/>
        <v>3.1176571142246923E-2</v>
      </c>
      <c r="V35" s="102" t="s">
        <v>107</v>
      </c>
      <c r="W35" s="102" t="s">
        <v>107</v>
      </c>
      <c r="X35" s="102"/>
      <c r="Y35" s="102" t="s">
        <v>107</v>
      </c>
      <c r="Z35" s="102" t="s">
        <v>107</v>
      </c>
      <c r="AA35" s="102"/>
      <c r="AB35" s="102" t="s">
        <v>107</v>
      </c>
      <c r="AC35" s="102" t="s">
        <v>107</v>
      </c>
      <c r="AD35" s="102" t="s">
        <v>107</v>
      </c>
    </row>
    <row r="36" spans="1:30" x14ac:dyDescent="0.2">
      <c r="A36" s="31">
        <v>2018</v>
      </c>
      <c r="B36" s="55">
        <v>7268.7259999999997</v>
      </c>
      <c r="C36" s="55">
        <v>1103.183279265</v>
      </c>
      <c r="D36" s="55"/>
      <c r="E36" s="55">
        <v>543.09409999999912</v>
      </c>
      <c r="F36" s="55">
        <v>817.32639999997878</v>
      </c>
      <c r="G36" s="55"/>
      <c r="H36" s="55">
        <f t="shared" si="0"/>
        <v>8371.909279264999</v>
      </c>
      <c r="I36" s="55">
        <f t="shared" si="1"/>
        <v>1360.4204999999779</v>
      </c>
      <c r="J36" s="55">
        <f t="shared" si="2"/>
        <v>9732.3297792649773</v>
      </c>
      <c r="K36" s="35"/>
      <c r="L36" s="99">
        <f t="shared" si="4"/>
        <v>4.973814768606255E-2</v>
      </c>
      <c r="M36" s="99">
        <f t="shared" si="4"/>
        <v>2.0745771170884053E-2</v>
      </c>
      <c r="N36" s="99"/>
      <c r="O36" s="99">
        <f t="shared" si="3"/>
        <v>6.7673041188916594E-2</v>
      </c>
      <c r="P36" s="99">
        <f t="shared" si="3"/>
        <v>3.3584401207456205E-2</v>
      </c>
      <c r="Q36" s="99"/>
      <c r="R36" s="99">
        <f t="shared" si="3"/>
        <v>4.5823903207219852E-2</v>
      </c>
      <c r="S36" s="99">
        <f t="shared" si="3"/>
        <v>4.6928533890397528E-2</v>
      </c>
      <c r="T36" s="99">
        <f t="shared" si="3"/>
        <v>4.5978172340150003E-2</v>
      </c>
      <c r="V36" s="102" t="s">
        <v>107</v>
      </c>
      <c r="W36" s="102" t="s">
        <v>107</v>
      </c>
      <c r="X36" s="102"/>
      <c r="Y36" s="102" t="s">
        <v>107</v>
      </c>
      <c r="Z36" s="102" t="s">
        <v>107</v>
      </c>
      <c r="AA36" s="102"/>
      <c r="AB36" s="102" t="s">
        <v>107</v>
      </c>
      <c r="AC36" s="102" t="s">
        <v>107</v>
      </c>
      <c r="AD36" s="102" t="s">
        <v>107</v>
      </c>
    </row>
    <row r="37" spans="1:30" x14ac:dyDescent="0.2">
      <c r="A37" s="31">
        <v>2019</v>
      </c>
      <c r="B37" s="55">
        <v>7710.5</v>
      </c>
      <c r="C37" s="55">
        <v>1117.444341291</v>
      </c>
      <c r="D37" s="55"/>
      <c r="E37" s="55">
        <v>596.25072030000001</v>
      </c>
      <c r="F37" s="55">
        <v>805.28293159999998</v>
      </c>
      <c r="G37" s="55"/>
      <c r="H37" s="55">
        <f t="shared" si="0"/>
        <v>8827.9443412910005</v>
      </c>
      <c r="I37" s="55">
        <f t="shared" si="1"/>
        <v>1401.5336519</v>
      </c>
      <c r="J37" s="55">
        <f t="shared" si="2"/>
        <v>10229.477993191</v>
      </c>
      <c r="K37" s="35"/>
      <c r="L37" s="99">
        <f t="shared" si="4"/>
        <v>6.0777363185790856E-2</v>
      </c>
      <c r="M37" s="99">
        <f t="shared" si="4"/>
        <v>1.2927191967142093E-2</v>
      </c>
      <c r="N37" s="99"/>
      <c r="O37" s="99">
        <f t="shared" ref="O37" si="5">IFERROR(E37/E36-1, "n/a")</f>
        <v>9.7877366555815914E-2</v>
      </c>
      <c r="P37" s="99">
        <f t="shared" ref="P37" si="6">IFERROR(F37/F36-1, "n/a")</f>
        <v>-1.4735200526960979E-2</v>
      </c>
      <c r="Q37" s="99"/>
      <c r="R37" s="99">
        <f t="shared" ref="R37" si="7">IFERROR(H37/H36-1, "n/a")</f>
        <v>5.4472050139802608E-2</v>
      </c>
      <c r="S37" s="99">
        <f t="shared" ref="S37" si="8">IFERROR(I37/I36-1, "n/a")</f>
        <v>3.022091470984356E-2</v>
      </c>
      <c r="T37" s="99">
        <f t="shared" ref="T37" si="9">IFERROR(J37/J36-1, "n/a")</f>
        <v>5.1082138110980502E-2</v>
      </c>
      <c r="V37" s="102" t="s">
        <v>107</v>
      </c>
      <c r="W37" s="102" t="s">
        <v>107</v>
      </c>
      <c r="X37" s="102"/>
      <c r="Y37" s="102" t="s">
        <v>107</v>
      </c>
      <c r="Z37" s="102" t="s">
        <v>107</v>
      </c>
      <c r="AA37" s="102"/>
      <c r="AB37" s="102" t="s">
        <v>107</v>
      </c>
      <c r="AC37" s="102" t="s">
        <v>107</v>
      </c>
      <c r="AD37" s="102" t="s">
        <v>107</v>
      </c>
    </row>
    <row r="38" spans="1:30" x14ac:dyDescent="0.2">
      <c r="A38" s="31">
        <v>2020</v>
      </c>
      <c r="B38" s="55">
        <v>8438.6</v>
      </c>
      <c r="C38" s="55">
        <v>1395.3</v>
      </c>
      <c r="D38" s="55"/>
      <c r="E38" s="55">
        <v>596.39959999999996</v>
      </c>
      <c r="F38" s="55">
        <v>783.7491</v>
      </c>
      <c r="G38" s="55"/>
      <c r="H38" s="55">
        <f t="shared" ref="H38" si="10">SUM(B38:C38)</f>
        <v>9833.9</v>
      </c>
      <c r="I38" s="55">
        <f t="shared" ref="I38" si="11">SUM(E38:F38)</f>
        <v>1380.1487</v>
      </c>
      <c r="J38" s="55">
        <f t="shared" ref="J38" si="12">SUM(H38:I38)</f>
        <v>11214.048699999999</v>
      </c>
      <c r="K38" s="35"/>
      <c r="L38" s="99">
        <f t="shared" ref="L38" si="13">IFERROR(B38/B37-1, "n/a")</f>
        <v>9.4429673821412319E-2</v>
      </c>
      <c r="M38" s="99">
        <f t="shared" ref="M38" si="14">IFERROR(C38/C37-1, "n/a")</f>
        <v>0.24865279499110371</v>
      </c>
      <c r="N38" s="99"/>
      <c r="O38" s="99">
        <f t="shared" ref="O38" si="15">IFERROR(E38/E37-1, "n/a")</f>
        <v>2.4969311554889906E-4</v>
      </c>
      <c r="P38" s="99">
        <f t="shared" ref="P38" si="16">IFERROR(F38/F37-1, "n/a")</f>
        <v>-2.6740702869753941E-2</v>
      </c>
      <c r="Q38" s="99"/>
      <c r="R38" s="99">
        <f t="shared" ref="R38" si="17">IFERROR(H38/H37-1, "n/a")</f>
        <v>0.11395129146927641</v>
      </c>
      <c r="S38" s="99">
        <f t="shared" ref="S38" si="18">IFERROR(I38/I37-1, "n/a")</f>
        <v>-1.5258250753386715E-2</v>
      </c>
      <c r="T38" s="99">
        <f t="shared" ref="T38" si="19">IFERROR(J38/J37-1, "n/a")</f>
        <v>9.62483821231499E-2</v>
      </c>
      <c r="V38" s="102" t="s">
        <v>107</v>
      </c>
      <c r="W38" s="102" t="s">
        <v>107</v>
      </c>
      <c r="X38" s="102"/>
      <c r="Y38" s="102" t="s">
        <v>107</v>
      </c>
      <c r="Z38" s="102" t="s">
        <v>107</v>
      </c>
      <c r="AA38" s="102"/>
      <c r="AB38" s="102" t="s">
        <v>107</v>
      </c>
      <c r="AC38" s="102" t="s">
        <v>107</v>
      </c>
      <c r="AD38" s="102" t="s">
        <v>107</v>
      </c>
    </row>
    <row r="39" spans="1:30" x14ac:dyDescent="0.2">
      <c r="A39" s="31">
        <v>2021</v>
      </c>
      <c r="B39" s="55">
        <v>9301.1679999999997</v>
      </c>
      <c r="C39" s="55">
        <v>1387.9296111929998</v>
      </c>
      <c r="D39" s="55"/>
      <c r="E39" s="55">
        <v>672.78061676056996</v>
      </c>
      <c r="F39" s="55">
        <v>839.74995502875049</v>
      </c>
      <c r="G39" s="55"/>
      <c r="H39" s="55">
        <v>10689.097611192999</v>
      </c>
      <c r="I39" s="55">
        <v>1512.5305717893204</v>
      </c>
      <c r="J39" s="55">
        <v>12201.62818298232</v>
      </c>
      <c r="K39" s="35"/>
      <c r="L39" s="99">
        <f t="shared" ref="L39" si="20">IFERROR(B39/B38-1, "n/a")</f>
        <v>0.10221695541914522</v>
      </c>
      <c r="M39" s="99">
        <f t="shared" ref="M39" si="21">IFERROR(C39/C38-1, "n/a")</f>
        <v>-5.2822968587401542E-3</v>
      </c>
      <c r="N39" s="99"/>
      <c r="O39" s="99">
        <f t="shared" ref="O39" si="22">IFERROR(E39/E38-1, "n/a")</f>
        <v>0.12807020118821333</v>
      </c>
      <c r="P39" s="99">
        <f t="shared" ref="P39" si="23">IFERROR(F39/F38-1, "n/a")</f>
        <v>7.1452528658406678E-2</v>
      </c>
      <c r="Q39" s="99"/>
      <c r="R39" s="99">
        <f t="shared" ref="R39" si="24">IFERROR(H39/H38-1, "n/a")</f>
        <v>8.6964237097489239E-2</v>
      </c>
      <c r="S39" s="99">
        <f t="shared" ref="S39" si="25">IFERROR(I39/I38-1, "n/a")</f>
        <v>9.591855702890606E-2</v>
      </c>
      <c r="T39" s="99">
        <f t="shared" ref="T39" si="26">IFERROR(J39/J38-1, "n/a")</f>
        <v>8.8066273778739879E-2</v>
      </c>
      <c r="V39" s="102" t="s">
        <v>107</v>
      </c>
      <c r="W39" s="102" t="s">
        <v>107</v>
      </c>
      <c r="X39" s="102"/>
      <c r="Y39" s="102" t="s">
        <v>107</v>
      </c>
      <c r="Z39" s="102" t="s">
        <v>107</v>
      </c>
      <c r="AA39" s="102"/>
      <c r="AB39" s="102" t="s">
        <v>107</v>
      </c>
      <c r="AC39" s="102" t="s">
        <v>107</v>
      </c>
      <c r="AD39" s="102" t="s">
        <v>107</v>
      </c>
    </row>
    <row r="40" spans="1:30" x14ac:dyDescent="0.2">
      <c r="A40" s="31"/>
      <c r="B40" s="55"/>
      <c r="C40" s="55"/>
      <c r="D40" s="55"/>
      <c r="E40" s="55"/>
      <c r="F40" s="55"/>
      <c r="G40" s="55"/>
      <c r="H40" s="55"/>
      <c r="I40" s="55"/>
      <c r="J40" s="55"/>
      <c r="K40" s="35"/>
      <c r="L40" s="124"/>
      <c r="M40" s="124"/>
      <c r="N40" s="124"/>
      <c r="O40" s="102"/>
      <c r="P40" s="102"/>
      <c r="Q40" s="102"/>
      <c r="R40" s="102"/>
      <c r="S40" s="102"/>
      <c r="T40" s="102"/>
      <c r="V40" s="124"/>
      <c r="W40" s="124"/>
      <c r="X40" s="124"/>
      <c r="Y40" s="102"/>
      <c r="Z40" s="102"/>
      <c r="AA40" s="102"/>
      <c r="AB40" s="102"/>
      <c r="AC40" s="102"/>
      <c r="AD40" s="102"/>
    </row>
    <row r="41" spans="1:30" x14ac:dyDescent="0.2">
      <c r="A41" s="31" t="s">
        <v>98</v>
      </c>
      <c r="B41" s="55">
        <v>7324.8</v>
      </c>
      <c r="C41" s="55">
        <v>1110.5999999999999</v>
      </c>
      <c r="D41" s="55"/>
      <c r="E41" s="55">
        <v>547.09626846066521</v>
      </c>
      <c r="F41" s="55">
        <v>820.04952654640476</v>
      </c>
      <c r="G41" s="55"/>
      <c r="H41" s="55">
        <f>SUM(B41:C41)</f>
        <v>8435.4</v>
      </c>
      <c r="I41" s="55">
        <f>SUM(E41:F41)</f>
        <v>1367.1457950070699</v>
      </c>
      <c r="J41" s="55">
        <f>SUM(H41:I41)</f>
        <v>9802.5457950070704</v>
      </c>
      <c r="K41" s="35"/>
      <c r="L41" s="102" t="s">
        <v>107</v>
      </c>
      <c r="M41" s="102" t="s">
        <v>107</v>
      </c>
      <c r="N41" s="102"/>
      <c r="O41" s="102" t="s">
        <v>107</v>
      </c>
      <c r="P41" s="102" t="s">
        <v>107</v>
      </c>
      <c r="Q41" s="102"/>
      <c r="R41" s="102" t="s">
        <v>107</v>
      </c>
      <c r="S41" s="102" t="s">
        <v>107</v>
      </c>
      <c r="T41" s="102" t="s">
        <v>107</v>
      </c>
      <c r="V41" s="102" t="s">
        <v>107</v>
      </c>
      <c r="W41" s="102" t="s">
        <v>107</v>
      </c>
      <c r="X41" s="102"/>
      <c r="Y41" s="102" t="s">
        <v>107</v>
      </c>
      <c r="Z41" s="102" t="s">
        <v>107</v>
      </c>
      <c r="AA41" s="102"/>
      <c r="AB41" s="102" t="s">
        <v>107</v>
      </c>
      <c r="AC41" s="102" t="s">
        <v>107</v>
      </c>
      <c r="AD41" s="102" t="s">
        <v>107</v>
      </c>
    </row>
    <row r="42" spans="1:30" x14ac:dyDescent="0.2">
      <c r="A42" s="31" t="s">
        <v>99</v>
      </c>
      <c r="B42" s="55">
        <v>7396.2</v>
      </c>
      <c r="C42" s="55">
        <v>1111.3</v>
      </c>
      <c r="D42" s="55"/>
      <c r="E42" s="55">
        <v>553.44049591435351</v>
      </c>
      <c r="F42" s="55">
        <v>799.21595982391409</v>
      </c>
      <c r="G42" s="55"/>
      <c r="H42" s="55">
        <f t="shared" ref="H42:H48" si="27">SUM(B42:C42)</f>
        <v>8507.5</v>
      </c>
      <c r="I42" s="55">
        <f t="shared" ref="I42:I48" si="28">SUM(E42:F42)</f>
        <v>1352.6564557382676</v>
      </c>
      <c r="J42" s="55">
        <f t="shared" ref="J42:J48" si="29">SUM(H42:I42)</f>
        <v>9860.1564557382681</v>
      </c>
      <c r="K42" s="35"/>
      <c r="L42" s="102" t="s">
        <v>107</v>
      </c>
      <c r="M42" s="102" t="s">
        <v>107</v>
      </c>
      <c r="N42" s="102"/>
      <c r="O42" s="102" t="s">
        <v>107</v>
      </c>
      <c r="P42" s="102" t="s">
        <v>107</v>
      </c>
      <c r="Q42" s="102"/>
      <c r="R42" s="102" t="s">
        <v>107</v>
      </c>
      <c r="S42" s="102" t="s">
        <v>107</v>
      </c>
      <c r="T42" s="102" t="s">
        <v>107</v>
      </c>
      <c r="V42" s="99">
        <f>IFERROR(B42/B41-1, "n/a")</f>
        <v>9.7477064220183873E-3</v>
      </c>
      <c r="W42" s="99">
        <f t="shared" ref="W42:AD42" si="30">IFERROR(C42/C41-1, "n/a")</f>
        <v>6.3028993336944339E-4</v>
      </c>
      <c r="X42" s="99"/>
      <c r="Y42" s="99">
        <f t="shared" si="30"/>
        <v>1.1596181183137544E-2</v>
      </c>
      <c r="Z42" s="99">
        <f t="shared" si="30"/>
        <v>-2.5405254253642595E-2</v>
      </c>
      <c r="AA42" s="99"/>
      <c r="AB42" s="99">
        <f t="shared" si="30"/>
        <v>8.5473125163004759E-3</v>
      </c>
      <c r="AC42" s="99">
        <f t="shared" si="30"/>
        <v>-1.0598240013404925E-2</v>
      </c>
      <c r="AD42" s="99">
        <f t="shared" si="30"/>
        <v>5.8771121233160972E-3</v>
      </c>
    </row>
    <row r="43" spans="1:30" x14ac:dyDescent="0.2">
      <c r="A43" s="31" t="s">
        <v>100</v>
      </c>
      <c r="B43" s="55">
        <v>7514.3</v>
      </c>
      <c r="C43" s="55">
        <v>1112.3</v>
      </c>
      <c r="D43" s="55"/>
      <c r="E43" s="55">
        <v>561.59295772028736</v>
      </c>
      <c r="F43" s="55">
        <v>803.1272847444078</v>
      </c>
      <c r="G43" s="55"/>
      <c r="H43" s="55">
        <f t="shared" si="27"/>
        <v>8626.6</v>
      </c>
      <c r="I43" s="55">
        <f t="shared" si="28"/>
        <v>1364.7202424646953</v>
      </c>
      <c r="J43" s="55">
        <f t="shared" si="29"/>
        <v>9991.3202424646952</v>
      </c>
      <c r="K43" s="35"/>
      <c r="L43" s="102" t="s">
        <v>107</v>
      </c>
      <c r="M43" s="102" t="s">
        <v>107</v>
      </c>
      <c r="N43" s="102"/>
      <c r="O43" s="102" t="s">
        <v>107</v>
      </c>
      <c r="P43" s="102" t="s">
        <v>107</v>
      </c>
      <c r="Q43" s="102"/>
      <c r="R43" s="102" t="s">
        <v>107</v>
      </c>
      <c r="S43" s="102" t="s">
        <v>107</v>
      </c>
      <c r="T43" s="102" t="s">
        <v>107</v>
      </c>
      <c r="V43" s="99">
        <f t="shared" ref="V43:V47" si="31">IFERROR(B43/B42-1, "n/a")</f>
        <v>1.5967659068170104E-2</v>
      </c>
      <c r="W43" s="99">
        <f t="shared" ref="W43:W47" si="32">IFERROR(C43/C42-1, "n/a")</f>
        <v>8.9984702600554023E-4</v>
      </c>
      <c r="X43" s="99"/>
      <c r="Y43" s="99">
        <f t="shared" ref="Y43:Y47" si="33">IFERROR(E43/E42-1, "n/a")</f>
        <v>1.4730511890831188E-2</v>
      </c>
      <c r="Z43" s="99">
        <f t="shared" ref="Z43:Z47" si="34">IFERROR(F43/F42-1, "n/a")</f>
        <v>4.8939524698123904E-3</v>
      </c>
      <c r="AA43" s="99"/>
      <c r="AB43" s="99">
        <f t="shared" ref="AB43:AB47" si="35">IFERROR(H43/H42-1, "n/a")</f>
        <v>1.3999412283279611E-2</v>
      </c>
      <c r="AC43" s="99">
        <f t="shared" ref="AC43:AC47" si="36">IFERROR(I43/I42-1, "n/a")</f>
        <v>8.9185888074170272E-3</v>
      </c>
      <c r="AD43" s="99">
        <f t="shared" ref="AD43:AD47" si="37">IFERROR(J43/J42-1, "n/a")</f>
        <v>1.330240420780493E-2</v>
      </c>
    </row>
    <row r="44" spans="1:30" x14ac:dyDescent="0.2">
      <c r="A44" s="31" t="s">
        <v>101</v>
      </c>
      <c r="B44" s="55">
        <v>7710.5</v>
      </c>
      <c r="C44" s="55">
        <v>1117.4000000000001</v>
      </c>
      <c r="D44" s="55"/>
      <c r="E44" s="55">
        <v>596.25072034641312</v>
      </c>
      <c r="F44" s="55">
        <v>805.28293156857876</v>
      </c>
      <c r="G44" s="55"/>
      <c r="H44" s="55">
        <f t="shared" si="27"/>
        <v>8827.9</v>
      </c>
      <c r="I44" s="55">
        <f t="shared" si="28"/>
        <v>1401.5336519149919</v>
      </c>
      <c r="J44" s="55">
        <f t="shared" si="29"/>
        <v>10229.433651914991</v>
      </c>
      <c r="K44" s="35"/>
      <c r="L44" s="102" t="s">
        <v>107</v>
      </c>
      <c r="M44" s="102" t="s">
        <v>107</v>
      </c>
      <c r="N44" s="102"/>
      <c r="O44" s="102" t="s">
        <v>107</v>
      </c>
      <c r="P44" s="102" t="s">
        <v>107</v>
      </c>
      <c r="Q44" s="102"/>
      <c r="R44" s="102" t="s">
        <v>107</v>
      </c>
      <c r="S44" s="102" t="s">
        <v>107</v>
      </c>
      <c r="T44" s="102" t="s">
        <v>107</v>
      </c>
      <c r="V44" s="99">
        <f t="shared" si="31"/>
        <v>2.611021652050094E-2</v>
      </c>
      <c r="W44" s="99">
        <f t="shared" si="32"/>
        <v>4.5850939494742615E-3</v>
      </c>
      <c r="X44" s="99"/>
      <c r="Y44" s="99">
        <f t="shared" si="33"/>
        <v>6.1713314153393872E-2</v>
      </c>
      <c r="Z44" s="99">
        <f t="shared" si="34"/>
        <v>2.6840662309921548E-3</v>
      </c>
      <c r="AA44" s="99"/>
      <c r="AB44" s="99">
        <f t="shared" si="35"/>
        <v>2.3334801659981919E-2</v>
      </c>
      <c r="AC44" s="99">
        <f t="shared" si="36"/>
        <v>2.6975059286737935E-2</v>
      </c>
      <c r="AD44" s="99">
        <f t="shared" si="37"/>
        <v>2.3832026566246611E-2</v>
      </c>
    </row>
    <row r="45" spans="1:30" x14ac:dyDescent="0.2">
      <c r="A45" s="31" t="s">
        <v>102</v>
      </c>
      <c r="B45" s="55">
        <v>7809.8</v>
      </c>
      <c r="C45" s="55">
        <v>1111.5</v>
      </c>
      <c r="D45" s="55"/>
      <c r="E45" s="55">
        <v>591.47820164248924</v>
      </c>
      <c r="F45" s="55">
        <v>783.17695378420967</v>
      </c>
      <c r="G45" s="55"/>
      <c r="H45" s="55">
        <f t="shared" si="27"/>
        <v>8921.2999999999993</v>
      </c>
      <c r="I45" s="55">
        <f t="shared" si="28"/>
        <v>1374.6551554266989</v>
      </c>
      <c r="J45" s="55">
        <f t="shared" si="29"/>
        <v>10295.955155426698</v>
      </c>
      <c r="K45" s="35"/>
      <c r="L45" s="99">
        <f>IFERROR(B45/B41-1, "n/a")</f>
        <v>6.6213411970292624E-2</v>
      </c>
      <c r="M45" s="99">
        <f t="shared" ref="M45:T47" si="38">IFERROR(C45/C41-1, "n/a")</f>
        <v>8.1037277147499864E-4</v>
      </c>
      <c r="N45" s="99"/>
      <c r="O45" s="99">
        <f t="shared" si="38"/>
        <v>8.1122712291017862E-2</v>
      </c>
      <c r="P45" s="99">
        <f t="shared" si="38"/>
        <v>-4.4963836413005387E-2</v>
      </c>
      <c r="Q45" s="99"/>
      <c r="R45" s="99">
        <f t="shared" si="38"/>
        <v>5.760248476657881E-2</v>
      </c>
      <c r="S45" s="99">
        <f t="shared" si="38"/>
        <v>5.4927283154830864E-3</v>
      </c>
      <c r="T45" s="99">
        <f t="shared" si="38"/>
        <v>5.0334818192937725E-2</v>
      </c>
      <c r="V45" s="99">
        <f t="shared" si="31"/>
        <v>1.2878542247584557E-2</v>
      </c>
      <c r="W45" s="99">
        <f t="shared" si="32"/>
        <v>-5.2801145516377934E-3</v>
      </c>
      <c r="X45" s="99"/>
      <c r="Y45" s="99">
        <f t="shared" si="33"/>
        <v>-8.0042145712647672E-3</v>
      </c>
      <c r="Z45" s="99">
        <f t="shared" si="34"/>
        <v>-2.7451193757838332E-2</v>
      </c>
      <c r="AA45" s="99"/>
      <c r="AB45" s="99">
        <f t="shared" si="35"/>
        <v>1.0580092660768647E-2</v>
      </c>
      <c r="AC45" s="99">
        <f t="shared" si="36"/>
        <v>-1.9177917313342729E-2</v>
      </c>
      <c r="AD45" s="99">
        <f t="shared" si="37"/>
        <v>6.5029507766789507E-3</v>
      </c>
    </row>
    <row r="46" spans="1:30" x14ac:dyDescent="0.2">
      <c r="A46" s="31" t="s">
        <v>103</v>
      </c>
      <c r="B46" s="55">
        <v>7971</v>
      </c>
      <c r="C46" s="55">
        <v>1343.6</v>
      </c>
      <c r="D46" s="55"/>
      <c r="E46" s="55">
        <v>602.02329593130332</v>
      </c>
      <c r="F46" s="55">
        <v>781.71958827834317</v>
      </c>
      <c r="G46" s="55"/>
      <c r="H46" s="55">
        <f t="shared" si="27"/>
        <v>9314.6</v>
      </c>
      <c r="I46" s="55">
        <f t="shared" si="28"/>
        <v>1383.7428842096465</v>
      </c>
      <c r="J46" s="55">
        <f t="shared" si="29"/>
        <v>10698.342884209647</v>
      </c>
      <c r="K46" s="35"/>
      <c r="L46" s="99">
        <f t="shared" ref="L46:L47" si="39">IFERROR(B46/B42-1, "n/a")</f>
        <v>7.7715583678104938E-2</v>
      </c>
      <c r="M46" s="99">
        <f t="shared" si="38"/>
        <v>0.20903446414109594</v>
      </c>
      <c r="N46" s="99"/>
      <c r="O46" s="99">
        <f t="shared" si="38"/>
        <v>8.7783240250037808E-2</v>
      </c>
      <c r="P46" s="99">
        <f t="shared" si="38"/>
        <v>-2.1891919612598509E-2</v>
      </c>
      <c r="Q46" s="99"/>
      <c r="R46" s="99">
        <f t="shared" si="38"/>
        <v>9.4869233029679645E-2</v>
      </c>
      <c r="S46" s="99">
        <f t="shared" si="38"/>
        <v>2.2981761806187606E-2</v>
      </c>
      <c r="T46" s="99">
        <f t="shared" si="38"/>
        <v>8.5007416690998205E-2</v>
      </c>
      <c r="V46" s="99">
        <f t="shared" si="31"/>
        <v>2.0640733437476078E-2</v>
      </c>
      <c r="W46" s="99">
        <f t="shared" si="32"/>
        <v>0.20881691408007197</v>
      </c>
      <c r="X46" s="99"/>
      <c r="Y46" s="99">
        <f t="shared" si="33"/>
        <v>1.7828373487866811E-2</v>
      </c>
      <c r="Z46" s="99">
        <f t="shared" si="34"/>
        <v>-1.8608380887930043E-3</v>
      </c>
      <c r="AA46" s="99"/>
      <c r="AB46" s="99">
        <f t="shared" si="35"/>
        <v>4.4085503233833867E-2</v>
      </c>
      <c r="AC46" s="99">
        <f t="shared" si="36"/>
        <v>6.6109152881521638E-3</v>
      </c>
      <c r="AD46" s="99">
        <f t="shared" si="37"/>
        <v>3.9082117463464572E-2</v>
      </c>
    </row>
    <row r="47" spans="1:30" x14ac:dyDescent="0.2">
      <c r="A47" s="31" t="s">
        <v>104</v>
      </c>
      <c r="B47" s="55">
        <v>8181.4</v>
      </c>
      <c r="C47" s="55">
        <v>1378.2</v>
      </c>
      <c r="D47" s="55"/>
      <c r="E47" s="55">
        <v>595.79680051350499</v>
      </c>
      <c r="F47" s="55">
        <v>751.40457178019335</v>
      </c>
      <c r="G47" s="55"/>
      <c r="H47" s="55">
        <f t="shared" si="27"/>
        <v>9559.6</v>
      </c>
      <c r="I47" s="55">
        <f t="shared" si="28"/>
        <v>1347.2013722936983</v>
      </c>
      <c r="J47" s="55">
        <f t="shared" si="29"/>
        <v>10906.801372293699</v>
      </c>
      <c r="K47" s="35"/>
      <c r="L47" s="99">
        <f t="shared" si="39"/>
        <v>8.8777397761601096E-2</v>
      </c>
      <c r="M47" s="99">
        <f t="shared" si="38"/>
        <v>0.23905421199316734</v>
      </c>
      <c r="N47" s="99"/>
      <c r="O47" s="99">
        <f t="shared" si="38"/>
        <v>6.0905042207195059E-2</v>
      </c>
      <c r="P47" s="99">
        <f t="shared" si="38"/>
        <v>-6.4401638378747128E-2</v>
      </c>
      <c r="Q47" s="99"/>
      <c r="R47" s="99">
        <f t="shared" si="38"/>
        <v>0.10815384972063158</v>
      </c>
      <c r="S47" s="99">
        <f t="shared" si="38"/>
        <v>-1.2836968065599863E-2</v>
      </c>
      <c r="T47" s="99">
        <f t="shared" si="38"/>
        <v>9.1627643555860061E-2</v>
      </c>
      <c r="V47" s="99">
        <f t="shared" si="31"/>
        <v>2.6395684355789761E-2</v>
      </c>
      <c r="W47" s="99">
        <f t="shared" si="32"/>
        <v>2.5751711818993828E-2</v>
      </c>
      <c r="X47" s="99"/>
      <c r="Y47" s="99">
        <f t="shared" si="33"/>
        <v>-1.0342615410199762E-2</v>
      </c>
      <c r="Z47" s="99">
        <f t="shared" si="34"/>
        <v>-3.877991155999494E-2</v>
      </c>
      <c r="AA47" s="99"/>
      <c r="AB47" s="99">
        <f t="shared" si="35"/>
        <v>2.630279346402431E-2</v>
      </c>
      <c r="AC47" s="99">
        <f t="shared" si="36"/>
        <v>-2.6407732486241176E-2</v>
      </c>
      <c r="AD47" s="99">
        <f t="shared" si="37"/>
        <v>1.9485119362899539E-2</v>
      </c>
    </row>
    <row r="48" spans="1:30" x14ac:dyDescent="0.2">
      <c r="A48" s="31" t="s">
        <v>105</v>
      </c>
      <c r="B48" s="41">
        <v>8438.6</v>
      </c>
      <c r="C48" s="41">
        <v>1395.3</v>
      </c>
      <c r="E48" s="41">
        <v>596.39955129448572</v>
      </c>
      <c r="F48" s="41">
        <v>784.09528020023356</v>
      </c>
      <c r="H48" s="55">
        <f t="shared" si="27"/>
        <v>9833.9</v>
      </c>
      <c r="I48" s="55">
        <f t="shared" si="28"/>
        <v>1380.4948314947192</v>
      </c>
      <c r="J48" s="55">
        <f t="shared" si="29"/>
        <v>11214.394831494719</v>
      </c>
      <c r="K48" s="35"/>
      <c r="L48" s="99">
        <f t="shared" ref="L48" si="40">IFERROR(B48/B44-1, "n/a")</f>
        <v>9.4429673821412319E-2</v>
      </c>
      <c r="M48" s="99">
        <f t="shared" ref="M48" si="41">IFERROR(C48/C44-1, "n/a")</f>
        <v>0.24870234472883457</v>
      </c>
      <c r="N48" s="99"/>
      <c r="O48" s="99">
        <f t="shared" ref="O48" si="42">IFERROR(E48/E44-1, "n/a")</f>
        <v>2.49611351389456E-4</v>
      </c>
      <c r="P48" s="99">
        <f t="shared" ref="P48" si="43">IFERROR(F48/F44-1, "n/a")</f>
        <v>-2.6310816407190685E-2</v>
      </c>
      <c r="Q48" s="99"/>
      <c r="R48" s="99">
        <f t="shared" ref="R48" si="44">IFERROR(H48/H44-1, "n/a")</f>
        <v>0.11395688668879345</v>
      </c>
      <c r="S48" s="99">
        <f t="shared" ref="S48" si="45">IFERROR(I48/I44-1, "n/a")</f>
        <v>-1.5011284525010327E-2</v>
      </c>
      <c r="T48" s="99">
        <f t="shared" ref="T48" si="46">IFERROR(J48/J44-1, "n/a")</f>
        <v>9.6286970823193041E-2</v>
      </c>
      <c r="V48" s="99">
        <f t="shared" ref="V48" si="47">IFERROR(B48/B47-1, "n/a")</f>
        <v>3.1437162343853187E-2</v>
      </c>
      <c r="W48" s="99">
        <f t="shared" ref="W48" si="48">IFERROR(C48/C47-1, "n/a")</f>
        <v>1.2407488027862401E-2</v>
      </c>
      <c r="X48" s="99"/>
      <c r="Y48" s="99">
        <f t="shared" ref="Y48" si="49">IFERROR(E48/E47-1, "n/a")</f>
        <v>1.0116717318071622E-3</v>
      </c>
      <c r="Z48" s="99">
        <f t="shared" ref="Z48" si="50">IFERROR(F48/F47-1, "n/a")</f>
        <v>4.3506134574868183E-2</v>
      </c>
      <c r="AA48" s="99"/>
      <c r="AB48" s="99">
        <f t="shared" ref="AB48" si="51">IFERROR(H48/H47-1, "n/a")</f>
        <v>2.8693669191179438E-2</v>
      </c>
      <c r="AC48" s="99">
        <f t="shared" ref="AC48" si="52">IFERROR(I48/I47-1, "n/a")</f>
        <v>2.4713053212183533E-2</v>
      </c>
      <c r="AD48" s="99">
        <f t="shared" ref="AD48" si="53">IFERROR(J48/J47-1, "n/a")</f>
        <v>2.8201985962849951E-2</v>
      </c>
    </row>
    <row r="49" spans="1:30" x14ac:dyDescent="0.2">
      <c r="A49" s="31" t="s">
        <v>127</v>
      </c>
      <c r="B49" s="41">
        <v>8709.7759999999998</v>
      </c>
      <c r="C49" s="41">
        <v>1374.8040827000002</v>
      </c>
      <c r="E49" s="41">
        <v>600.83925945863564</v>
      </c>
      <c r="F49" s="41">
        <v>766.65505712517279</v>
      </c>
      <c r="H49" s="55">
        <f t="shared" ref="H49" si="54">SUM(B49:C49)</f>
        <v>10084.5800827</v>
      </c>
      <c r="I49" s="55">
        <f t="shared" ref="I49" si="55">SUM(E49:F49)</f>
        <v>1367.4943165838085</v>
      </c>
      <c r="J49" s="55">
        <f t="shared" ref="J49" si="56">SUM(H49:I49)</f>
        <v>11452.074399283809</v>
      </c>
      <c r="L49" s="99">
        <f t="shared" ref="L49" si="57">IFERROR(B49/B45-1, "n/a")</f>
        <v>0.11523675382212084</v>
      </c>
      <c r="M49" s="99">
        <f t="shared" ref="M49" si="58">IFERROR(C49/C45-1, "n/a")</f>
        <v>0.23689076266306808</v>
      </c>
      <c r="N49" s="99"/>
      <c r="O49" s="99">
        <f t="shared" ref="O49" si="59">IFERROR(E49/E45-1, "n/a")</f>
        <v>1.5826547436831095E-2</v>
      </c>
      <c r="P49" s="99">
        <f t="shared" ref="P49" si="60">IFERROR(F49/F45-1, "n/a")</f>
        <v>-2.1095994435491483E-2</v>
      </c>
      <c r="Q49" s="99"/>
      <c r="R49" s="99">
        <f t="shared" ref="R49" si="61">IFERROR(H49/H45-1, "n/a")</f>
        <v>0.13039356177911299</v>
      </c>
      <c r="S49" s="99">
        <f t="shared" ref="S49" si="62">IFERROR(I49/I45-1, "n/a")</f>
        <v>-5.2091892389314332E-3</v>
      </c>
      <c r="T49" s="99">
        <f t="shared" ref="T49" si="63">IFERROR(J49/J45-1, "n/a")</f>
        <v>0.1122886829249401</v>
      </c>
      <c r="V49" s="99">
        <f t="shared" ref="V49" si="64">IFERROR(B49/B48-1, "n/a")</f>
        <v>3.213518830137696E-2</v>
      </c>
      <c r="W49" s="99">
        <f t="shared" ref="W49" si="65">IFERROR(C49/C48-1, "n/a")</f>
        <v>-1.4689254855586475E-2</v>
      </c>
      <c r="X49" s="99"/>
      <c r="Y49" s="99">
        <f t="shared" ref="Y49" si="66">IFERROR(E49/E48-1, "n/a")</f>
        <v>7.4441842796721946E-3</v>
      </c>
      <c r="Z49" s="99">
        <f t="shared" ref="Z49" si="67">IFERROR(F49/F48-1, "n/a")</f>
        <v>-2.2242479345886523E-2</v>
      </c>
      <c r="AA49" s="99"/>
      <c r="AB49" s="99">
        <f t="shared" ref="AB49" si="68">IFERROR(H49/H48-1, "n/a")</f>
        <v>2.5491420768972706E-2</v>
      </c>
      <c r="AC49" s="99">
        <f t="shared" ref="AC49" si="69">IFERROR(I49/I48-1, "n/a")</f>
        <v>-9.4172861892096726E-3</v>
      </c>
      <c r="AD49" s="99">
        <f t="shared" ref="AD49" si="70">IFERROR(J49/J48-1, "n/a")</f>
        <v>2.1194150140102508E-2</v>
      </c>
    </row>
    <row r="50" spans="1:30" x14ac:dyDescent="0.2">
      <c r="A50" s="31" t="s">
        <v>131</v>
      </c>
      <c r="B50" s="41">
        <v>8907.259</v>
      </c>
      <c r="C50" s="41">
        <v>1366.6592981000001</v>
      </c>
      <c r="E50" s="41">
        <v>616.8666665867745</v>
      </c>
      <c r="F50" s="41">
        <v>780.25424862181274</v>
      </c>
      <c r="H50" s="55">
        <f t="shared" ref="H50" si="71">SUM(B50:C50)</f>
        <v>10273.918298099999</v>
      </c>
      <c r="I50" s="55">
        <f t="shared" ref="I50" si="72">SUM(E50:F50)</f>
        <v>1397.1209152085871</v>
      </c>
      <c r="J50" s="55">
        <f t="shared" ref="J50" si="73">SUM(H50:I50)</f>
        <v>11671.039213308586</v>
      </c>
      <c r="L50" s="99">
        <f t="shared" ref="L50" si="74">IFERROR(B50/B46-1, "n/a")</f>
        <v>0.11745816083301963</v>
      </c>
      <c r="M50" s="99">
        <f t="shared" ref="M50" si="75">IFERROR(C50/C46-1, "n/a")</f>
        <v>1.7162323682643699E-2</v>
      </c>
      <c r="N50" s="99"/>
      <c r="O50" s="99">
        <f t="shared" ref="O50" si="76">IFERROR(E50/E46-1, "n/a")</f>
        <v>2.4655807766556848E-2</v>
      </c>
      <c r="P50" s="99">
        <f t="shared" ref="P50" si="77">IFERROR(F50/F46-1, "n/a")</f>
        <v>-1.8745080441923134E-3</v>
      </c>
      <c r="Q50" s="99"/>
      <c r="R50" s="99">
        <f t="shared" ref="R50" si="78">IFERROR(H50/H46-1, "n/a")</f>
        <v>0.10299082065789178</v>
      </c>
      <c r="S50" s="99">
        <f t="shared" ref="S50" si="79">IFERROR(I50/I46-1, "n/a")</f>
        <v>9.6680034648068958E-3</v>
      </c>
      <c r="T50" s="99">
        <f t="shared" ref="T50" si="80">IFERROR(J50/J46-1, "n/a")</f>
        <v>9.0920279862650721E-2</v>
      </c>
      <c r="V50" s="99">
        <f t="shared" ref="V50" si="81">IFERROR(B50/B49-1, "n/a")</f>
        <v>2.2673717441183294E-2</v>
      </c>
      <c r="W50" s="99">
        <f t="shared" ref="W50" si="82">IFERROR(C50/C49-1, "n/a")</f>
        <v>-5.9243238382041818E-3</v>
      </c>
      <c r="X50" s="99"/>
      <c r="Y50" s="99">
        <f t="shared" ref="Y50" si="83">IFERROR(E50/E49-1, "n/a")</f>
        <v>2.6675033090513667E-2</v>
      </c>
      <c r="Z50" s="99">
        <f t="shared" ref="Z50" si="84">IFERROR(F50/F49-1, "n/a")</f>
        <v>1.7738344474808043E-2</v>
      </c>
      <c r="AA50" s="99"/>
      <c r="AB50" s="99">
        <f t="shared" ref="AB50" si="85">IFERROR(H50/H49-1, "n/a")</f>
        <v>1.8775022246569018E-2</v>
      </c>
      <c r="AC50" s="99">
        <f t="shared" ref="AC50" si="86">IFERROR(I50/I49-1, "n/a")</f>
        <v>2.1664878797295506E-2</v>
      </c>
      <c r="AD50" s="99">
        <f t="shared" ref="AD50" si="87">IFERROR(J50/J49-1, "n/a")</f>
        <v>1.9120100550383379E-2</v>
      </c>
    </row>
    <row r="51" spans="1:30" x14ac:dyDescent="0.2">
      <c r="A51" s="31" t="s">
        <v>132</v>
      </c>
      <c r="B51" s="41">
        <v>9105.6659999999993</v>
      </c>
      <c r="C51" s="41">
        <v>1375.5001572000001</v>
      </c>
      <c r="E51" s="41">
        <v>633.88881355722265</v>
      </c>
      <c r="F51" s="41">
        <v>790.42604919632163</v>
      </c>
      <c r="H51" s="55">
        <f t="shared" ref="H51" si="88">SUM(B51:C51)</f>
        <v>10481.166157199999</v>
      </c>
      <c r="I51" s="55">
        <f t="shared" ref="I51" si="89">SUM(E51:F51)</f>
        <v>1424.3148627535443</v>
      </c>
      <c r="J51" s="55">
        <f t="shared" ref="J51" si="90">SUM(H51:I51)</f>
        <v>11905.481019953544</v>
      </c>
      <c r="L51" s="99">
        <f t="shared" ref="L51" si="91">IFERROR(B51/B47-1, "n/a")</f>
        <v>0.11297161854939253</v>
      </c>
      <c r="M51" s="99">
        <f t="shared" ref="M51" si="92">IFERROR(C51/C47-1, "n/a")</f>
        <v>-1.9589629952111443E-3</v>
      </c>
      <c r="N51" s="99"/>
      <c r="O51" s="99">
        <f t="shared" ref="O51" si="93">IFERROR(E51/E47-1, "n/a")</f>
        <v>6.3934571335205082E-2</v>
      </c>
      <c r="P51" s="99">
        <f t="shared" ref="P51" si="94">IFERROR(F51/F47-1, "n/a")</f>
        <v>5.1931381417710032E-2</v>
      </c>
      <c r="Q51" s="99"/>
      <c r="R51" s="99">
        <f t="shared" ref="R51" si="95">IFERROR(H51/H47-1, "n/a")</f>
        <v>9.640216716180583E-2</v>
      </c>
      <c r="S51" s="99">
        <f t="shared" ref="S51" si="96">IFERROR(I51/I47-1, "n/a")</f>
        <v>5.7239765372681495E-2</v>
      </c>
      <c r="T51" s="99">
        <f t="shared" ref="T51" si="97">IFERROR(J51/J47-1, "n/a")</f>
        <v>9.1564851469356334E-2</v>
      </c>
      <c r="V51" s="99">
        <f t="shared" ref="V51" si="98">IFERROR(B51/B50-1, "n/a")</f>
        <v>2.2274753658785507E-2</v>
      </c>
      <c r="W51" s="99">
        <f t="shared" ref="W51" si="99">IFERROR(C51/C50-1, "n/a")</f>
        <v>6.4689561709279086E-3</v>
      </c>
      <c r="X51" s="99"/>
      <c r="Y51" s="99">
        <f t="shared" ref="Y51" si="100">IFERROR(E51/E50-1, "n/a")</f>
        <v>2.7594531999328931E-2</v>
      </c>
      <c r="Z51" s="99">
        <f t="shared" ref="Z51" si="101">IFERROR(F51/F50-1, "n/a")</f>
        <v>1.3036520586046985E-2</v>
      </c>
      <c r="AA51" s="99"/>
      <c r="AB51" s="99">
        <f t="shared" ref="AB51" si="102">IFERROR(H51/H50-1, "n/a")</f>
        <v>2.017223157578818E-2</v>
      </c>
      <c r="AC51" s="99">
        <f t="shared" ref="AC51" si="103">IFERROR(I51/I50-1, "n/a")</f>
        <v>1.9464276319202556E-2</v>
      </c>
      <c r="AD51" s="99">
        <f t="shared" ref="AD51" si="104">IFERROR(J51/J50-1, "n/a")</f>
        <v>2.0087483416011631E-2</v>
      </c>
    </row>
    <row r="52" spans="1:30" x14ac:dyDescent="0.2">
      <c r="A52" s="31" t="s">
        <v>135</v>
      </c>
      <c r="B52" s="41">
        <v>9301.1679999999997</v>
      </c>
      <c r="C52" s="41">
        <v>1387.9296111929998</v>
      </c>
      <c r="E52" s="41">
        <v>672.78061676056996</v>
      </c>
      <c r="F52" s="41">
        <v>839.74995502875049</v>
      </c>
      <c r="H52" s="55">
        <f t="shared" ref="H52" si="105">SUM(B52:C52)</f>
        <v>10689.097611192999</v>
      </c>
      <c r="I52" s="55">
        <f t="shared" ref="I52" si="106">SUM(E52:F52)</f>
        <v>1512.5305717893204</v>
      </c>
      <c r="J52" s="55">
        <f t="shared" ref="J52" si="107">SUM(H52:I52)</f>
        <v>12201.62818298232</v>
      </c>
      <c r="L52" s="99">
        <f t="shared" ref="L52" si="108">IFERROR(B52/B48-1, "n/a")</f>
        <v>0.10221695541914522</v>
      </c>
      <c r="M52" s="99">
        <f t="shared" ref="M52" si="109">IFERROR(C52/C48-1, "n/a")</f>
        <v>-5.2822968587401542E-3</v>
      </c>
      <c r="N52" s="99"/>
      <c r="O52" s="99">
        <f t="shared" ref="O52" si="110">IFERROR(E52/E48-1, "n/a")</f>
        <v>0.12807029331309705</v>
      </c>
      <c r="P52" s="99">
        <f t="shared" ref="P52" si="111">IFERROR(F52/F48-1, "n/a")</f>
        <v>7.0979479450895777E-2</v>
      </c>
      <c r="Q52" s="99"/>
      <c r="R52" s="99">
        <f t="shared" ref="R52" si="112">IFERROR(H52/H48-1, "n/a")</f>
        <v>8.6964237097489239E-2</v>
      </c>
      <c r="S52" s="99">
        <f t="shared" ref="S52" si="113">IFERROR(I52/I48-1, "n/a")</f>
        <v>9.5643777348764614E-2</v>
      </c>
      <c r="T52" s="99">
        <f t="shared" ref="T52" si="114">IFERROR(J52/J48-1, "n/a")</f>
        <v>8.8032690690988957E-2</v>
      </c>
      <c r="V52" s="99">
        <f t="shared" ref="V52" si="115">IFERROR(B52/B51-1, "n/a")</f>
        <v>2.1470368010423346E-2</v>
      </c>
      <c r="W52" s="99">
        <f t="shared" ref="W52" si="116">IFERROR(C52/C51-1, "n/a")</f>
        <v>9.0363159378341606E-3</v>
      </c>
      <c r="X52" s="99"/>
      <c r="Y52" s="99">
        <f t="shared" ref="Y52" si="117">IFERROR(E52/E51-1, "n/a")</f>
        <v>6.1354298059144385E-2</v>
      </c>
      <c r="Z52" s="99">
        <f t="shared" ref="Z52" si="118">IFERROR(F52/F51-1, "n/a")</f>
        <v>6.2401670444160784E-2</v>
      </c>
      <c r="AA52" s="99"/>
      <c r="AB52" s="99">
        <f t="shared" ref="AB52" si="119">IFERROR(H52/H51-1, "n/a")</f>
        <v>1.9838580065841382E-2</v>
      </c>
      <c r="AC52" s="99">
        <f t="shared" ref="AC52" si="120">IFERROR(I52/I51-1, "n/a")</f>
        <v>6.1935539214436064E-2</v>
      </c>
      <c r="AD52" s="99">
        <f t="shared" ref="AD52" si="121">IFERROR(J52/J51-1, "n/a")</f>
        <v>2.4874859111734704E-2</v>
      </c>
    </row>
  </sheetData>
  <mergeCells count="11">
    <mergeCell ref="E18:F18"/>
    <mergeCell ref="B18:C18"/>
    <mergeCell ref="H18:J18"/>
    <mergeCell ref="L18:M18"/>
    <mergeCell ref="O18:P18"/>
    <mergeCell ref="V17:AD17"/>
    <mergeCell ref="V18:W18"/>
    <mergeCell ref="Y18:Z18"/>
    <mergeCell ref="AB18:AD18"/>
    <mergeCell ref="R18:T18"/>
    <mergeCell ref="L17:T17"/>
  </mergeCells>
  <phoneticPr fontId="0" type="noConversion"/>
  <pageMargins left="0.75" right="0.75" top="1.5" bottom="1" header="0.5" footer="0.5"/>
  <pageSetup scale="70" orientation="portrait"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L95"/>
  <sheetViews>
    <sheetView zoomScaleNormal="100" zoomScaleSheetLayoutView="100" workbookViewId="0">
      <pane ySplit="19" topLeftCell="A77" activePane="bottomLeft" state="frozen"/>
      <selection pane="bottomLeft" activeCell="B6" sqref="B6"/>
    </sheetView>
  </sheetViews>
  <sheetFormatPr defaultColWidth="9.140625" defaultRowHeight="12" x14ac:dyDescent="0.2"/>
  <cols>
    <col min="1" max="1" width="9.140625" style="56"/>
    <col min="2" max="2" width="6.85546875" style="41" customWidth="1"/>
    <col min="3" max="3" width="7.42578125" style="41" customWidth="1"/>
    <col min="4" max="4" width="7" style="41" customWidth="1"/>
    <col min="5" max="5" width="2.7109375" style="41" customWidth="1"/>
    <col min="6" max="6" width="7.28515625" style="41" customWidth="1"/>
    <col min="7" max="7" width="11.28515625" style="41" customWidth="1"/>
    <col min="8" max="8" width="5.5703125" style="41" customWidth="1"/>
    <col min="9" max="9" width="2.7109375" style="41" customWidth="1"/>
    <col min="10" max="10" width="7" style="41" customWidth="1"/>
    <col min="11" max="11" width="9.140625" style="41" customWidth="1"/>
    <col min="12" max="12" width="14.140625" style="41" customWidth="1"/>
    <col min="13" max="13" width="8.140625" style="41" customWidth="1"/>
    <col min="14" max="14" width="8.5703125" style="41" customWidth="1"/>
    <col min="15" max="15" width="8.85546875" style="41" customWidth="1"/>
    <col min="16" max="16" width="7.140625" style="41" customWidth="1"/>
    <col min="17" max="17" width="2.7109375" style="33" customWidth="1"/>
    <col min="18" max="18" width="7.42578125" style="91" customWidth="1"/>
    <col min="19" max="19" width="11.28515625" style="91" customWidth="1"/>
    <col min="20" max="20" width="6.85546875" style="91" customWidth="1"/>
    <col min="21" max="21" width="2.7109375" style="91" customWidth="1"/>
    <col min="22" max="22" width="7.5703125" style="91" customWidth="1"/>
    <col min="23" max="23" width="9.28515625" style="91" customWidth="1"/>
    <col min="24" max="24" width="14.28515625" style="91" customWidth="1"/>
    <col min="25" max="25" width="8.7109375" style="91" customWidth="1"/>
    <col min="26" max="26" width="8.42578125" style="91" customWidth="1"/>
    <col min="27" max="27" width="7.85546875" style="91" customWidth="1"/>
    <col min="28" max="28" width="14.5703125" style="91" customWidth="1"/>
    <col min="29" max="29" width="2.7109375" style="91" customWidth="1"/>
    <col min="30" max="30" width="7.28515625" style="91" customWidth="1"/>
    <col min="31" max="31" width="10.85546875" style="91" customWidth="1"/>
    <col min="32" max="32" width="6.85546875" style="91" customWidth="1"/>
    <col min="33" max="33" width="2.7109375" style="91" customWidth="1"/>
    <col min="34" max="34" width="7.28515625" style="91" customWidth="1"/>
    <col min="35" max="35" width="9.28515625" style="91" customWidth="1"/>
    <col min="36" max="36" width="14.140625" style="91" customWidth="1"/>
    <col min="37" max="37" width="7.7109375" style="91" customWidth="1"/>
    <col min="38" max="38" width="8.7109375" style="91" customWidth="1"/>
    <col min="39" max="39" width="8.28515625" style="91" customWidth="1"/>
    <col min="40" max="40" width="18.5703125" style="91" customWidth="1"/>
    <col min="41" max="16384" width="9.140625" style="33"/>
  </cols>
  <sheetData>
    <row r="1" spans="1:40" s="4" customFormat="1" ht="12.75" x14ac:dyDescent="0.2">
      <c r="A1" s="21" t="s">
        <v>67</v>
      </c>
      <c r="B1" s="21" t="s">
        <v>21</v>
      </c>
      <c r="C1" s="63"/>
      <c r="D1" s="63"/>
      <c r="E1" s="63"/>
      <c r="F1" s="63"/>
      <c r="G1" s="63"/>
      <c r="H1" s="63"/>
      <c r="I1" s="63"/>
      <c r="J1" s="63"/>
      <c r="K1" s="63"/>
      <c r="L1" s="63"/>
      <c r="M1" s="63"/>
      <c r="N1" s="63"/>
      <c r="O1" s="63"/>
      <c r="P1" s="63"/>
      <c r="R1" s="126"/>
      <c r="S1" s="126"/>
      <c r="T1" s="126"/>
      <c r="U1" s="126"/>
      <c r="V1" s="126"/>
      <c r="W1" s="126"/>
      <c r="X1" s="126"/>
      <c r="Y1" s="126"/>
      <c r="Z1" s="126"/>
      <c r="AA1" s="126"/>
      <c r="AB1" s="126"/>
      <c r="AC1" s="126"/>
      <c r="AD1" s="126"/>
      <c r="AE1" s="126"/>
      <c r="AF1" s="126"/>
      <c r="AG1" s="126"/>
      <c r="AH1" s="126"/>
      <c r="AI1" s="126"/>
      <c r="AJ1" s="126"/>
      <c r="AK1" s="126"/>
      <c r="AL1" s="126"/>
      <c r="AM1" s="126"/>
      <c r="AN1" s="126"/>
    </row>
    <row r="2" spans="1:40" s="4" customFormat="1" ht="12.75" x14ac:dyDescent="0.2">
      <c r="A2" s="21" t="s">
        <v>68</v>
      </c>
      <c r="B2" s="21" t="s">
        <v>36</v>
      </c>
      <c r="C2" s="63"/>
      <c r="D2" s="63"/>
      <c r="E2" s="63"/>
      <c r="F2" s="63"/>
      <c r="G2" s="63"/>
      <c r="H2" s="63"/>
      <c r="I2" s="63"/>
      <c r="J2" s="63"/>
      <c r="K2" s="63"/>
      <c r="L2" s="63"/>
      <c r="M2" s="63"/>
      <c r="N2" s="63"/>
      <c r="O2" s="63"/>
      <c r="P2" s="63"/>
      <c r="R2" s="126"/>
      <c r="S2" s="126"/>
      <c r="T2" s="126"/>
      <c r="U2" s="126"/>
      <c r="V2" s="126"/>
      <c r="W2" s="126"/>
      <c r="X2" s="126"/>
      <c r="Y2" s="126"/>
      <c r="Z2" s="126"/>
      <c r="AA2" s="126"/>
      <c r="AB2" s="126"/>
      <c r="AC2" s="126"/>
      <c r="AD2" s="126"/>
      <c r="AE2" s="126"/>
      <c r="AF2" s="126"/>
      <c r="AG2" s="126"/>
      <c r="AH2" s="126"/>
      <c r="AI2" s="126"/>
      <c r="AJ2" s="126"/>
      <c r="AK2" s="126"/>
      <c r="AL2" s="126"/>
      <c r="AM2" s="126"/>
      <c r="AN2" s="126"/>
    </row>
    <row r="3" spans="1:40" s="4" customFormat="1" ht="12.75" x14ac:dyDescent="0.2">
      <c r="A3" s="21" t="s">
        <v>70</v>
      </c>
      <c r="B3" s="21" t="s">
        <v>93</v>
      </c>
      <c r="C3" s="63"/>
      <c r="D3" s="63"/>
      <c r="E3" s="63"/>
      <c r="F3" s="63"/>
      <c r="G3" s="63"/>
      <c r="H3" s="63"/>
      <c r="I3" s="63"/>
      <c r="J3" s="63"/>
      <c r="K3" s="63"/>
      <c r="L3" s="63"/>
      <c r="M3" s="63"/>
      <c r="N3" s="63"/>
      <c r="O3" s="63"/>
      <c r="P3" s="63"/>
      <c r="R3" s="126"/>
      <c r="S3" s="126"/>
      <c r="T3" s="126"/>
      <c r="U3" s="126"/>
      <c r="V3" s="126"/>
      <c r="W3" s="126"/>
      <c r="X3" s="126"/>
      <c r="Y3" s="126"/>
      <c r="Z3" s="126"/>
      <c r="AA3" s="126"/>
      <c r="AB3" s="126"/>
      <c r="AC3" s="126"/>
      <c r="AD3" s="126"/>
      <c r="AE3" s="126"/>
      <c r="AF3" s="126"/>
      <c r="AG3" s="126"/>
      <c r="AH3" s="126"/>
      <c r="AI3" s="126"/>
      <c r="AJ3" s="126"/>
      <c r="AK3" s="126"/>
      <c r="AL3" s="126"/>
      <c r="AM3" s="126"/>
      <c r="AN3" s="126"/>
    </row>
    <row r="4" spans="1:40" s="43" customFormat="1" ht="11.25" x14ac:dyDescent="0.2">
      <c r="A4" s="32" t="s">
        <v>91</v>
      </c>
      <c r="B4" s="61" t="s">
        <v>149</v>
      </c>
      <c r="C4" s="62"/>
      <c r="D4" s="62"/>
      <c r="E4" s="62"/>
      <c r="F4" s="62"/>
      <c r="G4" s="62"/>
      <c r="H4" s="62"/>
      <c r="I4" s="62"/>
      <c r="J4" s="62"/>
      <c r="K4" s="62"/>
      <c r="L4" s="62"/>
      <c r="M4" s="62"/>
      <c r="N4" s="62"/>
      <c r="O4" s="62"/>
      <c r="P4" s="62"/>
      <c r="R4" s="90"/>
      <c r="S4" s="90"/>
      <c r="T4" s="90"/>
      <c r="U4" s="90"/>
      <c r="V4" s="90"/>
      <c r="W4" s="90"/>
      <c r="X4" s="90"/>
      <c r="Y4" s="90"/>
      <c r="Z4" s="90"/>
      <c r="AA4" s="90"/>
      <c r="AB4" s="90"/>
      <c r="AC4" s="90"/>
      <c r="AD4" s="90"/>
      <c r="AE4" s="90"/>
      <c r="AF4" s="90"/>
      <c r="AG4" s="90"/>
      <c r="AH4" s="90"/>
      <c r="AI4" s="90"/>
      <c r="AJ4" s="90"/>
      <c r="AK4" s="90"/>
      <c r="AL4" s="90"/>
      <c r="AM4" s="90"/>
      <c r="AN4" s="90"/>
    </row>
    <row r="5" spans="1:40" s="43" customFormat="1" ht="11.25" x14ac:dyDescent="0.2">
      <c r="A5" s="32" t="s">
        <v>92</v>
      </c>
      <c r="B5" s="84" t="s">
        <v>148</v>
      </c>
      <c r="D5" s="44"/>
      <c r="R5" s="90"/>
      <c r="S5" s="90"/>
      <c r="T5" s="90"/>
      <c r="U5" s="90"/>
      <c r="V5" s="90"/>
      <c r="W5" s="90"/>
      <c r="X5" s="90"/>
      <c r="Y5" s="90"/>
      <c r="Z5" s="90"/>
      <c r="AA5" s="90"/>
      <c r="AB5" s="90"/>
      <c r="AC5" s="90"/>
      <c r="AD5" s="90"/>
      <c r="AE5" s="90"/>
      <c r="AF5" s="90"/>
      <c r="AG5" s="90"/>
      <c r="AH5" s="90"/>
      <c r="AI5" s="90"/>
      <c r="AJ5" s="90"/>
      <c r="AK5" s="90"/>
      <c r="AL5" s="90"/>
      <c r="AM5" s="90"/>
      <c r="AN5" s="90"/>
    </row>
    <row r="6" spans="1:40" s="43" customFormat="1" ht="11.25" x14ac:dyDescent="0.2">
      <c r="A6" s="32"/>
      <c r="B6" s="32" t="s">
        <v>34</v>
      </c>
      <c r="C6" s="62"/>
      <c r="D6" s="62"/>
      <c r="E6" s="62"/>
      <c r="F6" s="62"/>
      <c r="G6" s="62"/>
      <c r="H6" s="62"/>
      <c r="I6" s="62"/>
      <c r="J6" s="62"/>
      <c r="K6" s="62"/>
      <c r="L6" s="62"/>
      <c r="M6" s="62"/>
      <c r="N6" s="62"/>
      <c r="O6" s="62"/>
      <c r="P6" s="62"/>
      <c r="R6" s="90"/>
      <c r="S6" s="90"/>
      <c r="T6" s="90"/>
      <c r="U6" s="90"/>
      <c r="V6" s="90"/>
      <c r="W6" s="90"/>
      <c r="X6" s="90"/>
      <c r="Y6" s="90"/>
      <c r="Z6" s="90"/>
      <c r="AA6" s="90"/>
      <c r="AB6" s="90"/>
      <c r="AC6" s="90"/>
      <c r="AD6" s="90"/>
      <c r="AE6" s="90"/>
      <c r="AF6" s="90"/>
      <c r="AG6" s="90"/>
      <c r="AH6" s="90"/>
      <c r="AI6" s="90"/>
      <c r="AJ6" s="90"/>
      <c r="AK6" s="90"/>
      <c r="AL6" s="90"/>
      <c r="AM6" s="90"/>
      <c r="AN6" s="90"/>
    </row>
    <row r="7" spans="1:40" s="43" customFormat="1" ht="11.25" x14ac:dyDescent="0.2">
      <c r="A7" s="32"/>
      <c r="B7" s="32" t="s">
        <v>33</v>
      </c>
      <c r="C7" s="62"/>
      <c r="D7" s="62"/>
      <c r="E7" s="62"/>
      <c r="F7" s="62"/>
      <c r="G7" s="62"/>
      <c r="H7" s="62"/>
      <c r="I7" s="62"/>
      <c r="J7" s="62"/>
      <c r="K7" s="62"/>
      <c r="L7" s="62"/>
      <c r="M7" s="62"/>
      <c r="N7" s="62"/>
      <c r="O7" s="62"/>
      <c r="P7" s="62"/>
      <c r="R7" s="90"/>
      <c r="S7" s="90"/>
      <c r="T7" s="90"/>
      <c r="U7" s="90"/>
      <c r="V7" s="90"/>
      <c r="W7" s="90"/>
      <c r="X7" s="90"/>
      <c r="Y7" s="90"/>
      <c r="Z7" s="90"/>
      <c r="AA7" s="90"/>
      <c r="AB7" s="90"/>
      <c r="AC7" s="90"/>
      <c r="AD7" s="90"/>
      <c r="AE7" s="90"/>
      <c r="AF7" s="90"/>
      <c r="AG7" s="90"/>
      <c r="AH7" s="90"/>
      <c r="AI7" s="90"/>
      <c r="AJ7" s="90"/>
      <c r="AK7" s="90"/>
      <c r="AL7" s="90"/>
      <c r="AM7" s="90"/>
      <c r="AN7" s="90"/>
    </row>
    <row r="8" spans="1:40" s="43" customFormat="1" ht="11.25" x14ac:dyDescent="0.2">
      <c r="A8" s="32"/>
      <c r="B8" s="32" t="s">
        <v>50</v>
      </c>
      <c r="C8" s="62"/>
      <c r="D8" s="62"/>
      <c r="E8" s="62"/>
      <c r="F8" s="62"/>
      <c r="G8" s="62"/>
      <c r="H8" s="62"/>
      <c r="I8" s="62"/>
      <c r="J8" s="62"/>
      <c r="K8" s="62"/>
      <c r="L8" s="62"/>
      <c r="M8" s="62"/>
      <c r="N8" s="62"/>
      <c r="O8" s="62"/>
      <c r="P8" s="62"/>
      <c r="R8" s="90"/>
      <c r="S8" s="90"/>
      <c r="T8" s="90"/>
      <c r="U8" s="90"/>
      <c r="V8" s="90"/>
      <c r="W8" s="90"/>
      <c r="X8" s="90"/>
      <c r="Y8" s="90"/>
      <c r="Z8" s="90"/>
      <c r="AA8" s="90"/>
      <c r="AB8" s="90"/>
      <c r="AC8" s="90"/>
      <c r="AD8" s="90"/>
      <c r="AE8" s="90"/>
      <c r="AF8" s="90"/>
      <c r="AG8" s="90"/>
      <c r="AH8" s="90"/>
      <c r="AI8" s="90"/>
      <c r="AJ8" s="90"/>
      <c r="AK8" s="90"/>
      <c r="AL8" s="90"/>
      <c r="AM8" s="90"/>
      <c r="AN8" s="90"/>
    </row>
    <row r="9" spans="1:40" s="43" customFormat="1" ht="11.25" x14ac:dyDescent="0.2">
      <c r="A9" s="32"/>
      <c r="B9" s="32" t="s">
        <v>48</v>
      </c>
      <c r="C9" s="62"/>
      <c r="D9" s="62"/>
      <c r="E9" s="62"/>
      <c r="F9" s="62"/>
      <c r="G9" s="62"/>
      <c r="H9" s="62"/>
      <c r="I9" s="62"/>
      <c r="J9" s="62"/>
      <c r="K9" s="62"/>
      <c r="L9" s="62"/>
      <c r="M9" s="62"/>
      <c r="N9" s="62"/>
      <c r="O9" s="62"/>
      <c r="P9" s="62"/>
      <c r="R9" s="90"/>
      <c r="S9" s="90"/>
      <c r="T9" s="90"/>
      <c r="U9" s="90"/>
      <c r="V9" s="90"/>
      <c r="W9" s="90"/>
      <c r="X9" s="90"/>
      <c r="Y9" s="90"/>
      <c r="Z9" s="90"/>
      <c r="AA9" s="90"/>
      <c r="AB9" s="90"/>
      <c r="AC9" s="90"/>
      <c r="AD9" s="90"/>
      <c r="AE9" s="90"/>
      <c r="AF9" s="90"/>
      <c r="AG9" s="90"/>
      <c r="AH9" s="90"/>
      <c r="AI9" s="90"/>
      <c r="AJ9" s="90"/>
      <c r="AK9" s="90"/>
      <c r="AL9" s="90"/>
      <c r="AM9" s="90"/>
      <c r="AN9" s="90"/>
    </row>
    <row r="10" spans="1:40" s="43" customFormat="1" ht="11.25" x14ac:dyDescent="0.2">
      <c r="A10" s="32"/>
      <c r="B10" s="32" t="s">
        <v>121</v>
      </c>
      <c r="C10" s="62"/>
      <c r="D10" s="62"/>
      <c r="E10" s="62"/>
      <c r="F10" s="62"/>
      <c r="G10" s="62"/>
      <c r="H10" s="62"/>
      <c r="I10" s="62"/>
      <c r="J10" s="62"/>
      <c r="K10" s="62"/>
      <c r="L10" s="62"/>
      <c r="M10" s="62"/>
      <c r="N10" s="62"/>
      <c r="O10" s="62"/>
      <c r="P10" s="62"/>
      <c r="R10" s="90"/>
      <c r="S10" s="90"/>
      <c r="T10" s="90"/>
      <c r="U10" s="90"/>
      <c r="V10" s="90"/>
      <c r="W10" s="90"/>
      <c r="X10" s="90"/>
      <c r="Y10" s="90"/>
      <c r="Z10" s="90"/>
      <c r="AA10" s="90"/>
      <c r="AB10" s="90"/>
      <c r="AC10" s="90"/>
      <c r="AD10" s="90"/>
      <c r="AE10" s="90"/>
      <c r="AF10" s="90"/>
      <c r="AG10" s="90"/>
      <c r="AH10" s="90"/>
      <c r="AI10" s="90"/>
      <c r="AJ10" s="90"/>
      <c r="AK10" s="90"/>
      <c r="AL10" s="90"/>
      <c r="AM10" s="90"/>
      <c r="AN10" s="90"/>
    </row>
    <row r="11" spans="1:40" s="43" customFormat="1" ht="11.25" x14ac:dyDescent="0.2">
      <c r="A11" s="32"/>
      <c r="B11" s="32" t="s">
        <v>38</v>
      </c>
      <c r="C11" s="62"/>
      <c r="D11" s="62"/>
      <c r="E11" s="62"/>
      <c r="F11" s="62"/>
      <c r="G11" s="62"/>
      <c r="H11" s="62"/>
      <c r="I11" s="62"/>
      <c r="J11" s="62"/>
      <c r="K11" s="62"/>
      <c r="L11" s="62"/>
      <c r="M11" s="62"/>
      <c r="N11" s="62"/>
      <c r="O11" s="62"/>
      <c r="P11" s="62"/>
      <c r="R11" s="90"/>
      <c r="S11" s="90"/>
      <c r="T11" s="90"/>
      <c r="U11" s="90"/>
      <c r="V11" s="90"/>
      <c r="W11" s="90"/>
      <c r="X11" s="90"/>
      <c r="Y11" s="90"/>
      <c r="Z11" s="90"/>
      <c r="AA11" s="90"/>
      <c r="AB11" s="90"/>
      <c r="AC11" s="90"/>
      <c r="AD11" s="90"/>
      <c r="AE11" s="90"/>
      <c r="AF11" s="90"/>
      <c r="AG11" s="90"/>
      <c r="AH11" s="90"/>
      <c r="AI11" s="90"/>
      <c r="AJ11" s="90"/>
      <c r="AK11" s="90"/>
      <c r="AL11" s="90"/>
      <c r="AM11" s="90"/>
      <c r="AN11" s="90"/>
    </row>
    <row r="12" spans="1:40" s="43" customFormat="1" ht="11.25" x14ac:dyDescent="0.2">
      <c r="A12" s="32"/>
      <c r="B12" s="32" t="s">
        <v>47</v>
      </c>
      <c r="C12" s="62"/>
      <c r="D12" s="62"/>
      <c r="E12" s="62"/>
      <c r="F12" s="62"/>
      <c r="G12" s="62"/>
      <c r="H12" s="62"/>
      <c r="I12" s="62"/>
      <c r="J12" s="62"/>
      <c r="K12" s="62"/>
      <c r="L12" s="62"/>
      <c r="M12" s="62"/>
      <c r="N12" s="62"/>
      <c r="O12" s="62"/>
      <c r="P12" s="62"/>
      <c r="R12" s="90"/>
      <c r="S12" s="90"/>
      <c r="T12" s="90"/>
      <c r="U12" s="90"/>
      <c r="V12" s="90"/>
      <c r="W12" s="90"/>
      <c r="X12" s="90"/>
      <c r="Y12" s="90"/>
      <c r="Z12" s="90"/>
      <c r="AA12" s="90"/>
      <c r="AB12" s="90"/>
      <c r="AC12" s="90"/>
      <c r="AD12" s="90"/>
      <c r="AE12" s="90"/>
      <c r="AF12" s="90"/>
      <c r="AG12" s="90"/>
      <c r="AH12" s="90"/>
      <c r="AI12" s="90"/>
      <c r="AJ12" s="90"/>
      <c r="AK12" s="90"/>
      <c r="AL12" s="90"/>
      <c r="AM12" s="90"/>
      <c r="AN12" s="90"/>
    </row>
    <row r="13" spans="1:40" s="43" customFormat="1" ht="11.25" x14ac:dyDescent="0.2">
      <c r="A13" s="32"/>
      <c r="B13" s="32" t="s">
        <v>56</v>
      </c>
      <c r="C13" s="62"/>
      <c r="D13" s="62"/>
      <c r="E13" s="62"/>
      <c r="F13" s="62"/>
      <c r="G13" s="62"/>
      <c r="H13" s="62"/>
      <c r="I13" s="62"/>
      <c r="J13" s="62"/>
      <c r="K13" s="62"/>
      <c r="L13" s="62"/>
      <c r="M13" s="62"/>
      <c r="N13" s="62"/>
      <c r="O13" s="62"/>
      <c r="P13" s="62"/>
      <c r="R13" s="90"/>
      <c r="S13" s="90"/>
      <c r="T13" s="90"/>
      <c r="U13" s="90"/>
      <c r="V13" s="90"/>
      <c r="W13" s="90"/>
      <c r="X13" s="90"/>
      <c r="Y13" s="90"/>
      <c r="Z13" s="90"/>
      <c r="AA13" s="90"/>
      <c r="AB13" s="90"/>
      <c r="AC13" s="90"/>
      <c r="AD13" s="90"/>
      <c r="AE13" s="90"/>
      <c r="AF13" s="90"/>
      <c r="AG13" s="90"/>
      <c r="AH13" s="90"/>
      <c r="AI13" s="90"/>
      <c r="AJ13" s="90"/>
      <c r="AK13" s="90"/>
      <c r="AL13" s="90"/>
      <c r="AM13" s="90"/>
      <c r="AN13" s="90"/>
    </row>
    <row r="14" spans="1:40" s="43" customFormat="1" ht="11.25" x14ac:dyDescent="0.2">
      <c r="A14" s="32"/>
      <c r="B14" s="32" t="s">
        <v>26</v>
      </c>
      <c r="C14" s="62"/>
      <c r="D14" s="62"/>
      <c r="E14" s="62"/>
      <c r="F14" s="62"/>
      <c r="G14" s="62"/>
      <c r="H14" s="62"/>
      <c r="I14" s="62"/>
      <c r="J14" s="62"/>
      <c r="K14" s="62"/>
      <c r="L14" s="62"/>
      <c r="M14" s="62"/>
      <c r="N14" s="62"/>
      <c r="O14" s="62"/>
      <c r="P14" s="62"/>
      <c r="R14" s="90"/>
      <c r="S14" s="90"/>
      <c r="T14" s="90"/>
      <c r="U14" s="90"/>
      <c r="V14" s="90"/>
      <c r="W14" s="90"/>
      <c r="X14" s="90"/>
      <c r="Y14" s="90"/>
      <c r="Z14" s="90"/>
      <c r="AA14" s="90"/>
      <c r="AB14" s="90"/>
      <c r="AC14" s="90"/>
      <c r="AD14" s="90"/>
      <c r="AE14" s="90"/>
      <c r="AF14" s="90"/>
      <c r="AG14" s="90"/>
      <c r="AH14" s="90"/>
      <c r="AI14" s="90"/>
      <c r="AJ14" s="90"/>
      <c r="AK14" s="90"/>
      <c r="AL14" s="90"/>
      <c r="AM14" s="90"/>
      <c r="AN14" s="90"/>
    </row>
    <row r="15" spans="1:40" s="43" customFormat="1" ht="11.25" x14ac:dyDescent="0.2">
      <c r="A15" s="32"/>
      <c r="B15" s="32"/>
      <c r="C15" s="62"/>
      <c r="D15" s="62"/>
      <c r="E15" s="62"/>
      <c r="F15" s="62"/>
      <c r="G15" s="62"/>
      <c r="H15" s="62"/>
      <c r="I15" s="62"/>
      <c r="J15" s="62"/>
      <c r="K15" s="62"/>
      <c r="L15" s="62"/>
      <c r="M15" s="62"/>
      <c r="N15" s="62"/>
      <c r="O15" s="62"/>
      <c r="P15" s="62"/>
      <c r="R15" s="90"/>
      <c r="S15" s="90"/>
      <c r="T15" s="90"/>
      <c r="U15" s="90"/>
      <c r="V15" s="90"/>
      <c r="W15" s="90"/>
      <c r="X15" s="90"/>
      <c r="Y15" s="90"/>
      <c r="Z15" s="90"/>
      <c r="AA15" s="90"/>
      <c r="AB15" s="90"/>
      <c r="AC15" s="90"/>
      <c r="AD15" s="90"/>
      <c r="AE15" s="90"/>
      <c r="AF15" s="90"/>
      <c r="AG15" s="90"/>
      <c r="AH15" s="90"/>
      <c r="AI15" s="90"/>
      <c r="AJ15" s="90"/>
      <c r="AK15" s="90"/>
      <c r="AL15" s="90"/>
      <c r="AM15" s="90"/>
      <c r="AN15" s="90"/>
    </row>
    <row r="16" spans="1:40" x14ac:dyDescent="0.2">
      <c r="A16" s="51"/>
      <c r="R16" s="139" t="s">
        <v>106</v>
      </c>
      <c r="S16" s="139"/>
      <c r="T16" s="139"/>
      <c r="U16" s="139"/>
      <c r="V16" s="139"/>
      <c r="W16" s="139"/>
      <c r="X16" s="139"/>
      <c r="Y16" s="139"/>
      <c r="Z16" s="139"/>
      <c r="AA16" s="139"/>
      <c r="AB16" s="139"/>
      <c r="AD16" s="139" t="s">
        <v>116</v>
      </c>
      <c r="AE16" s="139"/>
      <c r="AF16" s="139"/>
      <c r="AG16" s="139"/>
      <c r="AH16" s="139"/>
      <c r="AI16" s="139"/>
      <c r="AJ16" s="139"/>
      <c r="AK16" s="139"/>
      <c r="AL16" s="139"/>
      <c r="AM16" s="139"/>
      <c r="AN16" s="139"/>
    </row>
    <row r="17" spans="1:40" x14ac:dyDescent="0.2">
      <c r="A17" s="51"/>
    </row>
    <row r="18" spans="1:40" ht="12.75" customHeight="1" x14ac:dyDescent="0.2">
      <c r="F18" s="135" t="s">
        <v>12</v>
      </c>
      <c r="G18" s="135"/>
      <c r="H18" s="135"/>
      <c r="I18" s="48"/>
      <c r="J18" s="136" t="s">
        <v>1</v>
      </c>
      <c r="K18" s="136"/>
      <c r="L18" s="136"/>
      <c r="M18" s="136"/>
      <c r="N18" s="136"/>
      <c r="O18" s="136"/>
      <c r="P18" s="136"/>
      <c r="R18" s="137" t="s">
        <v>12</v>
      </c>
      <c r="S18" s="137"/>
      <c r="T18" s="137"/>
      <c r="V18" s="138" t="s">
        <v>1</v>
      </c>
      <c r="W18" s="138"/>
      <c r="X18" s="138"/>
      <c r="Y18" s="138"/>
      <c r="Z18" s="138"/>
      <c r="AA18" s="138"/>
      <c r="AB18" s="138"/>
      <c r="AD18" s="137" t="s">
        <v>12</v>
      </c>
      <c r="AE18" s="137"/>
      <c r="AF18" s="137"/>
      <c r="AH18" s="138" t="s">
        <v>1</v>
      </c>
      <c r="AI18" s="138"/>
      <c r="AJ18" s="138"/>
      <c r="AK18" s="138"/>
      <c r="AL18" s="138"/>
      <c r="AM18" s="138"/>
      <c r="AN18" s="138"/>
    </row>
    <row r="19" spans="1:40" ht="36" x14ac:dyDescent="0.2">
      <c r="A19" s="57" t="s">
        <v>57</v>
      </c>
      <c r="B19" s="59" t="s">
        <v>12</v>
      </c>
      <c r="C19" s="59" t="s">
        <v>1</v>
      </c>
      <c r="D19" s="59" t="s">
        <v>0</v>
      </c>
      <c r="E19" s="59"/>
      <c r="F19" s="60" t="s">
        <v>18</v>
      </c>
      <c r="G19" s="60" t="s">
        <v>45</v>
      </c>
      <c r="H19" s="60" t="s">
        <v>24</v>
      </c>
      <c r="I19" s="60"/>
      <c r="J19" s="60" t="s">
        <v>14</v>
      </c>
      <c r="K19" s="60" t="s">
        <v>49</v>
      </c>
      <c r="L19" s="60" t="s">
        <v>15</v>
      </c>
      <c r="M19" s="60" t="s">
        <v>41</v>
      </c>
      <c r="N19" s="60" t="s">
        <v>16</v>
      </c>
      <c r="O19" s="60" t="s">
        <v>42</v>
      </c>
      <c r="P19" s="60" t="s">
        <v>24</v>
      </c>
      <c r="R19" s="93" t="s">
        <v>18</v>
      </c>
      <c r="S19" s="93" t="s">
        <v>45</v>
      </c>
      <c r="T19" s="93" t="s">
        <v>24</v>
      </c>
      <c r="V19" s="93" t="s">
        <v>14</v>
      </c>
      <c r="W19" s="93" t="s">
        <v>49</v>
      </c>
      <c r="X19" s="93" t="s">
        <v>15</v>
      </c>
      <c r="Y19" s="93" t="s">
        <v>41</v>
      </c>
      <c r="Z19" s="93" t="s">
        <v>16</v>
      </c>
      <c r="AA19" s="93" t="s">
        <v>42</v>
      </c>
      <c r="AB19" s="93" t="s">
        <v>24</v>
      </c>
      <c r="AD19" s="93" t="s">
        <v>18</v>
      </c>
      <c r="AE19" s="93" t="s">
        <v>45</v>
      </c>
      <c r="AF19" s="93" t="s">
        <v>24</v>
      </c>
      <c r="AH19" s="93" t="s">
        <v>14</v>
      </c>
      <c r="AI19" s="93" t="s">
        <v>49</v>
      </c>
      <c r="AJ19" s="93" t="s">
        <v>15</v>
      </c>
      <c r="AK19" s="93" t="s">
        <v>41</v>
      </c>
      <c r="AL19" s="93" t="s">
        <v>16</v>
      </c>
      <c r="AM19" s="93" t="s">
        <v>42</v>
      </c>
      <c r="AN19" s="93" t="s">
        <v>24</v>
      </c>
    </row>
    <row r="20" spans="1:40" x14ac:dyDescent="0.2">
      <c r="A20" s="64">
        <v>1996</v>
      </c>
      <c r="B20" s="55">
        <v>23.418274000000011</v>
      </c>
      <c r="C20" s="55">
        <v>84.92843500000015</v>
      </c>
      <c r="D20" s="55">
        <f>SUM(B20:C20)</f>
        <v>108.34670900000016</v>
      </c>
      <c r="E20" s="55"/>
      <c r="F20" s="65">
        <v>10.082415999999998</v>
      </c>
      <c r="G20" s="65">
        <v>1.7826999999999995</v>
      </c>
      <c r="H20" s="55">
        <v>11.553158000000012</v>
      </c>
      <c r="I20" s="55"/>
      <c r="J20" s="55">
        <v>0.77404000000000017</v>
      </c>
      <c r="K20" s="55">
        <v>33.003898999999983</v>
      </c>
      <c r="L20" s="55">
        <v>1.0592239999999999</v>
      </c>
      <c r="M20" s="55"/>
      <c r="N20" s="55">
        <v>2.1650179999999999</v>
      </c>
      <c r="O20" s="55"/>
      <c r="P20" s="55">
        <v>47.926254000000171</v>
      </c>
      <c r="Q20" s="35"/>
      <c r="R20" s="102" t="s">
        <v>107</v>
      </c>
      <c r="S20" s="102" t="s">
        <v>107</v>
      </c>
      <c r="T20" s="102" t="s">
        <v>107</v>
      </c>
      <c r="U20" s="102"/>
      <c r="V20" s="102" t="s">
        <v>107</v>
      </c>
      <c r="W20" s="102" t="s">
        <v>107</v>
      </c>
      <c r="X20" s="102" t="s">
        <v>107</v>
      </c>
      <c r="Y20" s="102" t="s">
        <v>107</v>
      </c>
      <c r="Z20" s="102" t="s">
        <v>107</v>
      </c>
      <c r="AA20" s="102" t="s">
        <v>107</v>
      </c>
      <c r="AB20" s="102" t="s">
        <v>107</v>
      </c>
      <c r="AD20" s="102" t="s">
        <v>107</v>
      </c>
      <c r="AE20" s="102" t="s">
        <v>107</v>
      </c>
      <c r="AF20" s="102" t="s">
        <v>107</v>
      </c>
      <c r="AG20" s="102"/>
      <c r="AH20" s="102" t="s">
        <v>107</v>
      </c>
      <c r="AI20" s="102" t="s">
        <v>107</v>
      </c>
      <c r="AJ20" s="102" t="s">
        <v>107</v>
      </c>
      <c r="AK20" s="102" t="s">
        <v>107</v>
      </c>
      <c r="AL20" s="102" t="s">
        <v>107</v>
      </c>
      <c r="AM20" s="102" t="s">
        <v>107</v>
      </c>
      <c r="AN20" s="102" t="s">
        <v>107</v>
      </c>
    </row>
    <row r="21" spans="1:40" x14ac:dyDescent="0.2">
      <c r="A21" s="64">
        <v>1997</v>
      </c>
      <c r="B21" s="55">
        <v>41.084476000000009</v>
      </c>
      <c r="C21" s="55">
        <v>138.00140100000019</v>
      </c>
      <c r="D21" s="55">
        <f t="shared" ref="D21:D43" si="0">SUM(B21:C21)</f>
        <v>179.08587700000021</v>
      </c>
      <c r="E21" s="55"/>
      <c r="F21" s="65">
        <v>22.205867000000008</v>
      </c>
      <c r="G21" s="65">
        <v>1.3461980000000002</v>
      </c>
      <c r="H21" s="55">
        <v>17.532411</v>
      </c>
      <c r="I21" s="55"/>
      <c r="J21" s="55">
        <v>1.6954470000000001</v>
      </c>
      <c r="K21" s="55">
        <v>53.003624000000045</v>
      </c>
      <c r="L21" s="55">
        <v>4.2099779999999996</v>
      </c>
      <c r="M21" s="55"/>
      <c r="N21" s="55">
        <v>3.2249239999999997</v>
      </c>
      <c r="O21" s="55"/>
      <c r="P21" s="55">
        <v>75.867428000000132</v>
      </c>
      <c r="Q21" s="35"/>
      <c r="R21" s="99">
        <f>IFERROR(F21/F20-1, "n/a")</f>
        <v>1.202435110790907</v>
      </c>
      <c r="S21" s="99">
        <f t="shared" ref="S21:T36" si="1">IFERROR(G21/G20-1, "n/a")</f>
        <v>-0.24485443428507292</v>
      </c>
      <c r="T21" s="99">
        <f t="shared" si="1"/>
        <v>0.51754273593419065</v>
      </c>
      <c r="U21" s="102"/>
      <c r="V21" s="99">
        <f>IFERROR(J21/J20-1, "n/a")</f>
        <v>1.1903868017156731</v>
      </c>
      <c r="W21" s="99">
        <f t="shared" ref="W21:AB21" si="2">IFERROR(K21/K20-1, "n/a")</f>
        <v>0.60598067519234844</v>
      </c>
      <c r="X21" s="99">
        <f t="shared" si="2"/>
        <v>2.9745870561845273</v>
      </c>
      <c r="Y21" s="99" t="str">
        <f t="shared" si="2"/>
        <v>n/a</v>
      </c>
      <c r="Z21" s="99">
        <f t="shared" si="2"/>
        <v>0.48955990204238486</v>
      </c>
      <c r="AA21" s="99" t="str">
        <f t="shared" si="2"/>
        <v>n/a</v>
      </c>
      <c r="AB21" s="99">
        <f t="shared" si="2"/>
        <v>0.58300350367462195</v>
      </c>
      <c r="AD21" s="102" t="s">
        <v>107</v>
      </c>
      <c r="AE21" s="102" t="s">
        <v>107</v>
      </c>
      <c r="AF21" s="102" t="s">
        <v>107</v>
      </c>
      <c r="AG21" s="102"/>
      <c r="AH21" s="102" t="s">
        <v>107</v>
      </c>
      <c r="AI21" s="102" t="s">
        <v>107</v>
      </c>
      <c r="AJ21" s="102" t="s">
        <v>107</v>
      </c>
      <c r="AK21" s="102" t="s">
        <v>107</v>
      </c>
      <c r="AL21" s="102" t="s">
        <v>107</v>
      </c>
      <c r="AM21" s="102" t="s">
        <v>107</v>
      </c>
      <c r="AN21" s="102" t="s">
        <v>107</v>
      </c>
    </row>
    <row r="22" spans="1:40" x14ac:dyDescent="0.2">
      <c r="A22" s="64">
        <v>1998</v>
      </c>
      <c r="B22" s="55">
        <v>75.881197999999969</v>
      </c>
      <c r="C22" s="55">
        <v>231.61954299999948</v>
      </c>
      <c r="D22" s="55">
        <f t="shared" si="0"/>
        <v>307.50074099999944</v>
      </c>
      <c r="E22" s="55"/>
      <c r="F22" s="65">
        <v>51.544178000000038</v>
      </c>
      <c r="G22" s="65">
        <v>1.0050000000000001</v>
      </c>
      <c r="H22" s="55">
        <v>23.332019999999929</v>
      </c>
      <c r="I22" s="55"/>
      <c r="J22" s="55">
        <v>8.192901000000008</v>
      </c>
      <c r="K22" s="55">
        <v>82.405744999999925</v>
      </c>
      <c r="L22" s="55">
        <v>1.6207239999999996</v>
      </c>
      <c r="M22" s="55"/>
      <c r="N22" s="55">
        <v>5.0088129999999982</v>
      </c>
      <c r="O22" s="55"/>
      <c r="P22" s="55">
        <v>134.39135999999957</v>
      </c>
      <c r="Q22" s="35"/>
      <c r="R22" s="99">
        <f t="shared" ref="R22:R43" si="3">IFERROR(F22/F21-1, "n/a")</f>
        <v>1.3211963757145813</v>
      </c>
      <c r="S22" s="99">
        <f t="shared" si="1"/>
        <v>-0.25345305816826358</v>
      </c>
      <c r="T22" s="99">
        <f t="shared" si="1"/>
        <v>0.33079357995885039</v>
      </c>
      <c r="U22" s="102"/>
      <c r="V22" s="99">
        <f t="shared" ref="V22:V43" si="4">IFERROR(J22/J21-1, "n/a")</f>
        <v>3.8322955539158743</v>
      </c>
      <c r="W22" s="99">
        <f t="shared" ref="W22:W43" si="5">IFERROR(K22/K21-1, "n/a")</f>
        <v>0.55471906977530172</v>
      </c>
      <c r="X22" s="99">
        <f t="shared" ref="X22:X43" si="6">IFERROR(L22/L21-1, "n/a")</f>
        <v>-0.61502791701049275</v>
      </c>
      <c r="Y22" s="99" t="str">
        <f t="shared" ref="Y22:Y43" si="7">IFERROR(M22/M21-1, "n/a")</f>
        <v>n/a</v>
      </c>
      <c r="Z22" s="99">
        <f t="shared" ref="Z22:Z43" si="8">IFERROR(N22/N21-1, "n/a")</f>
        <v>0.55315691160473812</v>
      </c>
      <c r="AA22" s="99" t="str">
        <f t="shared" ref="AA22:AA43" si="9">IFERROR(O22/O21-1, "n/a")</f>
        <v>n/a</v>
      </c>
      <c r="AB22" s="99">
        <f t="shared" ref="AB22:AB43" si="10">IFERROR(P22/P21-1, "n/a")</f>
        <v>0.77139733799858523</v>
      </c>
      <c r="AD22" s="102" t="s">
        <v>107</v>
      </c>
      <c r="AE22" s="102" t="s">
        <v>107</v>
      </c>
      <c r="AF22" s="102" t="s">
        <v>107</v>
      </c>
      <c r="AG22" s="102"/>
      <c r="AH22" s="102" t="s">
        <v>107</v>
      </c>
      <c r="AI22" s="102" t="s">
        <v>107</v>
      </c>
      <c r="AJ22" s="102" t="s">
        <v>107</v>
      </c>
      <c r="AK22" s="102" t="s">
        <v>107</v>
      </c>
      <c r="AL22" s="102" t="s">
        <v>107</v>
      </c>
      <c r="AM22" s="102" t="s">
        <v>107</v>
      </c>
      <c r="AN22" s="102" t="s">
        <v>107</v>
      </c>
    </row>
    <row r="23" spans="1:40" x14ac:dyDescent="0.2">
      <c r="A23" s="64">
        <v>1999</v>
      </c>
      <c r="B23" s="55">
        <v>56.680610999999921</v>
      </c>
      <c r="C23" s="55">
        <v>181.74826400000009</v>
      </c>
      <c r="D23" s="55">
        <f t="shared" si="0"/>
        <v>238.42887500000001</v>
      </c>
      <c r="E23" s="55"/>
      <c r="F23" s="65">
        <v>37.14746499999999</v>
      </c>
      <c r="G23" s="65">
        <v>2.9434329999999997</v>
      </c>
      <c r="H23" s="55">
        <v>16.589712999999932</v>
      </c>
      <c r="I23" s="55"/>
      <c r="J23" s="55">
        <v>24.671404999999961</v>
      </c>
      <c r="K23" s="55">
        <v>71.834540000000104</v>
      </c>
      <c r="L23" s="55">
        <v>1.8596850000000003</v>
      </c>
      <c r="M23" s="55"/>
      <c r="N23" s="55">
        <v>3.6840069999999998</v>
      </c>
      <c r="O23" s="55"/>
      <c r="P23" s="55">
        <v>79.69862700000003</v>
      </c>
      <c r="Q23" s="35"/>
      <c r="R23" s="99">
        <f t="shared" si="3"/>
        <v>-0.27930822759458962</v>
      </c>
      <c r="S23" s="99">
        <f t="shared" si="1"/>
        <v>1.9287890547263675</v>
      </c>
      <c r="T23" s="99">
        <f t="shared" si="1"/>
        <v>-0.28897227929686398</v>
      </c>
      <c r="U23" s="102"/>
      <c r="V23" s="99">
        <f t="shared" si="4"/>
        <v>2.0113149176341736</v>
      </c>
      <c r="W23" s="99">
        <f t="shared" si="5"/>
        <v>-0.1282823788559867</v>
      </c>
      <c r="X23" s="99">
        <f t="shared" si="6"/>
        <v>0.14744089678440053</v>
      </c>
      <c r="Y23" s="99" t="str">
        <f t="shared" si="7"/>
        <v>n/a</v>
      </c>
      <c r="Z23" s="99">
        <f t="shared" si="8"/>
        <v>-0.26449500111104141</v>
      </c>
      <c r="AA23" s="99" t="str">
        <f t="shared" si="9"/>
        <v>n/a</v>
      </c>
      <c r="AB23" s="99">
        <f t="shared" si="10"/>
        <v>-0.40696613978755558</v>
      </c>
      <c r="AD23" s="102" t="s">
        <v>107</v>
      </c>
      <c r="AE23" s="102" t="s">
        <v>107</v>
      </c>
      <c r="AF23" s="102" t="s">
        <v>107</v>
      </c>
      <c r="AG23" s="102"/>
      <c r="AH23" s="102" t="s">
        <v>107</v>
      </c>
      <c r="AI23" s="102" t="s">
        <v>107</v>
      </c>
      <c r="AJ23" s="102" t="s">
        <v>107</v>
      </c>
      <c r="AK23" s="102" t="s">
        <v>107</v>
      </c>
      <c r="AL23" s="102" t="s">
        <v>107</v>
      </c>
      <c r="AM23" s="102" t="s">
        <v>107</v>
      </c>
      <c r="AN23" s="102" t="s">
        <v>107</v>
      </c>
    </row>
    <row r="24" spans="1:40" x14ac:dyDescent="0.2">
      <c r="A24" s="64">
        <v>2000</v>
      </c>
      <c r="B24" s="55">
        <v>47.074009999999994</v>
      </c>
      <c r="C24" s="55">
        <v>148.43730299999947</v>
      </c>
      <c r="D24" s="55">
        <f t="shared" si="0"/>
        <v>195.51131299999946</v>
      </c>
      <c r="E24" s="55"/>
      <c r="F24" s="65">
        <v>28.337662000000012</v>
      </c>
      <c r="G24" s="65">
        <v>3.7967209999999998</v>
      </c>
      <c r="H24" s="55">
        <v>14.93962699999998</v>
      </c>
      <c r="I24" s="55"/>
      <c r="J24" s="55">
        <v>30.708825999999995</v>
      </c>
      <c r="K24" s="55">
        <v>65.651098999999789</v>
      </c>
      <c r="L24" s="55">
        <v>3.0858400000000006</v>
      </c>
      <c r="M24" s="55"/>
      <c r="N24" s="55">
        <v>3.4476599999999991</v>
      </c>
      <c r="O24" s="55"/>
      <c r="P24" s="55">
        <v>45.543877999999694</v>
      </c>
      <c r="Q24" s="35"/>
      <c r="R24" s="99">
        <f t="shared" si="3"/>
        <v>-0.23715758262373976</v>
      </c>
      <c r="S24" s="99">
        <f t="shared" si="1"/>
        <v>0.28989550636960315</v>
      </c>
      <c r="T24" s="99">
        <f t="shared" si="1"/>
        <v>-9.9464409058791947E-2</v>
      </c>
      <c r="U24" s="102"/>
      <c r="V24" s="99">
        <f t="shared" si="4"/>
        <v>0.24471330270813696</v>
      </c>
      <c r="W24" s="99">
        <f t="shared" si="5"/>
        <v>-8.6078939184413339E-2</v>
      </c>
      <c r="X24" s="99">
        <f t="shared" si="6"/>
        <v>0.65933477981486122</v>
      </c>
      <c r="Y24" s="99" t="str">
        <f t="shared" si="7"/>
        <v>n/a</v>
      </c>
      <c r="Z24" s="99">
        <f t="shared" si="8"/>
        <v>-6.4154872669894725E-2</v>
      </c>
      <c r="AA24" s="99" t="str">
        <f t="shared" si="9"/>
        <v>n/a</v>
      </c>
      <c r="AB24" s="99">
        <f t="shared" si="10"/>
        <v>-0.42854877537602154</v>
      </c>
      <c r="AD24" s="102" t="s">
        <v>107</v>
      </c>
      <c r="AE24" s="102" t="s">
        <v>107</v>
      </c>
      <c r="AF24" s="102" t="s">
        <v>107</v>
      </c>
      <c r="AG24" s="102"/>
      <c r="AH24" s="102" t="s">
        <v>107</v>
      </c>
      <c r="AI24" s="102" t="s">
        <v>107</v>
      </c>
      <c r="AJ24" s="102" t="s">
        <v>107</v>
      </c>
      <c r="AK24" s="102" t="s">
        <v>107</v>
      </c>
      <c r="AL24" s="102" t="s">
        <v>107</v>
      </c>
      <c r="AM24" s="102" t="s">
        <v>107</v>
      </c>
      <c r="AN24" s="102" t="s">
        <v>107</v>
      </c>
    </row>
    <row r="25" spans="1:40" x14ac:dyDescent="0.2">
      <c r="A25" s="64">
        <v>2001</v>
      </c>
      <c r="B25" s="55">
        <v>67.427725000000081</v>
      </c>
      <c r="C25" s="55">
        <v>272.0342969999985</v>
      </c>
      <c r="D25" s="55">
        <f t="shared" si="0"/>
        <v>339.46202199999857</v>
      </c>
      <c r="E25" s="55"/>
      <c r="F25" s="65">
        <v>37.810439000000017</v>
      </c>
      <c r="G25" s="65">
        <v>12.205303000000008</v>
      </c>
      <c r="H25" s="55">
        <v>17.411983000000056</v>
      </c>
      <c r="I25" s="55"/>
      <c r="J25" s="55">
        <v>105.09643100000025</v>
      </c>
      <c r="K25" s="55">
        <v>112.14893800000029</v>
      </c>
      <c r="L25" s="55">
        <v>3.8081139999999989</v>
      </c>
      <c r="M25" s="55"/>
      <c r="N25" s="55">
        <v>4.0437720000000015</v>
      </c>
      <c r="O25" s="55"/>
      <c r="P25" s="55">
        <v>46.937041999997973</v>
      </c>
      <c r="Q25" s="35"/>
      <c r="R25" s="99">
        <f t="shared" si="3"/>
        <v>0.33428223542224478</v>
      </c>
      <c r="S25" s="99">
        <f t="shared" si="1"/>
        <v>2.2146957861797083</v>
      </c>
      <c r="T25" s="99">
        <f t="shared" si="1"/>
        <v>0.1654898077442013</v>
      </c>
      <c r="U25" s="102"/>
      <c r="V25" s="99">
        <f t="shared" si="4"/>
        <v>2.4223526161501669</v>
      </c>
      <c r="W25" s="99">
        <f t="shared" si="5"/>
        <v>0.70825682598246598</v>
      </c>
      <c r="X25" s="99">
        <f t="shared" si="6"/>
        <v>0.23406074196977111</v>
      </c>
      <c r="Y25" s="99" t="str">
        <f t="shared" si="7"/>
        <v>n/a</v>
      </c>
      <c r="Z25" s="99">
        <f t="shared" si="8"/>
        <v>0.17290336054019328</v>
      </c>
      <c r="AA25" s="99" t="str">
        <f t="shared" si="9"/>
        <v>n/a</v>
      </c>
      <c r="AB25" s="99">
        <f t="shared" si="10"/>
        <v>3.0589489985861196E-2</v>
      </c>
      <c r="AD25" s="102" t="s">
        <v>107</v>
      </c>
      <c r="AE25" s="102" t="s">
        <v>107</v>
      </c>
      <c r="AF25" s="102" t="s">
        <v>107</v>
      </c>
      <c r="AG25" s="102"/>
      <c r="AH25" s="102" t="s">
        <v>107</v>
      </c>
      <c r="AI25" s="102" t="s">
        <v>107</v>
      </c>
      <c r="AJ25" s="102" t="s">
        <v>107</v>
      </c>
      <c r="AK25" s="102" t="s">
        <v>107</v>
      </c>
      <c r="AL25" s="102" t="s">
        <v>107</v>
      </c>
      <c r="AM25" s="102" t="s">
        <v>107</v>
      </c>
      <c r="AN25" s="102" t="s">
        <v>107</v>
      </c>
    </row>
    <row r="26" spans="1:40" x14ac:dyDescent="0.2">
      <c r="A26" s="64">
        <v>2002</v>
      </c>
      <c r="B26" s="55">
        <v>54.426577000000108</v>
      </c>
      <c r="C26" s="55">
        <v>420.99464700000186</v>
      </c>
      <c r="D26" s="55">
        <f t="shared" si="0"/>
        <v>475.42122400000198</v>
      </c>
      <c r="E26" s="55"/>
      <c r="F26" s="65">
        <v>36.758111999999976</v>
      </c>
      <c r="G26" s="65">
        <v>3.2796659999999989</v>
      </c>
      <c r="H26" s="55">
        <v>14.388799000000134</v>
      </c>
      <c r="I26" s="55"/>
      <c r="J26" s="55">
        <v>150.94030600000053</v>
      </c>
      <c r="K26" s="55">
        <v>181.43203399999925</v>
      </c>
      <c r="L26" s="55">
        <v>16.025464999999993</v>
      </c>
      <c r="M26" s="55"/>
      <c r="N26" s="55">
        <v>4.2608150000000018</v>
      </c>
      <c r="O26" s="55"/>
      <c r="P26" s="55">
        <v>68.336027000002105</v>
      </c>
      <c r="Q26" s="35"/>
      <c r="R26" s="99">
        <f t="shared" si="3"/>
        <v>-2.7831652523263251E-2</v>
      </c>
      <c r="S26" s="99">
        <f t="shared" si="1"/>
        <v>-0.7312917180343661</v>
      </c>
      <c r="T26" s="99">
        <f t="shared" si="1"/>
        <v>-0.17362663402553935</v>
      </c>
      <c r="U26" s="102"/>
      <c r="V26" s="99">
        <f t="shared" si="4"/>
        <v>0.4362077243136846</v>
      </c>
      <c r="W26" s="99">
        <f t="shared" si="5"/>
        <v>0.61777754863803325</v>
      </c>
      <c r="X26" s="99">
        <f t="shared" si="6"/>
        <v>3.2082419276313674</v>
      </c>
      <c r="Y26" s="99" t="str">
        <f t="shared" si="7"/>
        <v>n/a</v>
      </c>
      <c r="Z26" s="99">
        <f t="shared" si="8"/>
        <v>5.3673401962326395E-2</v>
      </c>
      <c r="AA26" s="99" t="str">
        <f t="shared" si="9"/>
        <v>n/a</v>
      </c>
      <c r="AB26" s="99">
        <f t="shared" si="10"/>
        <v>0.4559082568519135</v>
      </c>
      <c r="AD26" s="102" t="s">
        <v>107</v>
      </c>
      <c r="AE26" s="102" t="s">
        <v>107</v>
      </c>
      <c r="AF26" s="102" t="s">
        <v>107</v>
      </c>
      <c r="AG26" s="102"/>
      <c r="AH26" s="102" t="s">
        <v>107</v>
      </c>
      <c r="AI26" s="102" t="s">
        <v>107</v>
      </c>
      <c r="AJ26" s="102" t="s">
        <v>107</v>
      </c>
      <c r="AK26" s="102" t="s">
        <v>107</v>
      </c>
      <c r="AL26" s="102" t="s">
        <v>107</v>
      </c>
      <c r="AM26" s="102" t="s">
        <v>107</v>
      </c>
      <c r="AN26" s="102" t="s">
        <v>107</v>
      </c>
    </row>
    <row r="27" spans="1:40" x14ac:dyDescent="0.2">
      <c r="A27" s="64">
        <v>2003</v>
      </c>
      <c r="B27" s="55">
        <v>83.505269000000183</v>
      </c>
      <c r="C27" s="55">
        <v>664.57968769999911</v>
      </c>
      <c r="D27" s="55">
        <f t="shared" si="0"/>
        <v>748.08495669999934</v>
      </c>
      <c r="E27" s="55"/>
      <c r="F27" s="65">
        <v>54.654338000000109</v>
      </c>
      <c r="G27" s="65">
        <v>6.0099059999999955</v>
      </c>
      <c r="H27" s="55">
        <v>22.84102500000008</v>
      </c>
      <c r="I27" s="55"/>
      <c r="J27" s="55">
        <v>213.16499800000091</v>
      </c>
      <c r="K27" s="55">
        <v>293.37413399999809</v>
      </c>
      <c r="L27" s="55">
        <v>12.325225999999997</v>
      </c>
      <c r="M27" s="55"/>
      <c r="N27" s="55">
        <v>13.857303999999999</v>
      </c>
      <c r="O27" s="55"/>
      <c r="P27" s="55">
        <v>131.8580257000001</v>
      </c>
      <c r="Q27" s="35"/>
      <c r="R27" s="99">
        <f t="shared" si="3"/>
        <v>0.48686466813094609</v>
      </c>
      <c r="S27" s="99">
        <f t="shared" si="1"/>
        <v>0.83247501422400871</v>
      </c>
      <c r="T27" s="99">
        <f t="shared" si="1"/>
        <v>0.58741705961698876</v>
      </c>
      <c r="U27" s="102"/>
      <c r="V27" s="99">
        <f t="shared" si="4"/>
        <v>0.41224702433026827</v>
      </c>
      <c r="W27" s="99">
        <f t="shared" si="5"/>
        <v>0.61699192547220916</v>
      </c>
      <c r="X27" s="99">
        <f t="shared" si="6"/>
        <v>-0.23089744977758819</v>
      </c>
      <c r="Y27" s="99" t="str">
        <f t="shared" si="7"/>
        <v>n/a</v>
      </c>
      <c r="Z27" s="99">
        <f t="shared" si="8"/>
        <v>2.2522660570806274</v>
      </c>
      <c r="AA27" s="99" t="str">
        <f t="shared" si="9"/>
        <v>n/a</v>
      </c>
      <c r="AB27" s="99">
        <f t="shared" si="10"/>
        <v>0.92955358232921625</v>
      </c>
      <c r="AD27" s="102" t="s">
        <v>107</v>
      </c>
      <c r="AE27" s="102" t="s">
        <v>107</v>
      </c>
      <c r="AF27" s="102" t="s">
        <v>107</v>
      </c>
      <c r="AG27" s="102"/>
      <c r="AH27" s="102" t="s">
        <v>107</v>
      </c>
      <c r="AI27" s="102" t="s">
        <v>107</v>
      </c>
      <c r="AJ27" s="102" t="s">
        <v>107</v>
      </c>
      <c r="AK27" s="102" t="s">
        <v>107</v>
      </c>
      <c r="AL27" s="102" t="s">
        <v>107</v>
      </c>
      <c r="AM27" s="102" t="s">
        <v>107</v>
      </c>
      <c r="AN27" s="102" t="s">
        <v>107</v>
      </c>
    </row>
    <row r="28" spans="1:40" x14ac:dyDescent="0.2">
      <c r="A28" s="64">
        <v>2004</v>
      </c>
      <c r="B28" s="55">
        <v>100.97378700000002</v>
      </c>
      <c r="C28" s="55">
        <v>917.82280019999712</v>
      </c>
      <c r="D28" s="55">
        <f t="shared" si="0"/>
        <v>1018.7965871999971</v>
      </c>
      <c r="E28" s="55"/>
      <c r="F28" s="65">
        <v>76.611911999999876</v>
      </c>
      <c r="G28" s="65">
        <v>6.2279950000000026</v>
      </c>
      <c r="H28" s="55">
        <v>18.133880000000133</v>
      </c>
      <c r="I28" s="55"/>
      <c r="J28" s="55">
        <v>143.06787400000036</v>
      </c>
      <c r="K28" s="55">
        <v>600.77583399999719</v>
      </c>
      <c r="L28" s="55">
        <v>30.430892000000046</v>
      </c>
      <c r="M28" s="55"/>
      <c r="N28" s="55">
        <v>16.372127999999986</v>
      </c>
      <c r="O28" s="55"/>
      <c r="P28" s="55">
        <v>127.17607219999945</v>
      </c>
      <c r="Q28" s="35"/>
      <c r="R28" s="99">
        <f t="shared" si="3"/>
        <v>0.40175354424748</v>
      </c>
      <c r="S28" s="99">
        <f t="shared" si="1"/>
        <v>3.6288254758062299E-2</v>
      </c>
      <c r="T28" s="99">
        <f t="shared" si="1"/>
        <v>-0.20608291440510795</v>
      </c>
      <c r="U28" s="102"/>
      <c r="V28" s="99">
        <f t="shared" si="4"/>
        <v>-0.32883974694569817</v>
      </c>
      <c r="W28" s="99">
        <f t="shared" si="5"/>
        <v>1.0478145970428363</v>
      </c>
      <c r="X28" s="99">
        <f t="shared" si="6"/>
        <v>1.4689926172550551</v>
      </c>
      <c r="Y28" s="99" t="str">
        <f t="shared" si="7"/>
        <v>n/a</v>
      </c>
      <c r="Z28" s="99">
        <f t="shared" si="8"/>
        <v>0.18148003392290346</v>
      </c>
      <c r="AA28" s="99" t="str">
        <f t="shared" si="9"/>
        <v>n/a</v>
      </c>
      <c r="AB28" s="99">
        <f t="shared" si="10"/>
        <v>-3.5507535283843095E-2</v>
      </c>
      <c r="AD28" s="102" t="s">
        <v>107</v>
      </c>
      <c r="AE28" s="102" t="s">
        <v>107</v>
      </c>
      <c r="AF28" s="102" t="s">
        <v>107</v>
      </c>
      <c r="AG28" s="102"/>
      <c r="AH28" s="102" t="s">
        <v>107</v>
      </c>
      <c r="AI28" s="102" t="s">
        <v>107</v>
      </c>
      <c r="AJ28" s="102" t="s">
        <v>107</v>
      </c>
      <c r="AK28" s="102" t="s">
        <v>107</v>
      </c>
      <c r="AL28" s="102" t="s">
        <v>107</v>
      </c>
      <c r="AM28" s="102" t="s">
        <v>107</v>
      </c>
      <c r="AN28" s="102" t="s">
        <v>107</v>
      </c>
    </row>
    <row r="29" spans="1:40" x14ac:dyDescent="0.2">
      <c r="A29" s="64">
        <v>2005</v>
      </c>
      <c r="B29" s="55">
        <v>175.81675999999976</v>
      </c>
      <c r="C29" s="55">
        <v>1259.0979470000054</v>
      </c>
      <c r="D29" s="55">
        <f t="shared" si="0"/>
        <v>1434.9147070000051</v>
      </c>
      <c r="E29" s="55"/>
      <c r="F29" s="65">
        <v>137.82195100000007</v>
      </c>
      <c r="G29" s="65">
        <v>10.696403</v>
      </c>
      <c r="H29" s="55">
        <v>27.298405999999687</v>
      </c>
      <c r="I29" s="55"/>
      <c r="J29" s="55">
        <v>155.51283200000003</v>
      </c>
      <c r="K29" s="55">
        <v>888.79616400000157</v>
      </c>
      <c r="L29" s="55">
        <v>41.184190000000036</v>
      </c>
      <c r="M29" s="55"/>
      <c r="N29" s="55">
        <v>20.226114999999997</v>
      </c>
      <c r="O29" s="55"/>
      <c r="P29" s="55">
        <v>153.37864600000398</v>
      </c>
      <c r="Q29" s="35"/>
      <c r="R29" s="99">
        <f t="shared" si="3"/>
        <v>0.79896242505996051</v>
      </c>
      <c r="S29" s="99">
        <f t="shared" si="1"/>
        <v>0.7174713531401351</v>
      </c>
      <c r="T29" s="99">
        <f t="shared" si="1"/>
        <v>0.50538141864838004</v>
      </c>
      <c r="U29" s="102"/>
      <c r="V29" s="99">
        <f t="shared" si="4"/>
        <v>8.698639080915993E-2</v>
      </c>
      <c r="W29" s="99">
        <f t="shared" si="5"/>
        <v>0.47941397389830054</v>
      </c>
      <c r="X29" s="99">
        <f t="shared" si="6"/>
        <v>0.35336782109443177</v>
      </c>
      <c r="Y29" s="99" t="str">
        <f t="shared" si="7"/>
        <v>n/a</v>
      </c>
      <c r="Z29" s="99">
        <f t="shared" si="8"/>
        <v>0.23539927124928495</v>
      </c>
      <c r="AA29" s="99" t="str">
        <f t="shared" si="9"/>
        <v>n/a</v>
      </c>
      <c r="AB29" s="99">
        <f t="shared" si="10"/>
        <v>0.20603383440556233</v>
      </c>
      <c r="AD29" s="102" t="s">
        <v>107</v>
      </c>
      <c r="AE29" s="102" t="s">
        <v>107</v>
      </c>
      <c r="AF29" s="102" t="s">
        <v>107</v>
      </c>
      <c r="AG29" s="102"/>
      <c r="AH29" s="102" t="s">
        <v>107</v>
      </c>
      <c r="AI29" s="102" t="s">
        <v>107</v>
      </c>
      <c r="AJ29" s="102" t="s">
        <v>107</v>
      </c>
      <c r="AK29" s="102" t="s">
        <v>107</v>
      </c>
      <c r="AL29" s="102" t="s">
        <v>107</v>
      </c>
      <c r="AM29" s="102" t="s">
        <v>107</v>
      </c>
      <c r="AN29" s="102" t="s">
        <v>107</v>
      </c>
    </row>
    <row r="30" spans="1:40" x14ac:dyDescent="0.2">
      <c r="A30" s="64">
        <v>2006</v>
      </c>
      <c r="B30" s="55">
        <v>213.78679899999949</v>
      </c>
      <c r="C30" s="55">
        <v>1278.0108197000027</v>
      </c>
      <c r="D30" s="55">
        <f t="shared" si="0"/>
        <v>1491.7976187000022</v>
      </c>
      <c r="E30" s="55"/>
      <c r="F30" s="65">
        <v>165.14517099999938</v>
      </c>
      <c r="G30" s="65">
        <v>7.7098760000000031</v>
      </c>
      <c r="H30" s="55">
        <v>40.931752000000102</v>
      </c>
      <c r="I30" s="55"/>
      <c r="J30" s="55">
        <v>144.16742800000034</v>
      </c>
      <c r="K30" s="55">
        <v>933.59234399999309</v>
      </c>
      <c r="L30" s="55">
        <v>45.073471999999974</v>
      </c>
      <c r="M30" s="55"/>
      <c r="N30" s="55">
        <v>17.868356000000016</v>
      </c>
      <c r="O30" s="55"/>
      <c r="P30" s="55">
        <v>137.30921970000918</v>
      </c>
      <c r="Q30" s="35"/>
      <c r="R30" s="99">
        <f t="shared" si="3"/>
        <v>0.19825013215782517</v>
      </c>
      <c r="S30" s="99">
        <f t="shared" si="1"/>
        <v>-0.27920853393425782</v>
      </c>
      <c r="T30" s="99">
        <f t="shared" si="1"/>
        <v>0.49941912359280516</v>
      </c>
      <c r="U30" s="102"/>
      <c r="V30" s="99">
        <f t="shared" si="4"/>
        <v>-7.2954777133758864E-2</v>
      </c>
      <c r="W30" s="99">
        <f t="shared" si="5"/>
        <v>5.0400960101343761E-2</v>
      </c>
      <c r="X30" s="99">
        <f t="shared" si="6"/>
        <v>9.4436287322876344E-2</v>
      </c>
      <c r="Y30" s="99" t="str">
        <f t="shared" si="7"/>
        <v>n/a</v>
      </c>
      <c r="Z30" s="99">
        <f t="shared" si="8"/>
        <v>-0.11657003828960633</v>
      </c>
      <c r="AA30" s="99" t="str">
        <f t="shared" si="9"/>
        <v>n/a</v>
      </c>
      <c r="AB30" s="99">
        <f t="shared" si="10"/>
        <v>-0.1047696450521175</v>
      </c>
      <c r="AD30" s="102" t="s">
        <v>107</v>
      </c>
      <c r="AE30" s="102" t="s">
        <v>107</v>
      </c>
      <c r="AF30" s="102" t="s">
        <v>107</v>
      </c>
      <c r="AG30" s="102"/>
      <c r="AH30" s="102" t="s">
        <v>107</v>
      </c>
      <c r="AI30" s="102" t="s">
        <v>107</v>
      </c>
      <c r="AJ30" s="102" t="s">
        <v>107</v>
      </c>
      <c r="AK30" s="102" t="s">
        <v>107</v>
      </c>
      <c r="AL30" s="102" t="s">
        <v>107</v>
      </c>
      <c r="AM30" s="102" t="s">
        <v>107</v>
      </c>
      <c r="AN30" s="102" t="s">
        <v>107</v>
      </c>
    </row>
    <row r="31" spans="1:40" x14ac:dyDescent="0.2">
      <c r="A31" s="64">
        <v>2007</v>
      </c>
      <c r="B31" s="55">
        <v>240.88989499999985</v>
      </c>
      <c r="C31" s="55">
        <v>788.21748199998854</v>
      </c>
      <c r="D31" s="55">
        <f t="shared" si="0"/>
        <v>1029.1073769999884</v>
      </c>
      <c r="E31" s="55"/>
      <c r="F31" s="65">
        <v>193.65481900000009</v>
      </c>
      <c r="G31" s="65">
        <v>2.953986</v>
      </c>
      <c r="H31" s="55">
        <v>44.281089999999779</v>
      </c>
      <c r="I31" s="55"/>
      <c r="J31" s="55">
        <v>140.43442600000031</v>
      </c>
      <c r="K31" s="55">
        <v>510.7394129999995</v>
      </c>
      <c r="L31" s="55">
        <v>38.139831000000086</v>
      </c>
      <c r="M31" s="55"/>
      <c r="N31" s="55">
        <v>13.950430000000004</v>
      </c>
      <c r="O31" s="55"/>
      <c r="P31" s="55">
        <v>84.953381999988665</v>
      </c>
      <c r="Q31" s="35"/>
      <c r="R31" s="99">
        <f t="shared" si="3"/>
        <v>0.17263385800121767</v>
      </c>
      <c r="S31" s="99">
        <f t="shared" si="1"/>
        <v>-0.61685687292506408</v>
      </c>
      <c r="T31" s="99">
        <f t="shared" si="1"/>
        <v>8.1827379389957988E-2</v>
      </c>
      <c r="U31" s="102"/>
      <c r="V31" s="99">
        <f t="shared" si="4"/>
        <v>-2.5893518749602884E-2</v>
      </c>
      <c r="W31" s="99">
        <f t="shared" si="5"/>
        <v>-0.45293101825179138</v>
      </c>
      <c r="X31" s="99">
        <f t="shared" si="6"/>
        <v>-0.15382975156650658</v>
      </c>
      <c r="Y31" s="99" t="str">
        <f t="shared" si="7"/>
        <v>n/a</v>
      </c>
      <c r="Z31" s="99">
        <f t="shared" si="8"/>
        <v>-0.21926617087772415</v>
      </c>
      <c r="AA31" s="99" t="str">
        <f t="shared" si="9"/>
        <v>n/a</v>
      </c>
      <c r="AB31" s="99">
        <f t="shared" si="10"/>
        <v>-0.38129877814764845</v>
      </c>
      <c r="AD31" s="102" t="s">
        <v>107</v>
      </c>
      <c r="AE31" s="102" t="s">
        <v>107</v>
      </c>
      <c r="AF31" s="102" t="s">
        <v>107</v>
      </c>
      <c r="AG31" s="102"/>
      <c r="AH31" s="102" t="s">
        <v>107</v>
      </c>
      <c r="AI31" s="102" t="s">
        <v>107</v>
      </c>
      <c r="AJ31" s="102" t="s">
        <v>107</v>
      </c>
      <c r="AK31" s="102" t="s">
        <v>107</v>
      </c>
      <c r="AL31" s="102" t="s">
        <v>107</v>
      </c>
      <c r="AM31" s="102" t="s">
        <v>107</v>
      </c>
      <c r="AN31" s="102" t="s">
        <v>107</v>
      </c>
    </row>
    <row r="32" spans="1:40" x14ac:dyDescent="0.2">
      <c r="A32" s="64">
        <v>2008</v>
      </c>
      <c r="B32" s="55">
        <v>17.319503000000012</v>
      </c>
      <c r="C32" s="55">
        <v>52.71268799999995</v>
      </c>
      <c r="D32" s="55">
        <f t="shared" si="0"/>
        <v>70.032190999999955</v>
      </c>
      <c r="E32" s="55"/>
      <c r="F32" s="55">
        <v>10.707465000000004</v>
      </c>
      <c r="G32" s="55">
        <v>2.0501139999999998</v>
      </c>
      <c r="H32" s="55">
        <v>4.5619240000000083</v>
      </c>
      <c r="I32" s="55"/>
      <c r="J32" s="55">
        <v>6.612916000000002</v>
      </c>
      <c r="K32" s="55">
        <v>22.41634199999999</v>
      </c>
      <c r="L32" s="55">
        <v>13.158361000000006</v>
      </c>
      <c r="M32" s="55"/>
      <c r="N32" s="55">
        <v>0.66776600000000008</v>
      </c>
      <c r="O32" s="55"/>
      <c r="P32" s="55">
        <v>9.857302999999952</v>
      </c>
      <c r="Q32" s="35"/>
      <c r="R32" s="99">
        <f t="shared" si="3"/>
        <v>-0.94470850219327618</v>
      </c>
      <c r="S32" s="99">
        <f t="shared" si="1"/>
        <v>-0.30598384691058123</v>
      </c>
      <c r="T32" s="99">
        <f t="shared" si="1"/>
        <v>-0.89697805541823761</v>
      </c>
      <c r="U32" s="102"/>
      <c r="V32" s="99">
        <f t="shared" si="4"/>
        <v>-0.95291100488422986</v>
      </c>
      <c r="W32" s="99">
        <f t="shared" si="5"/>
        <v>-0.95611002121741484</v>
      </c>
      <c r="X32" s="99">
        <f t="shared" si="6"/>
        <v>-0.65499687190538469</v>
      </c>
      <c r="Y32" s="99" t="str">
        <f t="shared" si="7"/>
        <v>n/a</v>
      </c>
      <c r="Z32" s="99">
        <f t="shared" si="8"/>
        <v>-0.95213294500599621</v>
      </c>
      <c r="AA32" s="99" t="str">
        <f t="shared" si="9"/>
        <v>n/a</v>
      </c>
      <c r="AB32" s="99">
        <f t="shared" si="10"/>
        <v>-0.88396809205310667</v>
      </c>
      <c r="AD32" s="102" t="s">
        <v>107</v>
      </c>
      <c r="AE32" s="102" t="s">
        <v>107</v>
      </c>
      <c r="AF32" s="102" t="s">
        <v>107</v>
      </c>
      <c r="AG32" s="102"/>
      <c r="AH32" s="102" t="s">
        <v>107</v>
      </c>
      <c r="AI32" s="102" t="s">
        <v>107</v>
      </c>
      <c r="AJ32" s="102" t="s">
        <v>107</v>
      </c>
      <c r="AK32" s="102" t="s">
        <v>107</v>
      </c>
      <c r="AL32" s="102" t="s">
        <v>107</v>
      </c>
      <c r="AM32" s="102" t="s">
        <v>107</v>
      </c>
      <c r="AN32" s="102" t="s">
        <v>107</v>
      </c>
    </row>
    <row r="33" spans="1:246" x14ac:dyDescent="0.2">
      <c r="A33" s="64">
        <v>2009</v>
      </c>
      <c r="B33" s="55">
        <v>11.043413000000001</v>
      </c>
      <c r="C33" s="55">
        <v>72.454343999999963</v>
      </c>
      <c r="D33" s="55">
        <f t="shared" si="0"/>
        <v>83.497756999999964</v>
      </c>
      <c r="E33" s="55"/>
      <c r="F33" s="55">
        <v>0.5</v>
      </c>
      <c r="G33" s="55">
        <v>0.8741000000000001</v>
      </c>
      <c r="H33" s="55">
        <v>9.6693130000000007</v>
      </c>
      <c r="I33" s="55"/>
      <c r="J33" s="55"/>
      <c r="K33" s="55">
        <v>0.56021900000000013</v>
      </c>
      <c r="L33" s="55">
        <v>64.084312999999995</v>
      </c>
      <c r="M33" s="55"/>
      <c r="N33" s="55">
        <v>0.27801199999999998</v>
      </c>
      <c r="O33" s="55"/>
      <c r="P33" s="55">
        <v>7.5317999999999614</v>
      </c>
      <c r="Q33" s="35"/>
      <c r="R33" s="99">
        <f t="shared" si="3"/>
        <v>-0.95330360640917344</v>
      </c>
      <c r="S33" s="99">
        <f t="shared" si="1"/>
        <v>-0.57363346623651168</v>
      </c>
      <c r="T33" s="99">
        <f t="shared" si="1"/>
        <v>1.1195690677880612</v>
      </c>
      <c r="U33" s="102"/>
      <c r="V33" s="99">
        <f t="shared" si="4"/>
        <v>-1</v>
      </c>
      <c r="W33" s="99">
        <f t="shared" si="5"/>
        <v>-0.97500845588455065</v>
      </c>
      <c r="X33" s="99">
        <f t="shared" si="6"/>
        <v>3.8702352063452254</v>
      </c>
      <c r="Y33" s="99" t="str">
        <f t="shared" si="7"/>
        <v>n/a</v>
      </c>
      <c r="Z33" s="99">
        <f t="shared" si="8"/>
        <v>-0.58366853059305213</v>
      </c>
      <c r="AA33" s="99" t="str">
        <f t="shared" si="9"/>
        <v>n/a</v>
      </c>
      <c r="AB33" s="99">
        <f t="shared" si="10"/>
        <v>-0.23591676141029672</v>
      </c>
      <c r="AD33" s="102" t="s">
        <v>107</v>
      </c>
      <c r="AE33" s="102" t="s">
        <v>107</v>
      </c>
      <c r="AF33" s="102" t="s">
        <v>107</v>
      </c>
      <c r="AG33" s="102"/>
      <c r="AH33" s="102" t="s">
        <v>107</v>
      </c>
      <c r="AI33" s="102" t="s">
        <v>107</v>
      </c>
      <c r="AJ33" s="102" t="s">
        <v>107</v>
      </c>
      <c r="AK33" s="102" t="s">
        <v>107</v>
      </c>
      <c r="AL33" s="102" t="s">
        <v>107</v>
      </c>
      <c r="AM33" s="102" t="s">
        <v>107</v>
      </c>
      <c r="AN33" s="102" t="s">
        <v>107</v>
      </c>
    </row>
    <row r="34" spans="1:246" x14ac:dyDescent="0.2">
      <c r="A34" s="64">
        <v>2010</v>
      </c>
      <c r="B34" s="55">
        <v>24.619021</v>
      </c>
      <c r="C34" s="55">
        <v>66.638849999999891</v>
      </c>
      <c r="D34" s="55">
        <f t="shared" si="0"/>
        <v>91.257870999999895</v>
      </c>
      <c r="E34" s="55"/>
      <c r="F34" s="55">
        <v>6.5251530000000031</v>
      </c>
      <c r="G34" s="55">
        <v>5.5041509999999993</v>
      </c>
      <c r="H34" s="55">
        <v>12.589716999999997</v>
      </c>
      <c r="I34" s="55"/>
      <c r="J34" s="55">
        <v>0.23783799999999999</v>
      </c>
      <c r="K34" s="55">
        <v>1.1600590000000002</v>
      </c>
      <c r="L34" s="55">
        <v>45.160769999999978</v>
      </c>
      <c r="M34" s="55"/>
      <c r="N34" s="55">
        <v>1.573806</v>
      </c>
      <c r="O34" s="55"/>
      <c r="P34" s="55">
        <v>18.506376999999915</v>
      </c>
      <c r="Q34" s="35"/>
      <c r="R34" s="99">
        <f t="shared" si="3"/>
        <v>12.050306000000006</v>
      </c>
      <c r="S34" s="99">
        <f t="shared" si="1"/>
        <v>5.2969351332799439</v>
      </c>
      <c r="T34" s="99">
        <f t="shared" si="1"/>
        <v>0.30202807583124014</v>
      </c>
      <c r="U34" s="102"/>
      <c r="V34" s="99" t="str">
        <f t="shared" si="4"/>
        <v>n/a</v>
      </c>
      <c r="W34" s="99">
        <f t="shared" si="5"/>
        <v>1.0707241275286985</v>
      </c>
      <c r="X34" s="99">
        <f t="shared" si="6"/>
        <v>-0.29529134532502543</v>
      </c>
      <c r="Y34" s="99" t="str">
        <f t="shared" si="7"/>
        <v>n/a</v>
      </c>
      <c r="Z34" s="99">
        <f t="shared" si="8"/>
        <v>4.6609283052530115</v>
      </c>
      <c r="AA34" s="99" t="str">
        <f t="shared" si="9"/>
        <v>n/a</v>
      </c>
      <c r="AB34" s="99">
        <f t="shared" si="10"/>
        <v>1.4570988342760045</v>
      </c>
      <c r="AD34" s="102" t="s">
        <v>107</v>
      </c>
      <c r="AE34" s="102" t="s">
        <v>107</v>
      </c>
      <c r="AF34" s="102" t="s">
        <v>107</v>
      </c>
      <c r="AG34" s="102"/>
      <c r="AH34" s="102" t="s">
        <v>107</v>
      </c>
      <c r="AI34" s="102" t="s">
        <v>107</v>
      </c>
      <c r="AJ34" s="102" t="s">
        <v>107</v>
      </c>
      <c r="AK34" s="102" t="s">
        <v>107</v>
      </c>
      <c r="AL34" s="102" t="s">
        <v>107</v>
      </c>
      <c r="AM34" s="102" t="s">
        <v>107</v>
      </c>
      <c r="AN34" s="102" t="s">
        <v>107</v>
      </c>
    </row>
    <row r="35" spans="1:246" x14ac:dyDescent="0.2">
      <c r="A35" s="64">
        <v>2011</v>
      </c>
      <c r="B35" s="55">
        <v>34.490367999999997</v>
      </c>
      <c r="C35" s="55">
        <v>37.146532000000036</v>
      </c>
      <c r="D35" s="55">
        <f t="shared" si="0"/>
        <v>71.636900000000026</v>
      </c>
      <c r="E35" s="55"/>
      <c r="F35" s="55">
        <v>26.677060000000004</v>
      </c>
      <c r="G35" s="55">
        <v>2.1046019999999999</v>
      </c>
      <c r="H35" s="55">
        <v>5.7087059999999923</v>
      </c>
      <c r="I35" s="55"/>
      <c r="J35" s="55">
        <v>0.67066399999999982</v>
      </c>
      <c r="K35" s="55">
        <v>0.45287700000000003</v>
      </c>
      <c r="L35" s="55">
        <v>15.850522999999995</v>
      </c>
      <c r="M35" s="55"/>
      <c r="N35" s="55">
        <v>2.4493519999999998</v>
      </c>
      <c r="O35" s="55"/>
      <c r="P35" s="55">
        <v>17.72311600000004</v>
      </c>
      <c r="Q35" s="35"/>
      <c r="R35" s="99">
        <f t="shared" si="3"/>
        <v>3.0883424495946672</v>
      </c>
      <c r="S35" s="99">
        <f t="shared" si="1"/>
        <v>-0.61763367320409635</v>
      </c>
      <c r="T35" s="99">
        <f t="shared" si="1"/>
        <v>-0.54655803621320531</v>
      </c>
      <c r="U35" s="102"/>
      <c r="V35" s="99">
        <f t="shared" si="4"/>
        <v>1.8198353501122604</v>
      </c>
      <c r="W35" s="99">
        <f t="shared" si="5"/>
        <v>-0.60960864921525548</v>
      </c>
      <c r="X35" s="99">
        <f t="shared" si="6"/>
        <v>-0.64902008978146286</v>
      </c>
      <c r="Y35" s="99" t="str">
        <f t="shared" si="7"/>
        <v>n/a</v>
      </c>
      <c r="Z35" s="99">
        <f t="shared" si="8"/>
        <v>0.55632396877378776</v>
      </c>
      <c r="AA35" s="99" t="str">
        <f t="shared" si="9"/>
        <v>n/a</v>
      </c>
      <c r="AB35" s="99">
        <f t="shared" si="10"/>
        <v>-4.2323843289255314E-2</v>
      </c>
      <c r="AD35" s="102" t="s">
        <v>107</v>
      </c>
      <c r="AE35" s="102" t="s">
        <v>107</v>
      </c>
      <c r="AF35" s="102" t="s">
        <v>107</v>
      </c>
      <c r="AG35" s="102"/>
      <c r="AH35" s="102" t="s">
        <v>107</v>
      </c>
      <c r="AI35" s="102" t="s">
        <v>107</v>
      </c>
      <c r="AJ35" s="102" t="s">
        <v>107</v>
      </c>
      <c r="AK35" s="102" t="s">
        <v>107</v>
      </c>
      <c r="AL35" s="102" t="s">
        <v>107</v>
      </c>
      <c r="AM35" s="102" t="s">
        <v>107</v>
      </c>
      <c r="AN35" s="102" t="s">
        <v>107</v>
      </c>
    </row>
    <row r="36" spans="1:246" x14ac:dyDescent="0.2">
      <c r="A36" s="64">
        <v>2012</v>
      </c>
      <c r="B36" s="55">
        <v>48.030688999999988</v>
      </c>
      <c r="C36" s="55">
        <v>27.922267000000016</v>
      </c>
      <c r="D36" s="55">
        <f t="shared" si="0"/>
        <v>75.952956</v>
      </c>
      <c r="E36" s="55"/>
      <c r="F36" s="55">
        <v>32.902031000000029</v>
      </c>
      <c r="G36" s="55">
        <v>8.7430519999999987</v>
      </c>
      <c r="H36" s="55">
        <v>6.3856059999999601</v>
      </c>
      <c r="I36" s="55"/>
      <c r="J36" s="55">
        <v>3.4691960000000006</v>
      </c>
      <c r="K36" s="55"/>
      <c r="L36" s="55">
        <v>16.498415000000005</v>
      </c>
      <c r="M36" s="55"/>
      <c r="N36" s="55">
        <v>2.6002689999999982</v>
      </c>
      <c r="O36" s="55"/>
      <c r="P36" s="55">
        <v>5.3543870000000133</v>
      </c>
      <c r="Q36" s="35"/>
      <c r="R36" s="99">
        <f t="shared" si="3"/>
        <v>0.23334546610458662</v>
      </c>
      <c r="S36" s="99">
        <f t="shared" si="1"/>
        <v>3.1542543435766</v>
      </c>
      <c r="T36" s="99">
        <f t="shared" si="1"/>
        <v>0.11857328088010988</v>
      </c>
      <c r="U36" s="102"/>
      <c r="V36" s="99">
        <f t="shared" si="4"/>
        <v>4.1727780229742484</v>
      </c>
      <c r="W36" s="99">
        <f t="shared" si="5"/>
        <v>-1</v>
      </c>
      <c r="X36" s="99">
        <f t="shared" si="6"/>
        <v>4.0875118127017718E-2</v>
      </c>
      <c r="Y36" s="99" t="str">
        <f t="shared" si="7"/>
        <v>n/a</v>
      </c>
      <c r="Z36" s="99">
        <f t="shared" si="8"/>
        <v>6.1615072068040178E-2</v>
      </c>
      <c r="AA36" s="99" t="str">
        <f t="shared" si="9"/>
        <v>n/a</v>
      </c>
      <c r="AB36" s="99">
        <f t="shared" si="10"/>
        <v>-0.69788681629122096</v>
      </c>
      <c r="AD36" s="102" t="s">
        <v>107</v>
      </c>
      <c r="AE36" s="102" t="s">
        <v>107</v>
      </c>
      <c r="AF36" s="102" t="s">
        <v>107</v>
      </c>
      <c r="AG36" s="102"/>
      <c r="AH36" s="102" t="s">
        <v>107</v>
      </c>
      <c r="AI36" s="102" t="s">
        <v>107</v>
      </c>
      <c r="AJ36" s="102" t="s">
        <v>107</v>
      </c>
      <c r="AK36" s="102" t="s">
        <v>107</v>
      </c>
      <c r="AL36" s="102" t="s">
        <v>107</v>
      </c>
      <c r="AM36" s="102" t="s">
        <v>107</v>
      </c>
      <c r="AN36" s="102" t="s">
        <v>107</v>
      </c>
    </row>
    <row r="37" spans="1:246" x14ac:dyDescent="0.2">
      <c r="A37" s="64">
        <v>2013</v>
      </c>
      <c r="B37" s="55">
        <v>87.994120999999964</v>
      </c>
      <c r="C37" s="55">
        <v>50.197845000000015</v>
      </c>
      <c r="D37" s="55">
        <f t="shared" si="0"/>
        <v>138.19196599999998</v>
      </c>
      <c r="E37" s="55"/>
      <c r="F37" s="55">
        <v>57.659699000000025</v>
      </c>
      <c r="G37" s="55">
        <v>24.484645000000004</v>
      </c>
      <c r="H37" s="55">
        <v>5.8497769999999321</v>
      </c>
      <c r="I37" s="55"/>
      <c r="J37" s="55">
        <v>13.162934000000007</v>
      </c>
      <c r="K37" s="55"/>
      <c r="L37" s="55">
        <v>15.507662000000007</v>
      </c>
      <c r="M37" s="55">
        <v>1.8049999999999999</v>
      </c>
      <c r="N37" s="55">
        <v>10.698017999999998</v>
      </c>
      <c r="O37" s="55">
        <v>0.47913699999999992</v>
      </c>
      <c r="P37" s="55">
        <v>8.5450939999999989</v>
      </c>
      <c r="Q37" s="35"/>
      <c r="R37" s="99">
        <f t="shared" si="3"/>
        <v>0.75246625352702301</v>
      </c>
      <c r="S37" s="99">
        <f t="shared" ref="S37:S43" si="11">IFERROR(G37/G36-1, "n/a")</f>
        <v>1.8004688751708224</v>
      </c>
      <c r="T37" s="99">
        <f t="shared" ref="T37:T43" si="12">IFERROR(H37/H36-1, "n/a")</f>
        <v>-8.3912004592834433E-2</v>
      </c>
      <c r="U37" s="102"/>
      <c r="V37" s="99">
        <f t="shared" si="4"/>
        <v>2.7942318623681119</v>
      </c>
      <c r="W37" s="99" t="str">
        <f t="shared" si="5"/>
        <v>n/a</v>
      </c>
      <c r="X37" s="99">
        <f t="shared" si="6"/>
        <v>-6.0051404937989328E-2</v>
      </c>
      <c r="Y37" s="99" t="str">
        <f t="shared" si="7"/>
        <v>n/a</v>
      </c>
      <c r="Z37" s="99">
        <f t="shared" si="8"/>
        <v>3.1141966465777218</v>
      </c>
      <c r="AA37" s="99" t="str">
        <f t="shared" si="9"/>
        <v>n/a</v>
      </c>
      <c r="AB37" s="99">
        <f t="shared" si="10"/>
        <v>0.59590518952029004</v>
      </c>
      <c r="AD37" s="102" t="s">
        <v>107</v>
      </c>
      <c r="AE37" s="102" t="s">
        <v>107</v>
      </c>
      <c r="AF37" s="102" t="s">
        <v>107</v>
      </c>
      <c r="AG37" s="102"/>
      <c r="AH37" s="102" t="s">
        <v>107</v>
      </c>
      <c r="AI37" s="102" t="s">
        <v>107</v>
      </c>
      <c r="AJ37" s="102" t="s">
        <v>107</v>
      </c>
      <c r="AK37" s="102" t="s">
        <v>107</v>
      </c>
      <c r="AL37" s="102" t="s">
        <v>107</v>
      </c>
      <c r="AM37" s="102" t="s">
        <v>107</v>
      </c>
      <c r="AN37" s="102" t="s">
        <v>107</v>
      </c>
    </row>
    <row r="38" spans="1:246" x14ac:dyDescent="0.2">
      <c r="A38" s="64">
        <v>2014</v>
      </c>
      <c r="B38" s="55">
        <v>100.57259600000008</v>
      </c>
      <c r="C38" s="55">
        <v>73.907405000000153</v>
      </c>
      <c r="D38" s="55">
        <f t="shared" si="0"/>
        <v>174.48000100000024</v>
      </c>
      <c r="E38" s="55"/>
      <c r="F38" s="55">
        <v>60.082668999999996</v>
      </c>
      <c r="G38" s="55">
        <v>23.322964999999993</v>
      </c>
      <c r="H38" s="55">
        <v>17.166962000000083</v>
      </c>
      <c r="I38" s="55"/>
      <c r="J38" s="55">
        <v>8.6971189999999972</v>
      </c>
      <c r="K38" s="55">
        <v>0.13678000000000001</v>
      </c>
      <c r="L38" s="55">
        <v>16.322297000000006</v>
      </c>
      <c r="M38" s="55">
        <v>10.812455999999997</v>
      </c>
      <c r="N38" s="55">
        <v>26.539508999999995</v>
      </c>
      <c r="O38" s="55">
        <v>6.7371459999999992</v>
      </c>
      <c r="P38" s="55">
        <v>4.6620980000001566</v>
      </c>
      <c r="Q38" s="35"/>
      <c r="R38" s="99">
        <f t="shared" si="3"/>
        <v>4.2021898171892502E-2</v>
      </c>
      <c r="S38" s="99">
        <f t="shared" si="11"/>
        <v>-4.7445245785675549E-2</v>
      </c>
      <c r="T38" s="99">
        <f t="shared" si="12"/>
        <v>1.9346352860972789</v>
      </c>
      <c r="U38" s="102"/>
      <c r="V38" s="99">
        <f t="shared" si="4"/>
        <v>-0.33927200425072457</v>
      </c>
      <c r="W38" s="99" t="str">
        <f t="shared" si="5"/>
        <v>n/a</v>
      </c>
      <c r="X38" s="99">
        <f t="shared" si="6"/>
        <v>5.2531129450719138E-2</v>
      </c>
      <c r="Y38" s="99">
        <f t="shared" si="7"/>
        <v>4.9902803324099709</v>
      </c>
      <c r="Z38" s="99">
        <f t="shared" si="8"/>
        <v>1.480787469230282</v>
      </c>
      <c r="AA38" s="99">
        <f t="shared" si="9"/>
        <v>13.061001341996132</v>
      </c>
      <c r="AB38" s="99">
        <f t="shared" si="10"/>
        <v>-0.4544123212687704</v>
      </c>
      <c r="AD38" s="102" t="s">
        <v>107</v>
      </c>
      <c r="AE38" s="102" t="s">
        <v>107</v>
      </c>
      <c r="AF38" s="102" t="s">
        <v>107</v>
      </c>
      <c r="AG38" s="102"/>
      <c r="AH38" s="102" t="s">
        <v>107</v>
      </c>
      <c r="AI38" s="102" t="s">
        <v>107</v>
      </c>
      <c r="AJ38" s="102" t="s">
        <v>107</v>
      </c>
      <c r="AK38" s="102" t="s">
        <v>107</v>
      </c>
      <c r="AL38" s="102" t="s">
        <v>107</v>
      </c>
      <c r="AM38" s="102" t="s">
        <v>107</v>
      </c>
      <c r="AN38" s="102" t="s">
        <v>107</v>
      </c>
    </row>
    <row r="39" spans="1:246" x14ac:dyDescent="0.2">
      <c r="A39" s="64">
        <v>2015</v>
      </c>
      <c r="B39" s="55">
        <v>101.81680649999998</v>
      </c>
      <c r="C39" s="55">
        <v>97.449011200000001</v>
      </c>
      <c r="D39" s="55">
        <f t="shared" si="0"/>
        <v>199.26581769999999</v>
      </c>
      <c r="E39" s="55"/>
      <c r="F39" s="55">
        <v>62.457051500000013</v>
      </c>
      <c r="G39" s="55">
        <v>24.348528000000009</v>
      </c>
      <c r="H39" s="55">
        <v>15.011226999999963</v>
      </c>
      <c r="I39" s="55"/>
      <c r="J39" s="55">
        <v>12.538842999999995</v>
      </c>
      <c r="K39" s="55">
        <v>0.44048099999999996</v>
      </c>
      <c r="L39" s="55">
        <v>17.049367199999992</v>
      </c>
      <c r="M39" s="55">
        <v>14.904038000000003</v>
      </c>
      <c r="N39" s="55">
        <v>41.634265000000049</v>
      </c>
      <c r="O39" s="55">
        <v>6.9314059999999982</v>
      </c>
      <c r="P39" s="55">
        <v>3.9506109999999666</v>
      </c>
      <c r="Q39" s="35"/>
      <c r="R39" s="99">
        <f t="shared" si="3"/>
        <v>3.9518592291564403E-2</v>
      </c>
      <c r="S39" s="99">
        <f t="shared" si="11"/>
        <v>4.3972239378656131E-2</v>
      </c>
      <c r="T39" s="99">
        <f t="shared" si="12"/>
        <v>-0.12557463574510797</v>
      </c>
      <c r="U39" s="102"/>
      <c r="V39" s="99">
        <f t="shared" si="4"/>
        <v>0.44172374782959722</v>
      </c>
      <c r="W39" s="99">
        <f t="shared" si="5"/>
        <v>2.2203611639128522</v>
      </c>
      <c r="X39" s="99">
        <f t="shared" si="6"/>
        <v>4.4544600554688119E-2</v>
      </c>
      <c r="Y39" s="99">
        <f t="shared" si="7"/>
        <v>0.37841374799583072</v>
      </c>
      <c r="Z39" s="99">
        <f t="shared" si="8"/>
        <v>0.56876545832102843</v>
      </c>
      <c r="AA39" s="99">
        <f t="shared" si="9"/>
        <v>2.8834168058700094E-2</v>
      </c>
      <c r="AB39" s="99">
        <f t="shared" si="10"/>
        <v>-0.15261090607708505</v>
      </c>
      <c r="AD39" s="102" t="s">
        <v>107</v>
      </c>
      <c r="AE39" s="102" t="s">
        <v>107</v>
      </c>
      <c r="AF39" s="102" t="s">
        <v>107</v>
      </c>
      <c r="AG39" s="102"/>
      <c r="AH39" s="102" t="s">
        <v>107</v>
      </c>
      <c r="AI39" s="102" t="s">
        <v>107</v>
      </c>
      <c r="AJ39" s="102" t="s">
        <v>107</v>
      </c>
      <c r="AK39" s="102" t="s">
        <v>107</v>
      </c>
      <c r="AL39" s="102" t="s">
        <v>107</v>
      </c>
      <c r="AM39" s="102" t="s">
        <v>107</v>
      </c>
      <c r="AN39" s="102" t="s">
        <v>107</v>
      </c>
    </row>
    <row r="40" spans="1:246" x14ac:dyDescent="0.2">
      <c r="A40" s="64">
        <v>2016</v>
      </c>
      <c r="B40" s="55">
        <v>78.431759000000028</v>
      </c>
      <c r="C40" s="55">
        <v>85.520042999999987</v>
      </c>
      <c r="D40" s="55">
        <f t="shared" si="0"/>
        <v>163.95180200000001</v>
      </c>
      <c r="E40" s="55"/>
      <c r="F40" s="55">
        <v>47.914404000000033</v>
      </c>
      <c r="G40" s="55">
        <v>21.12142399999999</v>
      </c>
      <c r="H40" s="55">
        <v>9.3959310000000045</v>
      </c>
      <c r="I40" s="55"/>
      <c r="J40" s="55">
        <v>9.9272689999999937</v>
      </c>
      <c r="K40" s="55">
        <v>1.2103409999999994</v>
      </c>
      <c r="L40" s="55">
        <v>10.248607999999999</v>
      </c>
      <c r="M40" s="55">
        <v>14.204567999999997</v>
      </c>
      <c r="N40" s="55">
        <v>27.564205000000015</v>
      </c>
      <c r="O40" s="55">
        <v>5.0635470000000016</v>
      </c>
      <c r="P40" s="55">
        <v>17.301504999999977</v>
      </c>
      <c r="Q40" s="35"/>
      <c r="R40" s="99">
        <f t="shared" si="3"/>
        <v>-0.2328423636841066</v>
      </c>
      <c r="S40" s="99">
        <f t="shared" si="11"/>
        <v>-0.13253795054879769</v>
      </c>
      <c r="T40" s="99">
        <f t="shared" si="12"/>
        <v>-0.37407308543132234</v>
      </c>
      <c r="U40" s="102"/>
      <c r="V40" s="99">
        <f t="shared" si="4"/>
        <v>-0.20827870641653312</v>
      </c>
      <c r="W40" s="99">
        <f t="shared" si="5"/>
        <v>1.7477711864983951</v>
      </c>
      <c r="X40" s="99">
        <f t="shared" si="6"/>
        <v>-0.39888631174534128</v>
      </c>
      <c r="Y40" s="99">
        <f t="shared" si="7"/>
        <v>-4.6931576529797292E-2</v>
      </c>
      <c r="Z40" s="99">
        <f t="shared" si="8"/>
        <v>-0.33794423895798364</v>
      </c>
      <c r="AA40" s="99">
        <f t="shared" si="9"/>
        <v>-0.26947764998904944</v>
      </c>
      <c r="AB40" s="99">
        <f t="shared" si="10"/>
        <v>3.3794504191883545</v>
      </c>
      <c r="AD40" s="102" t="s">
        <v>107</v>
      </c>
      <c r="AE40" s="102" t="s">
        <v>107</v>
      </c>
      <c r="AF40" s="102" t="s">
        <v>107</v>
      </c>
      <c r="AG40" s="102"/>
      <c r="AH40" s="102" t="s">
        <v>107</v>
      </c>
      <c r="AI40" s="102" t="s">
        <v>107</v>
      </c>
      <c r="AJ40" s="102" t="s">
        <v>107</v>
      </c>
      <c r="AK40" s="102" t="s">
        <v>107</v>
      </c>
      <c r="AL40" s="102" t="s">
        <v>107</v>
      </c>
      <c r="AM40" s="102" t="s">
        <v>107</v>
      </c>
      <c r="AN40" s="102" t="s">
        <v>107</v>
      </c>
    </row>
    <row r="41" spans="1:246" x14ac:dyDescent="0.2">
      <c r="A41" s="64">
        <v>2017</v>
      </c>
      <c r="B41" s="55">
        <v>98.000181000000083</v>
      </c>
      <c r="C41" s="55">
        <v>125.92626300000006</v>
      </c>
      <c r="D41" s="55">
        <f t="shared" si="0"/>
        <v>223.92644400000015</v>
      </c>
      <c r="E41" s="55"/>
      <c r="F41" s="55">
        <v>48.697451999999998</v>
      </c>
      <c r="G41" s="55">
        <v>36.851002999999977</v>
      </c>
      <c r="H41" s="55">
        <v>12.451726000000107</v>
      </c>
      <c r="I41" s="55"/>
      <c r="J41" s="55">
        <v>12.416702000000004</v>
      </c>
      <c r="K41" s="55">
        <v>5.7964619999999982</v>
      </c>
      <c r="L41" s="55">
        <v>9.8461549999999942</v>
      </c>
      <c r="M41" s="55">
        <v>15.625742999999996</v>
      </c>
      <c r="N41" s="55">
        <v>53.570669000000045</v>
      </c>
      <c r="O41" s="55">
        <v>5.1019529999999991</v>
      </c>
      <c r="P41" s="55">
        <v>23.568579000000042</v>
      </c>
      <c r="Q41" s="35"/>
      <c r="R41" s="99">
        <f t="shared" si="3"/>
        <v>1.6342643018161462E-2</v>
      </c>
      <c r="S41" s="99">
        <f t="shared" si="11"/>
        <v>0.74472152067019692</v>
      </c>
      <c r="T41" s="99">
        <f t="shared" si="12"/>
        <v>0.32522535552890952</v>
      </c>
      <c r="U41" s="102"/>
      <c r="V41" s="99">
        <f t="shared" si="4"/>
        <v>0.25076715459206467</v>
      </c>
      <c r="W41" s="99">
        <f t="shared" si="5"/>
        <v>3.7891148031835664</v>
      </c>
      <c r="X41" s="99">
        <f t="shared" si="6"/>
        <v>-3.9269040244295117E-2</v>
      </c>
      <c r="Y41" s="99">
        <f t="shared" si="7"/>
        <v>0.10005056119974931</v>
      </c>
      <c r="Z41" s="99">
        <f t="shared" si="8"/>
        <v>0.94348681560016034</v>
      </c>
      <c r="AA41" s="99">
        <f t="shared" si="9"/>
        <v>7.5848017210065066E-3</v>
      </c>
      <c r="AB41" s="99">
        <f t="shared" si="10"/>
        <v>0.362227101052774</v>
      </c>
      <c r="AD41" s="102" t="s">
        <v>107</v>
      </c>
      <c r="AE41" s="102" t="s">
        <v>107</v>
      </c>
      <c r="AF41" s="102" t="s">
        <v>107</v>
      </c>
      <c r="AG41" s="102"/>
      <c r="AH41" s="102" t="s">
        <v>107</v>
      </c>
      <c r="AI41" s="102" t="s">
        <v>107</v>
      </c>
      <c r="AJ41" s="102" t="s">
        <v>107</v>
      </c>
      <c r="AK41" s="102" t="s">
        <v>107</v>
      </c>
      <c r="AL41" s="102" t="s">
        <v>107</v>
      </c>
      <c r="AM41" s="102" t="s">
        <v>107</v>
      </c>
      <c r="AN41" s="102" t="s">
        <v>107</v>
      </c>
    </row>
    <row r="42" spans="1:246" x14ac:dyDescent="0.2">
      <c r="A42" s="64">
        <v>2018</v>
      </c>
      <c r="B42" s="55">
        <v>88.711928</v>
      </c>
      <c r="C42" s="55">
        <v>181.35820199999998</v>
      </c>
      <c r="D42" s="55">
        <f t="shared" si="0"/>
        <v>270.07012999999995</v>
      </c>
      <c r="E42" s="55"/>
      <c r="F42" s="55">
        <v>39.478523000000003</v>
      </c>
      <c r="G42" s="55">
        <v>38.755754999999994</v>
      </c>
      <c r="H42" s="55">
        <v>10.477650000000008</v>
      </c>
      <c r="I42" s="55"/>
      <c r="J42" s="55">
        <v>39.507026999999994</v>
      </c>
      <c r="K42" s="55">
        <v>12.511902000000001</v>
      </c>
      <c r="L42" s="55">
        <v>5.6765800000000004</v>
      </c>
      <c r="M42" s="55">
        <v>33.038297999999998</v>
      </c>
      <c r="N42" s="55">
        <v>74.70996199999999</v>
      </c>
      <c r="O42" s="55">
        <v>7.3431229999999994</v>
      </c>
      <c r="P42" s="55">
        <v>8.5713100000000182</v>
      </c>
      <c r="Q42" s="35"/>
      <c r="R42" s="99">
        <f t="shared" si="3"/>
        <v>-0.18931029492056373</v>
      </c>
      <c r="S42" s="99">
        <f t="shared" si="11"/>
        <v>5.1687928277013739E-2</v>
      </c>
      <c r="T42" s="99">
        <f t="shared" si="12"/>
        <v>-0.15853834239526976</v>
      </c>
      <c r="U42" s="102"/>
      <c r="V42" s="99">
        <f t="shared" si="4"/>
        <v>2.181764932427305</v>
      </c>
      <c r="W42" s="99">
        <f t="shared" si="5"/>
        <v>1.1585411928862821</v>
      </c>
      <c r="X42" s="99">
        <f t="shared" si="6"/>
        <v>-0.42347241131182645</v>
      </c>
      <c r="Y42" s="99">
        <f t="shared" si="7"/>
        <v>1.1143505304035788</v>
      </c>
      <c r="Z42" s="99">
        <f t="shared" si="8"/>
        <v>0.39460573098312302</v>
      </c>
      <c r="AA42" s="99">
        <f t="shared" si="9"/>
        <v>0.43927688083367311</v>
      </c>
      <c r="AB42" s="99">
        <f t="shared" si="10"/>
        <v>-0.6363247016292326</v>
      </c>
      <c r="AD42" s="102" t="s">
        <v>107</v>
      </c>
      <c r="AE42" s="102" t="s">
        <v>107</v>
      </c>
      <c r="AF42" s="102" t="s">
        <v>107</v>
      </c>
      <c r="AG42" s="102"/>
      <c r="AH42" s="102" t="s">
        <v>107</v>
      </c>
      <c r="AI42" s="102" t="s">
        <v>107</v>
      </c>
      <c r="AJ42" s="102" t="s">
        <v>107</v>
      </c>
      <c r="AK42" s="102" t="s">
        <v>107</v>
      </c>
      <c r="AL42" s="102" t="s">
        <v>107</v>
      </c>
      <c r="AM42" s="102" t="s">
        <v>107</v>
      </c>
      <c r="AN42" s="102" t="s">
        <v>107</v>
      </c>
    </row>
    <row r="43" spans="1:246" x14ac:dyDescent="0.2">
      <c r="A43" s="64">
        <v>2019</v>
      </c>
      <c r="B43" s="55">
        <f>SUM(B47:B50)</f>
        <v>107.01505699999998</v>
      </c>
      <c r="C43" s="55">
        <f t="shared" ref="C43:P43" si="13">SUM(C47:C50)</f>
        <v>139.55928901999999</v>
      </c>
      <c r="D43" s="55">
        <f t="shared" si="0"/>
        <v>246.57434601999998</v>
      </c>
      <c r="E43" s="55"/>
      <c r="F43" s="55">
        <f t="shared" si="13"/>
        <v>48.981954999999999</v>
      </c>
      <c r="G43" s="55">
        <f t="shared" si="13"/>
        <v>46.899270000000001</v>
      </c>
      <c r="H43" s="55">
        <f t="shared" si="13"/>
        <v>11.133831999999998</v>
      </c>
      <c r="I43" s="55"/>
      <c r="J43" s="55">
        <f t="shared" si="13"/>
        <v>20.611471999999999</v>
      </c>
      <c r="K43" s="55">
        <f t="shared" si="13"/>
        <v>32.298629000000005</v>
      </c>
      <c r="L43" s="55">
        <f t="shared" si="13"/>
        <v>6.8464855199999999</v>
      </c>
      <c r="M43" s="55">
        <f t="shared" si="13"/>
        <v>12.082998</v>
      </c>
      <c r="N43" s="55">
        <f t="shared" si="13"/>
        <v>27.904932000000002</v>
      </c>
      <c r="O43" s="55">
        <f t="shared" si="13"/>
        <v>2.2010564980000002</v>
      </c>
      <c r="P43" s="55">
        <f t="shared" si="13"/>
        <v>37.613716001999997</v>
      </c>
      <c r="Q43" s="35"/>
      <c r="R43" s="99">
        <f t="shared" si="3"/>
        <v>0.2407241020643045</v>
      </c>
      <c r="S43" s="99">
        <f t="shared" si="11"/>
        <v>0.21012401900053312</v>
      </c>
      <c r="T43" s="99">
        <f t="shared" si="12"/>
        <v>6.2626829489436098E-2</v>
      </c>
      <c r="U43" s="102"/>
      <c r="V43" s="99">
        <f t="shared" si="4"/>
        <v>-0.47828339500210926</v>
      </c>
      <c r="W43" s="99">
        <f t="shared" si="5"/>
        <v>1.5814323833418773</v>
      </c>
      <c r="X43" s="99">
        <f t="shared" si="6"/>
        <v>0.20609337312254894</v>
      </c>
      <c r="Y43" s="99">
        <f t="shared" si="7"/>
        <v>-0.63427298827560663</v>
      </c>
      <c r="Z43" s="99">
        <f t="shared" si="8"/>
        <v>-0.62648981135875825</v>
      </c>
      <c r="AA43" s="99">
        <f t="shared" si="9"/>
        <v>-0.70025607660391898</v>
      </c>
      <c r="AB43" s="99">
        <f t="shared" si="10"/>
        <v>3.3883275720980706</v>
      </c>
      <c r="AD43" s="102" t="s">
        <v>107</v>
      </c>
      <c r="AE43" s="102" t="s">
        <v>107</v>
      </c>
      <c r="AF43" s="102" t="s">
        <v>107</v>
      </c>
      <c r="AG43" s="102"/>
      <c r="AH43" s="102" t="s">
        <v>107</v>
      </c>
      <c r="AI43" s="102" t="s">
        <v>107</v>
      </c>
      <c r="AJ43" s="102" t="s">
        <v>107</v>
      </c>
      <c r="AK43" s="102" t="s">
        <v>107</v>
      </c>
      <c r="AL43" s="102" t="s">
        <v>107</v>
      </c>
      <c r="AM43" s="102" t="s">
        <v>107</v>
      </c>
      <c r="AN43" s="102" t="s">
        <v>107</v>
      </c>
    </row>
    <row r="44" spans="1:246" x14ac:dyDescent="0.2">
      <c r="A44" s="64">
        <v>2020</v>
      </c>
      <c r="B44" s="55">
        <f>SUM(B51:B54)</f>
        <v>59.239955000000002</v>
      </c>
      <c r="C44" s="55">
        <f t="shared" ref="C44:P44" si="14">SUM(C51:C54)</f>
        <v>201.84161599999999</v>
      </c>
      <c r="D44" s="55">
        <f t="shared" si="14"/>
        <v>261.081571</v>
      </c>
      <c r="E44" s="55"/>
      <c r="F44" s="55">
        <f t="shared" si="14"/>
        <v>26.287216000000001</v>
      </c>
      <c r="G44" s="55">
        <f t="shared" si="14"/>
        <v>21.752101000000003</v>
      </c>
      <c r="H44" s="55">
        <f t="shared" si="14"/>
        <v>11.200638000000001</v>
      </c>
      <c r="I44" s="55"/>
      <c r="J44" s="55">
        <f t="shared" si="14"/>
        <v>21.062567000000001</v>
      </c>
      <c r="K44" s="55">
        <f t="shared" si="14"/>
        <v>21.878312999999999</v>
      </c>
      <c r="L44" s="55">
        <f t="shared" si="14"/>
        <v>50.169751999999995</v>
      </c>
      <c r="M44" s="55">
        <f t="shared" si="14"/>
        <v>49.841769999999997</v>
      </c>
      <c r="N44" s="55">
        <f t="shared" si="14"/>
        <v>13.496404000000002</v>
      </c>
      <c r="O44" s="55">
        <f t="shared" si="14"/>
        <v>6.410622</v>
      </c>
      <c r="P44" s="55">
        <f t="shared" si="14"/>
        <v>38.982187999999994</v>
      </c>
      <c r="Q44" s="35"/>
      <c r="R44" s="99">
        <f t="shared" ref="R44" si="15">IFERROR(F44/F43-1, "n/a")</f>
        <v>-0.46332856661192878</v>
      </c>
      <c r="S44" s="99">
        <f t="shared" ref="S44" si="16">IFERROR(G44/G43-1, "n/a")</f>
        <v>-0.53619531817872645</v>
      </c>
      <c r="T44" s="99">
        <f t="shared" ref="T44" si="17">IFERROR(H44/H43-1, "n/a")</f>
        <v>6.0002701675401227E-3</v>
      </c>
      <c r="U44" s="102"/>
      <c r="V44" s="99">
        <f t="shared" ref="V44" si="18">IFERROR(J44/J43-1, "n/a")</f>
        <v>2.1885627576720523E-2</v>
      </c>
      <c r="W44" s="99">
        <f t="shared" ref="W44" si="19">IFERROR(K44/K43-1, "n/a")</f>
        <v>-0.32262409652124879</v>
      </c>
      <c r="X44" s="99">
        <f t="shared" ref="X44" si="20">IFERROR(L44/L43-1, "n/a")</f>
        <v>6.3278110139054231</v>
      </c>
      <c r="Y44" s="99">
        <f t="shared" ref="Y44" si="21">IFERROR(M44/M43-1, "n/a")</f>
        <v>3.1249506124225128</v>
      </c>
      <c r="Z44" s="99">
        <f t="shared" ref="Z44" si="22">IFERROR(N44/N43-1, "n/a")</f>
        <v>-0.51634341914898774</v>
      </c>
      <c r="AA44" s="99">
        <f t="shared" ref="AA44" si="23">IFERROR(O44/O43-1, "n/a")</f>
        <v>1.9125204218179044</v>
      </c>
      <c r="AB44" s="99">
        <f t="shared" ref="AB44" si="24">IFERROR(P44/P43-1, "n/a")</f>
        <v>3.6382260075745521E-2</v>
      </c>
      <c r="AD44" s="102" t="s">
        <v>107</v>
      </c>
      <c r="AE44" s="102" t="s">
        <v>107</v>
      </c>
      <c r="AF44" s="102" t="s">
        <v>107</v>
      </c>
      <c r="AG44" s="102"/>
      <c r="AH44" s="102" t="s">
        <v>107</v>
      </c>
      <c r="AI44" s="102" t="s">
        <v>107</v>
      </c>
      <c r="AJ44" s="102" t="s">
        <v>107</v>
      </c>
      <c r="AK44" s="102" t="s">
        <v>107</v>
      </c>
      <c r="AL44" s="102" t="s">
        <v>107</v>
      </c>
      <c r="AM44" s="102" t="s">
        <v>107</v>
      </c>
      <c r="AN44" s="102" t="s">
        <v>107</v>
      </c>
    </row>
    <row r="45" spans="1:246" x14ac:dyDescent="0.2">
      <c r="A45" s="64">
        <v>2021</v>
      </c>
      <c r="B45" s="55">
        <f>SUM(B55:B58)</f>
        <v>137.17179999999996</v>
      </c>
      <c r="C45" s="55">
        <f t="shared" ref="C45:P45" si="25">SUM(C55:C58)</f>
        <v>271.69961499999994</v>
      </c>
      <c r="D45" s="55">
        <f t="shared" si="25"/>
        <v>408.87141499999996</v>
      </c>
      <c r="E45" s="55"/>
      <c r="F45" s="55">
        <f t="shared" si="25"/>
        <v>25.504174000000003</v>
      </c>
      <c r="G45" s="55">
        <f t="shared" si="25"/>
        <v>80.559549000000004</v>
      </c>
      <c r="H45" s="55">
        <f t="shared" si="25"/>
        <v>31.108076999999987</v>
      </c>
      <c r="I45" s="55"/>
      <c r="J45" s="55">
        <f t="shared" si="25"/>
        <v>84.214027000000016</v>
      </c>
      <c r="K45" s="55">
        <f t="shared" si="25"/>
        <v>46.751852000000007</v>
      </c>
      <c r="L45" s="55">
        <f t="shared" si="25"/>
        <v>5.8228910000000003</v>
      </c>
      <c r="M45" s="55">
        <f t="shared" si="25"/>
        <v>32.041586000000002</v>
      </c>
      <c r="N45" s="55">
        <f t="shared" si="25"/>
        <v>29.934656999999998</v>
      </c>
      <c r="O45" s="55">
        <f t="shared" si="25"/>
        <v>18.379373000000001</v>
      </c>
      <c r="P45" s="55">
        <f t="shared" si="25"/>
        <v>54.555228999999947</v>
      </c>
      <c r="Q45" s="35"/>
      <c r="R45" s="99">
        <f t="shared" ref="R45" si="26">IFERROR(F45/F44-1, "n/a")</f>
        <v>-2.9787939506412453E-2</v>
      </c>
      <c r="S45" s="99">
        <f t="shared" ref="S45" si="27">IFERROR(G45/G44-1, "n/a")</f>
        <v>2.7035295579033947</v>
      </c>
      <c r="T45" s="99">
        <f t="shared" ref="T45" si="28">IFERROR(H45/H44-1, "n/a")</f>
        <v>1.7773486653170991</v>
      </c>
      <c r="U45" s="102"/>
      <c r="V45" s="99">
        <f t="shared" ref="V45" si="29">IFERROR(J45/J44-1, "n/a")</f>
        <v>2.9982793645238024</v>
      </c>
      <c r="W45" s="99">
        <f t="shared" ref="W45" si="30">IFERROR(K45/K44-1, "n/a")</f>
        <v>1.1369038828542224</v>
      </c>
      <c r="X45" s="99">
        <f t="shared" ref="X45" si="31">IFERROR(L45/L44-1, "n/a")</f>
        <v>-0.88393622117167325</v>
      </c>
      <c r="Y45" s="99">
        <f t="shared" ref="Y45" si="32">IFERROR(M45/M44-1, "n/a")</f>
        <v>-0.35713386583181128</v>
      </c>
      <c r="Z45" s="99">
        <f t="shared" ref="Z45" si="33">IFERROR(N45/N44-1, "n/a")</f>
        <v>1.2179728022368028</v>
      </c>
      <c r="AA45" s="99">
        <f t="shared" ref="AA45" si="34">IFERROR(O45/O44-1, "n/a")</f>
        <v>1.8670186761908596</v>
      </c>
      <c r="AB45" s="99">
        <f t="shared" ref="AB45" si="35">IFERROR(P45/P44-1, "n/a")</f>
        <v>0.39949119839040215</v>
      </c>
      <c r="AD45" s="102" t="s">
        <v>107</v>
      </c>
      <c r="AE45" s="102" t="s">
        <v>107</v>
      </c>
      <c r="AF45" s="102" t="s">
        <v>107</v>
      </c>
      <c r="AG45" s="102"/>
      <c r="AH45" s="102" t="s">
        <v>107</v>
      </c>
      <c r="AI45" s="102" t="s">
        <v>107</v>
      </c>
      <c r="AJ45" s="102" t="s">
        <v>107</v>
      </c>
      <c r="AK45" s="102" t="s">
        <v>107</v>
      </c>
      <c r="AL45" s="102" t="s">
        <v>107</v>
      </c>
      <c r="AM45" s="102" t="s">
        <v>107</v>
      </c>
      <c r="AN45" s="102" t="s">
        <v>107</v>
      </c>
    </row>
    <row r="46" spans="1:246" x14ac:dyDescent="0.2">
      <c r="A46" s="64"/>
      <c r="B46" s="55"/>
      <c r="C46" s="55"/>
      <c r="D46" s="55"/>
      <c r="E46" s="55"/>
      <c r="F46" s="55"/>
      <c r="G46" s="55"/>
      <c r="H46" s="55"/>
      <c r="I46" s="55"/>
      <c r="J46" s="55"/>
      <c r="K46" s="55"/>
      <c r="L46" s="55"/>
      <c r="M46" s="55"/>
      <c r="N46" s="55"/>
      <c r="O46" s="55"/>
      <c r="P46" s="55"/>
      <c r="Q46" s="35"/>
      <c r="R46" s="102"/>
      <c r="S46" s="102"/>
      <c r="T46" s="102"/>
      <c r="U46" s="102"/>
      <c r="V46" s="102"/>
      <c r="W46" s="102"/>
      <c r="X46" s="102"/>
      <c r="Y46" s="102"/>
      <c r="Z46" s="102"/>
      <c r="AA46" s="102"/>
      <c r="AB46" s="102"/>
      <c r="AD46" s="102"/>
      <c r="AE46" s="102"/>
      <c r="AF46" s="102"/>
      <c r="AG46" s="102"/>
      <c r="AH46" s="102"/>
      <c r="AI46" s="102"/>
      <c r="AJ46" s="102"/>
      <c r="AK46" s="102"/>
      <c r="AL46" s="102"/>
      <c r="AM46" s="102"/>
      <c r="AN46" s="102"/>
    </row>
    <row r="47" spans="1:246" x14ac:dyDescent="0.2">
      <c r="A47" s="31" t="s">
        <v>98</v>
      </c>
      <c r="B47" s="38">
        <f>SUM(B60:B62)</f>
        <v>18.537478999999998</v>
      </c>
      <c r="C47" s="38">
        <f t="shared" ref="C47:P47" si="36">SUM(C60:C62)</f>
        <v>32.751868520000002</v>
      </c>
      <c r="D47" s="38">
        <f>SUM(B47:C47)</f>
        <v>51.28934752</v>
      </c>
      <c r="E47" s="38"/>
      <c r="F47" s="38">
        <f t="shared" si="36"/>
        <v>8.5939409999999992</v>
      </c>
      <c r="G47" s="38">
        <f t="shared" si="36"/>
        <v>7.9417999999999997</v>
      </c>
      <c r="H47" s="38">
        <f t="shared" si="36"/>
        <v>2.0017380000000009</v>
      </c>
      <c r="I47" s="38"/>
      <c r="J47" s="38">
        <f t="shared" si="36"/>
        <v>4.0601529999999997</v>
      </c>
      <c r="K47" s="38">
        <f t="shared" si="36"/>
        <v>10.186574</v>
      </c>
      <c r="L47" s="38">
        <f t="shared" si="36"/>
        <v>2.83319952</v>
      </c>
      <c r="M47" s="38">
        <f t="shared" si="36"/>
        <v>3.0281440000000002</v>
      </c>
      <c r="N47" s="38">
        <f t="shared" si="36"/>
        <v>6.2398309999999997</v>
      </c>
      <c r="O47" s="38">
        <f t="shared" si="36"/>
        <v>0.45073800000000003</v>
      </c>
      <c r="P47" s="38">
        <f t="shared" si="36"/>
        <v>5.9532289999999985</v>
      </c>
      <c r="Q47" s="66"/>
      <c r="R47" s="99" t="s">
        <v>107</v>
      </c>
      <c r="S47" s="99" t="s">
        <v>107</v>
      </c>
      <c r="T47" s="99" t="s">
        <v>107</v>
      </c>
      <c r="U47" s="99"/>
      <c r="V47" s="99" t="s">
        <v>107</v>
      </c>
      <c r="W47" s="99" t="s">
        <v>107</v>
      </c>
      <c r="X47" s="99" t="s">
        <v>107</v>
      </c>
      <c r="Y47" s="99" t="s">
        <v>107</v>
      </c>
      <c r="Z47" s="99" t="s">
        <v>107</v>
      </c>
      <c r="AA47" s="99" t="s">
        <v>107</v>
      </c>
      <c r="AB47" s="99" t="s">
        <v>107</v>
      </c>
      <c r="AC47" s="127"/>
      <c r="AD47" s="99" t="s">
        <v>107</v>
      </c>
      <c r="AE47" s="99" t="s">
        <v>107</v>
      </c>
      <c r="AF47" s="99" t="s">
        <v>107</v>
      </c>
      <c r="AG47" s="99"/>
      <c r="AH47" s="99" t="s">
        <v>107</v>
      </c>
      <c r="AI47" s="99" t="s">
        <v>107</v>
      </c>
      <c r="AJ47" s="99" t="s">
        <v>107</v>
      </c>
      <c r="AK47" s="99" t="s">
        <v>107</v>
      </c>
      <c r="AL47" s="99" t="s">
        <v>107</v>
      </c>
      <c r="AM47" s="99" t="s">
        <v>107</v>
      </c>
      <c r="AN47" s="99" t="s">
        <v>107</v>
      </c>
      <c r="AO47" s="56"/>
      <c r="AP47" s="56"/>
      <c r="AQ47" s="56"/>
      <c r="AR47" s="56"/>
      <c r="AS47" s="56"/>
      <c r="AT47" s="56"/>
      <c r="AU47" s="56"/>
      <c r="AV47" s="56"/>
      <c r="AW47" s="56"/>
      <c r="AX47" s="56"/>
      <c r="AY47" s="56"/>
      <c r="AZ47" s="56"/>
      <c r="BA47" s="56"/>
      <c r="BB47" s="56"/>
      <c r="BC47" s="56"/>
      <c r="BD47" s="56"/>
      <c r="BE47" s="56"/>
      <c r="BF47" s="56"/>
      <c r="BG47" s="56"/>
      <c r="BH47" s="56"/>
      <c r="BI47" s="56"/>
      <c r="BJ47" s="56"/>
      <c r="BK47" s="56"/>
      <c r="BL47" s="56"/>
      <c r="BM47" s="56"/>
      <c r="BN47" s="56"/>
      <c r="BO47" s="56"/>
      <c r="BP47" s="56"/>
      <c r="BQ47" s="56"/>
      <c r="BR47" s="56"/>
      <c r="BS47" s="56"/>
      <c r="BT47" s="56"/>
      <c r="BU47" s="56"/>
      <c r="BV47" s="56"/>
      <c r="BW47" s="56"/>
      <c r="BX47" s="56"/>
      <c r="BY47" s="56"/>
      <c r="BZ47" s="56"/>
      <c r="CA47" s="56"/>
      <c r="CB47" s="56"/>
      <c r="CC47" s="56"/>
      <c r="CD47" s="56"/>
      <c r="CE47" s="56"/>
      <c r="CF47" s="56"/>
      <c r="CG47" s="56"/>
      <c r="CH47" s="56"/>
      <c r="CI47" s="56"/>
      <c r="CJ47" s="56"/>
      <c r="CK47" s="56"/>
      <c r="CL47" s="56"/>
      <c r="CM47" s="56"/>
      <c r="CN47" s="56"/>
      <c r="CO47" s="56"/>
      <c r="CP47" s="56"/>
      <c r="CQ47" s="56"/>
      <c r="CR47" s="56"/>
      <c r="CS47" s="56"/>
      <c r="CT47" s="56"/>
      <c r="CU47" s="56"/>
      <c r="CV47" s="56"/>
      <c r="CW47" s="56"/>
      <c r="CX47" s="56"/>
      <c r="CY47" s="56"/>
      <c r="CZ47" s="56"/>
      <c r="DA47" s="56"/>
      <c r="DB47" s="56"/>
      <c r="DC47" s="56"/>
      <c r="DD47" s="56"/>
      <c r="DE47" s="56"/>
      <c r="DF47" s="56"/>
      <c r="DG47" s="56"/>
      <c r="DH47" s="56"/>
      <c r="DI47" s="56"/>
      <c r="DJ47" s="56"/>
      <c r="DK47" s="56"/>
      <c r="DL47" s="56"/>
      <c r="DM47" s="56"/>
      <c r="DN47" s="56"/>
      <c r="DO47" s="56"/>
      <c r="DP47" s="56"/>
      <c r="DQ47" s="56"/>
      <c r="DR47" s="56"/>
      <c r="DS47" s="56"/>
      <c r="DT47" s="56"/>
      <c r="DU47" s="56"/>
      <c r="DV47" s="56"/>
      <c r="DW47" s="56"/>
      <c r="DX47" s="56"/>
      <c r="DY47" s="56"/>
      <c r="DZ47" s="56"/>
      <c r="EA47" s="56"/>
      <c r="EB47" s="56"/>
      <c r="EC47" s="56"/>
      <c r="ED47" s="56"/>
      <c r="EE47" s="56"/>
      <c r="EF47" s="56"/>
      <c r="EG47" s="56"/>
      <c r="EH47" s="56"/>
      <c r="EI47" s="56"/>
      <c r="EJ47" s="56"/>
      <c r="EK47" s="56"/>
      <c r="EL47" s="56"/>
      <c r="EM47" s="56"/>
      <c r="EN47" s="56"/>
      <c r="EO47" s="56"/>
      <c r="EP47" s="56"/>
      <c r="EQ47" s="56"/>
      <c r="ER47" s="56"/>
      <c r="ES47" s="56"/>
      <c r="ET47" s="56"/>
      <c r="EU47" s="56"/>
      <c r="EV47" s="56"/>
      <c r="EW47" s="56"/>
      <c r="EX47" s="56"/>
      <c r="EY47" s="56"/>
      <c r="EZ47" s="56"/>
      <c r="FA47" s="56"/>
      <c r="FB47" s="56"/>
      <c r="FC47" s="56"/>
      <c r="FD47" s="56"/>
      <c r="FE47" s="56"/>
      <c r="FF47" s="56"/>
      <c r="FG47" s="56"/>
      <c r="FH47" s="56"/>
      <c r="FI47" s="56"/>
      <c r="FJ47" s="56"/>
      <c r="FK47" s="56"/>
      <c r="FL47" s="56"/>
      <c r="FM47" s="56"/>
      <c r="FN47" s="56"/>
      <c r="FO47" s="56"/>
      <c r="FP47" s="56"/>
      <c r="FQ47" s="56"/>
      <c r="FR47" s="56"/>
      <c r="FS47" s="56"/>
      <c r="FT47" s="56"/>
      <c r="FU47" s="56"/>
      <c r="FV47" s="56"/>
      <c r="FW47" s="56"/>
      <c r="FX47" s="56"/>
      <c r="FY47" s="56"/>
      <c r="FZ47" s="56"/>
      <c r="GA47" s="56"/>
      <c r="GB47" s="56"/>
      <c r="GC47" s="56"/>
      <c r="GD47" s="56"/>
      <c r="GE47" s="56"/>
      <c r="GF47" s="56"/>
      <c r="GG47" s="56"/>
      <c r="GH47" s="56"/>
      <c r="GI47" s="56"/>
      <c r="GJ47" s="56"/>
      <c r="GK47" s="56"/>
      <c r="GL47" s="56"/>
      <c r="GM47" s="56"/>
      <c r="GN47" s="56"/>
      <c r="GO47" s="56"/>
      <c r="GP47" s="56"/>
      <c r="GQ47" s="56"/>
      <c r="GR47" s="56"/>
      <c r="GS47" s="56"/>
      <c r="GT47" s="56"/>
      <c r="GU47" s="56"/>
      <c r="GV47" s="56"/>
      <c r="GW47" s="56"/>
      <c r="GX47" s="56"/>
      <c r="GY47" s="56"/>
      <c r="GZ47" s="56"/>
      <c r="HA47" s="56"/>
      <c r="HB47" s="56"/>
      <c r="HC47" s="56"/>
      <c r="HD47" s="56"/>
      <c r="HE47" s="56"/>
      <c r="HF47" s="56"/>
      <c r="HG47" s="56"/>
      <c r="HH47" s="56"/>
      <c r="HI47" s="56"/>
      <c r="HJ47" s="56"/>
      <c r="HK47" s="56"/>
      <c r="HL47" s="56"/>
      <c r="HM47" s="56"/>
      <c r="HN47" s="56"/>
      <c r="HO47" s="56"/>
      <c r="HP47" s="56"/>
      <c r="HQ47" s="56"/>
      <c r="HR47" s="56"/>
      <c r="HS47" s="56"/>
      <c r="HT47" s="56"/>
      <c r="HU47" s="56"/>
      <c r="HV47" s="56"/>
      <c r="HW47" s="56"/>
      <c r="HX47" s="56"/>
      <c r="HY47" s="56"/>
      <c r="HZ47" s="56"/>
      <c r="IA47" s="56"/>
      <c r="IB47" s="56"/>
      <c r="IC47" s="56"/>
      <c r="ID47" s="56"/>
      <c r="IE47" s="56"/>
      <c r="IF47" s="56"/>
      <c r="IG47" s="56"/>
      <c r="IH47" s="56"/>
      <c r="II47" s="56"/>
      <c r="IJ47" s="56"/>
      <c r="IK47" s="56"/>
      <c r="IL47" s="56"/>
    </row>
    <row r="48" spans="1:246" x14ac:dyDescent="0.2">
      <c r="A48" s="31" t="s">
        <v>99</v>
      </c>
      <c r="B48" s="38">
        <f>SUM(B63:B65)</f>
        <v>25.427288999999998</v>
      </c>
      <c r="C48" s="38">
        <f t="shared" ref="C48:P48" si="37">SUM(C63:C65)</f>
        <v>37.247315499999999</v>
      </c>
      <c r="D48" s="38">
        <f t="shared" ref="D48:D53" si="38">SUM(B48:C48)</f>
        <v>62.674604500000001</v>
      </c>
      <c r="E48" s="38"/>
      <c r="F48" s="38">
        <f t="shared" si="37"/>
        <v>9.268618</v>
      </c>
      <c r="G48" s="38">
        <f t="shared" si="37"/>
        <v>13.399681000000001</v>
      </c>
      <c r="H48" s="38">
        <f t="shared" si="37"/>
        <v>2.7589899999999985</v>
      </c>
      <c r="I48" s="38"/>
      <c r="J48" s="38">
        <f t="shared" si="37"/>
        <v>3.4827140000000001</v>
      </c>
      <c r="K48" s="38">
        <f t="shared" si="37"/>
        <v>5.7239690000000003</v>
      </c>
      <c r="L48" s="38">
        <f t="shared" si="37"/>
        <v>1.5913979999999999</v>
      </c>
      <c r="M48" s="38">
        <f t="shared" si="37"/>
        <v>3.661543</v>
      </c>
      <c r="N48" s="38">
        <f t="shared" si="37"/>
        <v>9.779655</v>
      </c>
      <c r="O48" s="38">
        <f t="shared" si="37"/>
        <v>0.317115498</v>
      </c>
      <c r="P48" s="38">
        <f t="shared" si="37"/>
        <v>12.690921002</v>
      </c>
      <c r="Q48" s="66"/>
      <c r="R48" s="99" t="s">
        <v>107</v>
      </c>
      <c r="S48" s="99" t="s">
        <v>107</v>
      </c>
      <c r="T48" s="99" t="s">
        <v>107</v>
      </c>
      <c r="U48" s="99"/>
      <c r="V48" s="99" t="s">
        <v>107</v>
      </c>
      <c r="W48" s="99" t="s">
        <v>107</v>
      </c>
      <c r="X48" s="99" t="s">
        <v>107</v>
      </c>
      <c r="Y48" s="99" t="s">
        <v>107</v>
      </c>
      <c r="Z48" s="99" t="s">
        <v>107</v>
      </c>
      <c r="AA48" s="99" t="s">
        <v>107</v>
      </c>
      <c r="AB48" s="99" t="s">
        <v>107</v>
      </c>
      <c r="AC48" s="127"/>
      <c r="AD48" s="99">
        <f>IFERROR(F48/F47-1, "n/a")</f>
        <v>7.8506124256612964E-2</v>
      </c>
      <c r="AE48" s="99">
        <f t="shared" ref="AE48:AN48" si="39">IFERROR(G48/G47-1, "n/a")</f>
        <v>0.68723475786345678</v>
      </c>
      <c r="AF48" s="99">
        <f t="shared" si="39"/>
        <v>0.37829725968133565</v>
      </c>
      <c r="AG48" s="99"/>
      <c r="AH48" s="99">
        <f t="shared" si="39"/>
        <v>-0.14222099512013453</v>
      </c>
      <c r="AI48" s="99">
        <f t="shared" si="39"/>
        <v>-0.43808693678561605</v>
      </c>
      <c r="AJ48" s="99">
        <f t="shared" si="39"/>
        <v>-0.43830358971683014</v>
      </c>
      <c r="AK48" s="99">
        <f t="shared" si="39"/>
        <v>0.20917069994029336</v>
      </c>
      <c r="AL48" s="99">
        <f t="shared" si="39"/>
        <v>0.56729485141504643</v>
      </c>
      <c r="AM48" s="99">
        <f t="shared" si="39"/>
        <v>-0.29645271088747793</v>
      </c>
      <c r="AN48" s="99">
        <f t="shared" si="39"/>
        <v>1.1317710106565704</v>
      </c>
      <c r="AO48" s="56"/>
      <c r="AP48" s="56"/>
      <c r="AQ48" s="56"/>
      <c r="AR48" s="56"/>
      <c r="AS48" s="56"/>
      <c r="AT48" s="56"/>
      <c r="AU48" s="56"/>
      <c r="AV48" s="56"/>
      <c r="AW48" s="56"/>
      <c r="AX48" s="56"/>
      <c r="AY48" s="56"/>
      <c r="AZ48" s="56"/>
      <c r="BA48" s="56"/>
      <c r="BB48" s="56"/>
      <c r="BC48" s="56"/>
      <c r="BD48" s="56"/>
      <c r="BE48" s="56"/>
      <c r="BF48" s="56"/>
      <c r="BG48" s="56"/>
      <c r="BH48" s="56"/>
      <c r="BI48" s="56"/>
      <c r="BJ48" s="56"/>
      <c r="BK48" s="56"/>
      <c r="BL48" s="56"/>
      <c r="BM48" s="56"/>
      <c r="BN48" s="56"/>
      <c r="BO48" s="56"/>
      <c r="BP48" s="56"/>
      <c r="BQ48" s="56"/>
      <c r="BR48" s="56"/>
      <c r="BS48" s="56"/>
      <c r="BT48" s="56"/>
      <c r="BU48" s="56"/>
      <c r="BV48" s="56"/>
      <c r="BW48" s="56"/>
      <c r="BX48" s="56"/>
      <c r="BY48" s="56"/>
      <c r="BZ48" s="56"/>
      <c r="CA48" s="56"/>
      <c r="CB48" s="56"/>
      <c r="CC48" s="56"/>
      <c r="CD48" s="56"/>
      <c r="CE48" s="56"/>
      <c r="CF48" s="56"/>
      <c r="CG48" s="56"/>
      <c r="CH48" s="56"/>
      <c r="CI48" s="56"/>
      <c r="CJ48" s="56"/>
      <c r="CK48" s="56"/>
      <c r="CL48" s="56"/>
      <c r="CM48" s="56"/>
      <c r="CN48" s="56"/>
      <c r="CO48" s="56"/>
      <c r="CP48" s="56"/>
      <c r="CQ48" s="56"/>
      <c r="CR48" s="56"/>
      <c r="CS48" s="56"/>
      <c r="CT48" s="56"/>
      <c r="CU48" s="56"/>
      <c r="CV48" s="56"/>
      <c r="CW48" s="56"/>
      <c r="CX48" s="56"/>
      <c r="CY48" s="56"/>
      <c r="CZ48" s="56"/>
      <c r="DA48" s="56"/>
      <c r="DB48" s="56"/>
      <c r="DC48" s="56"/>
      <c r="DD48" s="56"/>
      <c r="DE48" s="56"/>
      <c r="DF48" s="56"/>
      <c r="DG48" s="56"/>
      <c r="DH48" s="56"/>
      <c r="DI48" s="56"/>
      <c r="DJ48" s="56"/>
      <c r="DK48" s="56"/>
      <c r="DL48" s="56"/>
      <c r="DM48" s="56"/>
      <c r="DN48" s="56"/>
      <c r="DO48" s="56"/>
      <c r="DP48" s="56"/>
      <c r="DQ48" s="56"/>
      <c r="DR48" s="56"/>
      <c r="DS48" s="56"/>
      <c r="DT48" s="56"/>
      <c r="DU48" s="56"/>
      <c r="DV48" s="56"/>
      <c r="DW48" s="56"/>
      <c r="DX48" s="56"/>
      <c r="DY48" s="56"/>
      <c r="DZ48" s="56"/>
      <c r="EA48" s="56"/>
      <c r="EB48" s="56"/>
      <c r="EC48" s="56"/>
      <c r="ED48" s="56"/>
      <c r="EE48" s="56"/>
      <c r="EF48" s="56"/>
      <c r="EG48" s="56"/>
      <c r="EH48" s="56"/>
      <c r="EI48" s="56"/>
      <c r="EJ48" s="56"/>
      <c r="EK48" s="56"/>
      <c r="EL48" s="56"/>
      <c r="EM48" s="56"/>
      <c r="EN48" s="56"/>
      <c r="EO48" s="56"/>
      <c r="EP48" s="56"/>
      <c r="EQ48" s="56"/>
      <c r="ER48" s="56"/>
      <c r="ES48" s="56"/>
      <c r="ET48" s="56"/>
      <c r="EU48" s="56"/>
      <c r="EV48" s="56"/>
      <c r="EW48" s="56"/>
      <c r="EX48" s="56"/>
      <c r="EY48" s="56"/>
      <c r="EZ48" s="56"/>
      <c r="FA48" s="56"/>
      <c r="FB48" s="56"/>
      <c r="FC48" s="56"/>
      <c r="FD48" s="56"/>
      <c r="FE48" s="56"/>
      <c r="FF48" s="56"/>
      <c r="FG48" s="56"/>
      <c r="FH48" s="56"/>
      <c r="FI48" s="56"/>
      <c r="FJ48" s="56"/>
      <c r="FK48" s="56"/>
      <c r="FL48" s="56"/>
      <c r="FM48" s="56"/>
      <c r="FN48" s="56"/>
      <c r="FO48" s="56"/>
      <c r="FP48" s="56"/>
      <c r="FQ48" s="56"/>
      <c r="FR48" s="56"/>
      <c r="FS48" s="56"/>
      <c r="FT48" s="56"/>
      <c r="FU48" s="56"/>
      <c r="FV48" s="56"/>
      <c r="FW48" s="56"/>
      <c r="FX48" s="56"/>
      <c r="FY48" s="56"/>
      <c r="FZ48" s="56"/>
      <c r="GA48" s="56"/>
      <c r="GB48" s="56"/>
      <c r="GC48" s="56"/>
      <c r="GD48" s="56"/>
      <c r="GE48" s="56"/>
      <c r="GF48" s="56"/>
      <c r="GG48" s="56"/>
      <c r="GH48" s="56"/>
      <c r="GI48" s="56"/>
      <c r="GJ48" s="56"/>
      <c r="GK48" s="56"/>
      <c r="GL48" s="56"/>
      <c r="GM48" s="56"/>
      <c r="GN48" s="56"/>
      <c r="GO48" s="56"/>
      <c r="GP48" s="56"/>
      <c r="GQ48" s="56"/>
      <c r="GR48" s="56"/>
      <c r="GS48" s="56"/>
      <c r="GT48" s="56"/>
      <c r="GU48" s="56"/>
      <c r="GV48" s="56"/>
      <c r="GW48" s="56"/>
      <c r="GX48" s="56"/>
      <c r="GY48" s="56"/>
      <c r="GZ48" s="56"/>
      <c r="HA48" s="56"/>
      <c r="HB48" s="56"/>
      <c r="HC48" s="56"/>
      <c r="HD48" s="56"/>
      <c r="HE48" s="56"/>
      <c r="HF48" s="56"/>
      <c r="HG48" s="56"/>
      <c r="HH48" s="56"/>
      <c r="HI48" s="56"/>
      <c r="HJ48" s="56"/>
      <c r="HK48" s="56"/>
      <c r="HL48" s="56"/>
      <c r="HM48" s="56"/>
      <c r="HN48" s="56"/>
      <c r="HO48" s="56"/>
      <c r="HP48" s="56"/>
      <c r="HQ48" s="56"/>
      <c r="HR48" s="56"/>
      <c r="HS48" s="56"/>
      <c r="HT48" s="56"/>
      <c r="HU48" s="56"/>
      <c r="HV48" s="56"/>
      <c r="HW48" s="56"/>
      <c r="HX48" s="56"/>
      <c r="HY48" s="56"/>
      <c r="HZ48" s="56"/>
      <c r="IA48" s="56"/>
      <c r="IB48" s="56"/>
      <c r="IC48" s="56"/>
      <c r="ID48" s="56"/>
      <c r="IE48" s="56"/>
      <c r="IF48" s="56"/>
      <c r="IG48" s="56"/>
      <c r="IH48" s="56"/>
      <c r="II48" s="56"/>
      <c r="IJ48" s="56"/>
      <c r="IK48" s="56"/>
      <c r="IL48" s="56"/>
    </row>
    <row r="49" spans="1:246" x14ac:dyDescent="0.2">
      <c r="A49" s="31" t="s">
        <v>100</v>
      </c>
      <c r="B49" s="38">
        <f>SUM(B66:B68)</f>
        <v>21.592751</v>
      </c>
      <c r="C49" s="38">
        <f t="shared" ref="C49:P49" si="40">SUM(C66:C68)</f>
        <v>34.463036000000002</v>
      </c>
      <c r="D49" s="38">
        <f t="shared" si="38"/>
        <v>56.055787000000002</v>
      </c>
      <c r="E49" s="38"/>
      <c r="F49" s="38">
        <f t="shared" si="40"/>
        <v>14.827265000000001</v>
      </c>
      <c r="G49" s="38">
        <f t="shared" si="40"/>
        <v>4.1033020000000002</v>
      </c>
      <c r="H49" s="38">
        <f t="shared" si="40"/>
        <v>2.6621839999999999</v>
      </c>
      <c r="I49" s="38"/>
      <c r="J49" s="38">
        <f t="shared" si="40"/>
        <v>6.1769669999999994</v>
      </c>
      <c r="K49" s="38">
        <f t="shared" si="40"/>
        <v>9.0542310000000015</v>
      </c>
      <c r="L49" s="38">
        <f t="shared" si="40"/>
        <v>0.57438</v>
      </c>
      <c r="M49" s="38">
        <f t="shared" si="40"/>
        <v>1.9685649999999999</v>
      </c>
      <c r="N49" s="38">
        <f t="shared" si="40"/>
        <v>4.7127990000000004</v>
      </c>
      <c r="O49" s="38">
        <f t="shared" si="40"/>
        <v>1.2475860000000001</v>
      </c>
      <c r="P49" s="38">
        <f t="shared" si="40"/>
        <v>10.728507999999998</v>
      </c>
      <c r="Q49" s="66"/>
      <c r="R49" s="99" t="s">
        <v>107</v>
      </c>
      <c r="S49" s="99" t="s">
        <v>107</v>
      </c>
      <c r="T49" s="99" t="s">
        <v>107</v>
      </c>
      <c r="U49" s="99"/>
      <c r="V49" s="99" t="s">
        <v>107</v>
      </c>
      <c r="W49" s="99" t="s">
        <v>107</v>
      </c>
      <c r="X49" s="99" t="s">
        <v>107</v>
      </c>
      <c r="Y49" s="99" t="s">
        <v>107</v>
      </c>
      <c r="Z49" s="99" t="s">
        <v>107</v>
      </c>
      <c r="AA49" s="99" t="s">
        <v>107</v>
      </c>
      <c r="AB49" s="99" t="s">
        <v>107</v>
      </c>
      <c r="AC49" s="127"/>
      <c r="AD49" s="99">
        <f t="shared" ref="AD49:AD52" si="41">IFERROR(F49/F48-1, "n/a")</f>
        <v>0.5997277048207188</v>
      </c>
      <c r="AE49" s="99">
        <f t="shared" ref="AE49:AE52" si="42">IFERROR(G49/G48-1, "n/a")</f>
        <v>-0.69377614287981926</v>
      </c>
      <c r="AF49" s="99">
        <f t="shared" ref="AF49:AF52" si="43">IFERROR(H49/H48-1, "n/a")</f>
        <v>-3.508747766392728E-2</v>
      </c>
      <c r="AG49" s="99"/>
      <c r="AH49" s="99">
        <f t="shared" ref="AH49:AH52" si="44">IFERROR(J49/J48-1, "n/a")</f>
        <v>0.77360730740451245</v>
      </c>
      <c r="AI49" s="99">
        <f t="shared" ref="AI49:AI52" si="45">IFERROR(K49/K48-1, "n/a")</f>
        <v>0.58180992943882148</v>
      </c>
      <c r="AJ49" s="99">
        <f t="shared" ref="AJ49:AJ52" si="46">IFERROR(L49/L48-1, "n/a")</f>
        <v>-0.63907206116885906</v>
      </c>
      <c r="AK49" s="99">
        <f t="shared" ref="AK49:AK52" si="47">IFERROR(M49/M48-1, "n/a")</f>
        <v>-0.46236736807406065</v>
      </c>
      <c r="AL49" s="99">
        <f t="shared" ref="AL49:AL52" si="48">IFERROR(N49/N48-1, "n/a")</f>
        <v>-0.51810171217696332</v>
      </c>
      <c r="AM49" s="99">
        <f t="shared" ref="AM49:AM52" si="49">IFERROR(O49/O48-1, "n/a")</f>
        <v>2.9341691209301923</v>
      </c>
      <c r="AN49" s="99">
        <f>IFERROR(P49/P48-1, "n/a")</f>
        <v>-0.15463125187610416</v>
      </c>
      <c r="AO49" s="56"/>
      <c r="AP49" s="56"/>
      <c r="AQ49" s="56"/>
      <c r="AR49" s="56"/>
      <c r="AS49" s="56"/>
      <c r="AT49" s="56"/>
      <c r="AU49" s="56"/>
      <c r="AV49" s="56"/>
      <c r="AW49" s="56"/>
      <c r="AX49" s="56"/>
      <c r="AY49" s="56"/>
      <c r="AZ49" s="56"/>
      <c r="BA49" s="56"/>
      <c r="BB49" s="56"/>
      <c r="BC49" s="56"/>
      <c r="BD49" s="56"/>
      <c r="BE49" s="56"/>
      <c r="BF49" s="56"/>
      <c r="BG49" s="56"/>
      <c r="BH49" s="56"/>
      <c r="BI49" s="56"/>
      <c r="BJ49" s="56"/>
      <c r="BK49" s="56"/>
      <c r="BL49" s="56"/>
      <c r="BM49" s="56"/>
      <c r="BN49" s="56"/>
      <c r="BO49" s="56"/>
      <c r="BP49" s="56"/>
      <c r="BQ49" s="56"/>
      <c r="BR49" s="56"/>
      <c r="BS49" s="56"/>
      <c r="BT49" s="56"/>
      <c r="BU49" s="56"/>
      <c r="BV49" s="56"/>
      <c r="BW49" s="56"/>
      <c r="BX49" s="56"/>
      <c r="BY49" s="56"/>
      <c r="BZ49" s="56"/>
      <c r="CA49" s="56"/>
      <c r="CB49" s="56"/>
      <c r="CC49" s="56"/>
      <c r="CD49" s="56"/>
      <c r="CE49" s="56"/>
      <c r="CF49" s="56"/>
      <c r="CG49" s="56"/>
      <c r="CH49" s="56"/>
      <c r="CI49" s="56"/>
      <c r="CJ49" s="56"/>
      <c r="CK49" s="56"/>
      <c r="CL49" s="56"/>
      <c r="CM49" s="56"/>
      <c r="CN49" s="56"/>
      <c r="CO49" s="56"/>
      <c r="CP49" s="56"/>
      <c r="CQ49" s="56"/>
      <c r="CR49" s="56"/>
      <c r="CS49" s="56"/>
      <c r="CT49" s="56"/>
      <c r="CU49" s="56"/>
      <c r="CV49" s="56"/>
      <c r="CW49" s="56"/>
      <c r="CX49" s="56"/>
      <c r="CY49" s="56"/>
      <c r="CZ49" s="56"/>
      <c r="DA49" s="56"/>
      <c r="DB49" s="56"/>
      <c r="DC49" s="56"/>
      <c r="DD49" s="56"/>
      <c r="DE49" s="56"/>
      <c r="DF49" s="56"/>
      <c r="DG49" s="56"/>
      <c r="DH49" s="56"/>
      <c r="DI49" s="56"/>
      <c r="DJ49" s="56"/>
      <c r="DK49" s="56"/>
      <c r="DL49" s="56"/>
      <c r="DM49" s="56"/>
      <c r="DN49" s="56"/>
      <c r="DO49" s="56"/>
      <c r="DP49" s="56"/>
      <c r="DQ49" s="56"/>
      <c r="DR49" s="56"/>
      <c r="DS49" s="56"/>
      <c r="DT49" s="56"/>
      <c r="DU49" s="56"/>
      <c r="DV49" s="56"/>
      <c r="DW49" s="56"/>
      <c r="DX49" s="56"/>
      <c r="DY49" s="56"/>
      <c r="DZ49" s="56"/>
      <c r="EA49" s="56"/>
      <c r="EB49" s="56"/>
      <c r="EC49" s="56"/>
      <c r="ED49" s="56"/>
      <c r="EE49" s="56"/>
      <c r="EF49" s="56"/>
      <c r="EG49" s="56"/>
      <c r="EH49" s="56"/>
      <c r="EI49" s="56"/>
      <c r="EJ49" s="56"/>
      <c r="EK49" s="56"/>
      <c r="EL49" s="56"/>
      <c r="EM49" s="56"/>
      <c r="EN49" s="56"/>
      <c r="EO49" s="56"/>
      <c r="EP49" s="56"/>
      <c r="EQ49" s="56"/>
      <c r="ER49" s="56"/>
      <c r="ES49" s="56"/>
      <c r="ET49" s="56"/>
      <c r="EU49" s="56"/>
      <c r="EV49" s="56"/>
      <c r="EW49" s="56"/>
      <c r="EX49" s="56"/>
      <c r="EY49" s="56"/>
      <c r="EZ49" s="56"/>
      <c r="FA49" s="56"/>
      <c r="FB49" s="56"/>
      <c r="FC49" s="56"/>
      <c r="FD49" s="56"/>
      <c r="FE49" s="56"/>
      <c r="FF49" s="56"/>
      <c r="FG49" s="56"/>
      <c r="FH49" s="56"/>
      <c r="FI49" s="56"/>
      <c r="FJ49" s="56"/>
      <c r="FK49" s="56"/>
      <c r="FL49" s="56"/>
      <c r="FM49" s="56"/>
      <c r="FN49" s="56"/>
      <c r="FO49" s="56"/>
      <c r="FP49" s="56"/>
      <c r="FQ49" s="56"/>
      <c r="FR49" s="56"/>
      <c r="FS49" s="56"/>
      <c r="FT49" s="56"/>
      <c r="FU49" s="56"/>
      <c r="FV49" s="56"/>
      <c r="FW49" s="56"/>
      <c r="FX49" s="56"/>
      <c r="FY49" s="56"/>
      <c r="FZ49" s="56"/>
      <c r="GA49" s="56"/>
      <c r="GB49" s="56"/>
      <c r="GC49" s="56"/>
      <c r="GD49" s="56"/>
      <c r="GE49" s="56"/>
      <c r="GF49" s="56"/>
      <c r="GG49" s="56"/>
      <c r="GH49" s="56"/>
      <c r="GI49" s="56"/>
      <c r="GJ49" s="56"/>
      <c r="GK49" s="56"/>
      <c r="GL49" s="56"/>
      <c r="GM49" s="56"/>
      <c r="GN49" s="56"/>
      <c r="GO49" s="56"/>
      <c r="GP49" s="56"/>
      <c r="GQ49" s="56"/>
      <c r="GR49" s="56"/>
      <c r="GS49" s="56"/>
      <c r="GT49" s="56"/>
      <c r="GU49" s="56"/>
      <c r="GV49" s="56"/>
      <c r="GW49" s="56"/>
      <c r="GX49" s="56"/>
      <c r="GY49" s="56"/>
      <c r="GZ49" s="56"/>
      <c r="HA49" s="56"/>
      <c r="HB49" s="56"/>
      <c r="HC49" s="56"/>
      <c r="HD49" s="56"/>
      <c r="HE49" s="56"/>
      <c r="HF49" s="56"/>
      <c r="HG49" s="56"/>
      <c r="HH49" s="56"/>
      <c r="HI49" s="56"/>
      <c r="HJ49" s="56"/>
      <c r="HK49" s="56"/>
      <c r="HL49" s="56"/>
      <c r="HM49" s="56"/>
      <c r="HN49" s="56"/>
      <c r="HO49" s="56"/>
      <c r="HP49" s="56"/>
      <c r="HQ49" s="56"/>
      <c r="HR49" s="56"/>
      <c r="HS49" s="56"/>
      <c r="HT49" s="56"/>
      <c r="HU49" s="56"/>
      <c r="HV49" s="56"/>
      <c r="HW49" s="56"/>
      <c r="HX49" s="56"/>
      <c r="HY49" s="56"/>
      <c r="HZ49" s="56"/>
      <c r="IA49" s="56"/>
      <c r="IB49" s="56"/>
      <c r="IC49" s="56"/>
      <c r="ID49" s="56"/>
      <c r="IE49" s="56"/>
      <c r="IF49" s="56"/>
      <c r="IG49" s="56"/>
      <c r="IH49" s="56"/>
      <c r="II49" s="56"/>
      <c r="IJ49" s="56"/>
      <c r="IK49" s="56"/>
      <c r="IL49" s="56"/>
    </row>
    <row r="50" spans="1:246" x14ac:dyDescent="0.2">
      <c r="A50" s="31" t="s">
        <v>101</v>
      </c>
      <c r="B50" s="55">
        <f>SUM(B69:B71)</f>
        <v>41.457538</v>
      </c>
      <c r="C50" s="55">
        <f t="shared" ref="C50:P50" si="50">SUM(C69:C71)</f>
        <v>35.097069000000005</v>
      </c>
      <c r="D50" s="38">
        <f t="shared" si="38"/>
        <v>76.554607000000004</v>
      </c>
      <c r="E50" s="55"/>
      <c r="F50" s="55">
        <f t="shared" si="50"/>
        <v>16.292131000000001</v>
      </c>
      <c r="G50" s="55">
        <f t="shared" si="50"/>
        <v>21.454487</v>
      </c>
      <c r="H50" s="55">
        <f t="shared" si="50"/>
        <v>3.7109199999999998</v>
      </c>
      <c r="I50" s="55"/>
      <c r="J50" s="55">
        <f t="shared" si="50"/>
        <v>6.8916379999999995</v>
      </c>
      <c r="K50" s="55">
        <f t="shared" si="50"/>
        <v>7.3338549999999998</v>
      </c>
      <c r="L50" s="55">
        <f t="shared" si="50"/>
        <v>1.8475080000000002</v>
      </c>
      <c r="M50" s="55">
        <f t="shared" si="50"/>
        <v>3.4247459999999998</v>
      </c>
      <c r="N50" s="55">
        <f t="shared" si="50"/>
        <v>7.1726469999999996</v>
      </c>
      <c r="O50" s="55">
        <f t="shared" si="50"/>
        <v>0.185617</v>
      </c>
      <c r="P50" s="55">
        <f t="shared" si="50"/>
        <v>8.2410580000000024</v>
      </c>
      <c r="Q50" s="35"/>
      <c r="R50" s="99" t="s">
        <v>107</v>
      </c>
      <c r="S50" s="99" t="s">
        <v>107</v>
      </c>
      <c r="T50" s="99" t="s">
        <v>107</v>
      </c>
      <c r="U50" s="99"/>
      <c r="V50" s="99" t="s">
        <v>107</v>
      </c>
      <c r="W50" s="99" t="s">
        <v>107</v>
      </c>
      <c r="X50" s="99" t="s">
        <v>107</v>
      </c>
      <c r="Y50" s="99" t="s">
        <v>107</v>
      </c>
      <c r="Z50" s="99" t="s">
        <v>107</v>
      </c>
      <c r="AA50" s="99" t="s">
        <v>107</v>
      </c>
      <c r="AB50" s="99" t="s">
        <v>107</v>
      </c>
      <c r="AD50" s="99">
        <f t="shared" si="41"/>
        <v>9.8795428556783804E-2</v>
      </c>
      <c r="AE50" s="99">
        <f t="shared" si="42"/>
        <v>4.2285907788410402</v>
      </c>
      <c r="AF50" s="99">
        <f t="shared" si="43"/>
        <v>0.39393821013123054</v>
      </c>
      <c r="AG50" s="99"/>
      <c r="AH50" s="99">
        <f t="shared" si="44"/>
        <v>0.11569933917406394</v>
      </c>
      <c r="AI50" s="99">
        <f t="shared" si="45"/>
        <v>-0.19000796423241262</v>
      </c>
      <c r="AJ50" s="99">
        <f t="shared" si="46"/>
        <v>2.2165256450433515</v>
      </c>
      <c r="AK50" s="99">
        <f t="shared" si="47"/>
        <v>0.73971700197859858</v>
      </c>
      <c r="AL50" s="99">
        <f t="shared" si="48"/>
        <v>0.52195054361537574</v>
      </c>
      <c r="AM50" s="99">
        <f t="shared" si="49"/>
        <v>-0.85121907427624233</v>
      </c>
      <c r="AN50" s="99">
        <f t="shared" ref="AN50:AN52" si="51">IFERROR(P50/P49-1, "n/a")</f>
        <v>-0.23185423359893065</v>
      </c>
    </row>
    <row r="51" spans="1:246" x14ac:dyDescent="0.2">
      <c r="A51" s="31" t="s">
        <v>102</v>
      </c>
      <c r="B51" s="55">
        <f>SUM(B72:B74)</f>
        <v>21.836029</v>
      </c>
      <c r="C51" s="55">
        <f t="shared" ref="C51:P51" si="52">SUM(C72:C74)</f>
        <v>28.479894000000002</v>
      </c>
      <c r="D51" s="38">
        <f t="shared" si="38"/>
        <v>50.315922999999998</v>
      </c>
      <c r="E51" s="55"/>
      <c r="F51" s="55">
        <f t="shared" si="52"/>
        <v>10.365514000000001</v>
      </c>
      <c r="G51" s="55">
        <f t="shared" si="52"/>
        <v>8.669239000000001</v>
      </c>
      <c r="H51" s="55">
        <f t="shared" si="52"/>
        <v>2.8012760000000001</v>
      </c>
      <c r="I51" s="55"/>
      <c r="J51" s="55">
        <f t="shared" si="52"/>
        <v>7.437259000000001</v>
      </c>
      <c r="K51" s="55">
        <f t="shared" si="52"/>
        <v>4.0883690000000001</v>
      </c>
      <c r="L51" s="55">
        <f t="shared" si="52"/>
        <v>1.308276</v>
      </c>
      <c r="M51" s="55">
        <f t="shared" si="52"/>
        <v>8.2529609999999991</v>
      </c>
      <c r="N51" s="55">
        <f t="shared" si="52"/>
        <v>3.5195799999999999</v>
      </c>
      <c r="O51" s="55">
        <f t="shared" si="52"/>
        <v>0</v>
      </c>
      <c r="P51" s="55">
        <f t="shared" si="52"/>
        <v>3.873448999999999</v>
      </c>
      <c r="Q51" s="35"/>
      <c r="R51" s="99">
        <f>IFERROR(F51/F47-1, "n/a")</f>
        <v>0.2061420947618795</v>
      </c>
      <c r="S51" s="99">
        <f t="shared" ref="S51:T51" si="53">IFERROR(G51/G47-1, "n/a")</f>
        <v>9.1596237628749355E-2</v>
      </c>
      <c r="T51" s="99">
        <f t="shared" si="53"/>
        <v>0.39942190236684261</v>
      </c>
      <c r="U51" s="99"/>
      <c r="V51" s="99">
        <f>IFERROR(J51/J47-1, "n/a")</f>
        <v>0.83176816243131757</v>
      </c>
      <c r="W51" s="99">
        <f t="shared" ref="W51:AB51" si="54">IFERROR(K51/K47-1, "n/a")</f>
        <v>-0.59865122464137599</v>
      </c>
      <c r="X51" s="99">
        <f t="shared" si="54"/>
        <v>-0.53823372100528943</v>
      </c>
      <c r="Y51" s="99">
        <f t="shared" si="54"/>
        <v>1.7254189364838655</v>
      </c>
      <c r="Z51" s="99">
        <f t="shared" si="54"/>
        <v>-0.43594946722114747</v>
      </c>
      <c r="AA51" s="99">
        <f t="shared" si="54"/>
        <v>-1</v>
      </c>
      <c r="AB51" s="99">
        <f t="shared" si="54"/>
        <v>-0.34935326694135238</v>
      </c>
      <c r="AD51" s="99">
        <f t="shared" si="41"/>
        <v>-0.36377174968701143</v>
      </c>
      <c r="AE51" s="99">
        <f t="shared" si="42"/>
        <v>-0.59592419991212098</v>
      </c>
      <c r="AF51" s="99">
        <f t="shared" si="43"/>
        <v>-0.24512627596391179</v>
      </c>
      <c r="AG51" s="99"/>
      <c r="AH51" s="99">
        <f t="shared" si="44"/>
        <v>7.9171453869167463E-2</v>
      </c>
      <c r="AI51" s="99">
        <f t="shared" si="45"/>
        <v>-0.44253479241135796</v>
      </c>
      <c r="AJ51" s="99">
        <f t="shared" si="46"/>
        <v>-0.29186991341850754</v>
      </c>
      <c r="AK51" s="99">
        <f t="shared" si="47"/>
        <v>1.4098023619853852</v>
      </c>
      <c r="AL51" s="99">
        <f t="shared" si="48"/>
        <v>-0.50930528157875332</v>
      </c>
      <c r="AM51" s="99">
        <f t="shared" si="49"/>
        <v>-1</v>
      </c>
      <c r="AN51" s="99">
        <f t="shared" si="51"/>
        <v>-0.52998158731560951</v>
      </c>
    </row>
    <row r="52" spans="1:246" x14ac:dyDescent="0.2">
      <c r="A52" s="31" t="s">
        <v>103</v>
      </c>
      <c r="B52" s="55">
        <f>SUM(B75:B77)</f>
        <v>9.1310710000000004</v>
      </c>
      <c r="C52" s="55">
        <f t="shared" ref="C52:P52" si="55">SUM(C75:C77)</f>
        <v>16.002680999999999</v>
      </c>
      <c r="D52" s="38">
        <f t="shared" si="38"/>
        <v>25.133752000000001</v>
      </c>
      <c r="E52" s="55"/>
      <c r="F52" s="55">
        <f t="shared" si="55"/>
        <v>5.5989450000000005</v>
      </c>
      <c r="G52" s="55">
        <f t="shared" si="55"/>
        <v>0.89239999999999997</v>
      </c>
      <c r="H52" s="55">
        <f t="shared" si="55"/>
        <v>2.6397260000000005</v>
      </c>
      <c r="I52" s="55"/>
      <c r="J52" s="55">
        <f t="shared" si="55"/>
        <v>3.2336749999999999</v>
      </c>
      <c r="K52" s="55">
        <f t="shared" si="55"/>
        <v>4.5799500000000002</v>
      </c>
      <c r="L52" s="55">
        <f t="shared" si="55"/>
        <v>1.277015</v>
      </c>
      <c r="M52" s="55">
        <f t="shared" si="55"/>
        <v>2.1308540000000002</v>
      </c>
      <c r="N52" s="55">
        <f t="shared" si="55"/>
        <v>0.58563200000000004</v>
      </c>
      <c r="O52" s="55">
        <f t="shared" si="55"/>
        <v>0</v>
      </c>
      <c r="P52" s="55">
        <f t="shared" si="55"/>
        <v>4.1955550000000006</v>
      </c>
      <c r="Q52" s="35"/>
      <c r="R52" s="99">
        <f>IFERROR(F52/F48-1, "n/a")</f>
        <v>-0.39592450568142945</v>
      </c>
      <c r="S52" s="99">
        <f t="shared" ref="S52:T52" si="56">IFERROR(G52/G48-1, "n/a")</f>
        <v>-0.93340139963033453</v>
      </c>
      <c r="T52" s="99">
        <f t="shared" si="56"/>
        <v>-4.3227412930093245E-2</v>
      </c>
      <c r="U52" s="99"/>
      <c r="V52" s="99">
        <f>IFERROR(J52/J48-1, "n/a")</f>
        <v>-7.1507163666037488E-2</v>
      </c>
      <c r="W52" s="99">
        <f t="shared" ref="W52:AA52" si="57">IFERROR(K52/K48-1, "n/a")</f>
        <v>-0.19986463937872478</v>
      </c>
      <c r="X52" s="99">
        <f t="shared" si="57"/>
        <v>-0.19755146104242927</v>
      </c>
      <c r="Y52" s="99">
        <f t="shared" si="57"/>
        <v>-0.41804479696128105</v>
      </c>
      <c r="Z52" s="99">
        <f t="shared" si="57"/>
        <v>-0.94011731497685758</v>
      </c>
      <c r="AA52" s="99">
        <f t="shared" si="57"/>
        <v>-1</v>
      </c>
      <c r="AB52" s="99">
        <f>IFERROR(P52/P48-1, "n/a")</f>
        <v>-0.66940500225800714</v>
      </c>
      <c r="AD52" s="99">
        <f t="shared" si="41"/>
        <v>-0.45984878318624622</v>
      </c>
      <c r="AE52" s="99">
        <f t="shared" si="42"/>
        <v>-0.89706132222216972</v>
      </c>
      <c r="AF52" s="99">
        <f t="shared" si="43"/>
        <v>-5.7670147461371002E-2</v>
      </c>
      <c r="AG52" s="99"/>
      <c r="AH52" s="99">
        <f t="shared" si="44"/>
        <v>-0.56520607928270361</v>
      </c>
      <c r="AI52" s="99">
        <f t="shared" si="45"/>
        <v>0.12023890211475541</v>
      </c>
      <c r="AJ52" s="99">
        <f t="shared" si="46"/>
        <v>-2.389480507171271E-2</v>
      </c>
      <c r="AK52" s="99">
        <f t="shared" si="47"/>
        <v>-0.74180733436157031</v>
      </c>
      <c r="AL52" s="99">
        <f t="shared" si="48"/>
        <v>-0.83360741906704772</v>
      </c>
      <c r="AM52" s="99" t="str">
        <f t="shared" si="49"/>
        <v>n/a</v>
      </c>
      <c r="AN52" s="99">
        <f t="shared" si="51"/>
        <v>8.3157413457619178E-2</v>
      </c>
    </row>
    <row r="53" spans="1:246" x14ac:dyDescent="0.2">
      <c r="A53" s="31" t="s">
        <v>104</v>
      </c>
      <c r="B53" s="55">
        <f>SUM(B78:B80)</f>
        <v>11.446691</v>
      </c>
      <c r="C53" s="55">
        <f t="shared" ref="C53:P53" si="58">SUM(C78:C80)</f>
        <v>48.065371999999996</v>
      </c>
      <c r="D53" s="38">
        <f t="shared" si="38"/>
        <v>59.512062999999998</v>
      </c>
      <c r="E53" s="55"/>
      <c r="F53" s="55">
        <f t="shared" si="58"/>
        <v>3.9850890000000003</v>
      </c>
      <c r="G53" s="55">
        <f t="shared" si="58"/>
        <v>4.481865</v>
      </c>
      <c r="H53" s="55">
        <f t="shared" si="58"/>
        <v>2.9797369999999996</v>
      </c>
      <c r="I53" s="55"/>
      <c r="J53" s="55">
        <f t="shared" si="58"/>
        <v>5.2743020000000005</v>
      </c>
      <c r="K53" s="55">
        <f t="shared" si="58"/>
        <v>8.2114119999999993</v>
      </c>
      <c r="L53" s="55">
        <f t="shared" si="58"/>
        <v>0</v>
      </c>
      <c r="M53" s="55">
        <f t="shared" si="58"/>
        <v>3.3484960000000004</v>
      </c>
      <c r="N53" s="55">
        <f t="shared" si="58"/>
        <v>4.9614050000000001</v>
      </c>
      <c r="O53" s="55">
        <f t="shared" si="58"/>
        <v>2.5553309999999998</v>
      </c>
      <c r="P53" s="55">
        <f t="shared" si="58"/>
        <v>23.714426</v>
      </c>
      <c r="Q53" s="35"/>
      <c r="R53" s="99">
        <f>IFERROR(F53/F49-1, "n/a")</f>
        <v>-0.7312323614638303</v>
      </c>
      <c r="S53" s="99">
        <f t="shared" ref="S53" si="59">IFERROR(G53/G49-1, "n/a")</f>
        <v>9.225813747074918E-2</v>
      </c>
      <c r="T53" s="99">
        <f t="shared" ref="T53" si="60">IFERROR(H53/H49-1, "n/a")</f>
        <v>0.11928288953731214</v>
      </c>
      <c r="U53" s="99"/>
      <c r="V53" s="99">
        <f>IFERROR(J53/J49-1, "n/a")</f>
        <v>-0.14613401690506023</v>
      </c>
      <c r="W53" s="99">
        <f t="shared" ref="W53" si="61">IFERROR(K53/K49-1, "n/a")</f>
        <v>-9.308565244248812E-2</v>
      </c>
      <c r="X53" s="99">
        <f t="shared" ref="X53" si="62">IFERROR(L53/L49-1, "n/a")</f>
        <v>-1</v>
      </c>
      <c r="Y53" s="99">
        <f t="shared" ref="Y53" si="63">IFERROR(M53/M49-1, "n/a")</f>
        <v>0.70098320350102772</v>
      </c>
      <c r="Z53" s="99">
        <f t="shared" ref="Z53" si="64">IFERROR(N53/N49-1, "n/a")</f>
        <v>5.2751241884069211E-2</v>
      </c>
      <c r="AA53" s="99">
        <f t="shared" ref="AA53" si="65">IFERROR(O53/O49-1, "n/a")</f>
        <v>1.0482203230879472</v>
      </c>
      <c r="AB53" s="99">
        <f>IFERROR(P53/P49-1, "n/a")</f>
        <v>1.2104122959129082</v>
      </c>
      <c r="AD53" s="99">
        <f t="shared" ref="AD53" si="66">IFERROR(F53/F52-1, "n/a")</f>
        <v>-0.28824287432721696</v>
      </c>
      <c r="AE53" s="99">
        <f t="shared" ref="AE53" si="67">IFERROR(G53/G52-1, "n/a")</f>
        <v>4.0222601972209775</v>
      </c>
      <c r="AF53" s="99">
        <f t="shared" ref="AF53" si="68">IFERROR(H53/H52-1, "n/a")</f>
        <v>0.1288054138952297</v>
      </c>
      <c r="AG53" s="99"/>
      <c r="AH53" s="99">
        <f t="shared" ref="AH53" si="69">IFERROR(J53/J52-1, "n/a")</f>
        <v>0.63105506892312957</v>
      </c>
      <c r="AI53" s="99">
        <f t="shared" ref="AI53" si="70">IFERROR(K53/K52-1, "n/a")</f>
        <v>0.79290428934813684</v>
      </c>
      <c r="AJ53" s="99">
        <f t="shared" ref="AJ53" si="71">IFERROR(L53/L52-1, "n/a")</f>
        <v>-1</v>
      </c>
      <c r="AK53" s="99">
        <f t="shared" ref="AK53" si="72">IFERROR(M53/M52-1, "n/a")</f>
        <v>0.57143380072027461</v>
      </c>
      <c r="AL53" s="99">
        <f t="shared" ref="AL53" si="73">IFERROR(N53/N52-1, "n/a")</f>
        <v>7.4718816594721602</v>
      </c>
      <c r="AM53" s="99" t="str">
        <f t="shared" ref="AM53" si="74">IFERROR(O53/O52-1, "n/a")</f>
        <v>n/a</v>
      </c>
      <c r="AN53" s="99">
        <f t="shared" ref="AN53" si="75">IFERROR(P53/P52-1, "n/a")</f>
        <v>4.6522738946337245</v>
      </c>
    </row>
    <row r="54" spans="1:246" x14ac:dyDescent="0.2">
      <c r="A54" s="31" t="s">
        <v>105</v>
      </c>
      <c r="B54" s="55">
        <f>SUM(B81:B83)</f>
        <v>16.826163999999999</v>
      </c>
      <c r="C54" s="55">
        <f t="shared" ref="C54:P54" si="76">SUM(C81:C83)</f>
        <v>109.29366900000001</v>
      </c>
      <c r="D54" s="55">
        <f t="shared" si="76"/>
        <v>126.119833</v>
      </c>
      <c r="E54" s="55"/>
      <c r="F54" s="55">
        <f t="shared" si="76"/>
        <v>6.3376679999999999</v>
      </c>
      <c r="G54" s="55">
        <f t="shared" si="76"/>
        <v>7.708597000000001</v>
      </c>
      <c r="H54" s="55">
        <f t="shared" si="76"/>
        <v>2.7798989999999995</v>
      </c>
      <c r="I54" s="55"/>
      <c r="J54" s="55">
        <f t="shared" si="76"/>
        <v>5.1173310000000001</v>
      </c>
      <c r="K54" s="55">
        <f t="shared" si="76"/>
        <v>4.9985819999999999</v>
      </c>
      <c r="L54" s="55">
        <f t="shared" si="76"/>
        <v>47.584460999999997</v>
      </c>
      <c r="M54" s="55">
        <f t="shared" si="76"/>
        <v>36.109459000000001</v>
      </c>
      <c r="N54" s="55">
        <f t="shared" si="76"/>
        <v>4.4297870000000001</v>
      </c>
      <c r="O54" s="55">
        <f t="shared" si="76"/>
        <v>3.8552909999999998</v>
      </c>
      <c r="P54" s="55">
        <f t="shared" si="76"/>
        <v>7.198757999999998</v>
      </c>
      <c r="Q54" s="35"/>
      <c r="R54" s="99">
        <f>IFERROR(F54/F50-1, "n/a")</f>
        <v>-0.61099821748302907</v>
      </c>
      <c r="S54" s="99">
        <f t="shared" ref="S54" si="77">IFERROR(G54/G50-1, "n/a")</f>
        <v>-0.64070000834790408</v>
      </c>
      <c r="T54" s="99">
        <f t="shared" ref="T54" si="78">IFERROR(H54/H50-1, "n/a")</f>
        <v>-0.25088684207689749</v>
      </c>
      <c r="U54" s="99"/>
      <c r="V54" s="99">
        <f>IFERROR(J54/J50-1, "n/a")</f>
        <v>-0.25745795121566162</v>
      </c>
      <c r="W54" s="99">
        <f t="shared" ref="W54" si="79">IFERROR(K54/K50-1, "n/a")</f>
        <v>-0.31842366668007482</v>
      </c>
      <c r="X54" s="99">
        <f t="shared" ref="X54" si="80">IFERROR(L54/L50-1, "n/a")</f>
        <v>24.756024331153096</v>
      </c>
      <c r="Y54" s="99">
        <f t="shared" ref="Y54" si="81">IFERROR(M54/M50-1, "n/a")</f>
        <v>9.5436896634086157</v>
      </c>
      <c r="Z54" s="99">
        <f t="shared" ref="Z54" si="82">IFERROR(N54/N50-1, "n/a")</f>
        <v>-0.38240554707348617</v>
      </c>
      <c r="AA54" s="99">
        <f t="shared" ref="AA54" si="83">IFERROR(O54/O50-1, "n/a")</f>
        <v>19.770139588507515</v>
      </c>
      <c r="AB54" s="99">
        <f>IFERROR(P54/P50-1, "n/a")</f>
        <v>-0.12647647911226978</v>
      </c>
      <c r="AD54" s="99">
        <f t="shared" ref="AD54" si="84">IFERROR(F54/F53-1, "n/a")</f>
        <v>0.5903454101025094</v>
      </c>
      <c r="AE54" s="99">
        <f t="shared" ref="AE54" si="85">IFERROR(G54/G53-1, "n/a")</f>
        <v>0.71995296600857039</v>
      </c>
      <c r="AF54" s="99">
        <f t="shared" ref="AF54" si="86">IFERROR(H54/H53-1, "n/a")</f>
        <v>-6.7065650424853018E-2</v>
      </c>
      <c r="AG54" s="99"/>
      <c r="AH54" s="99">
        <f t="shared" ref="AH54" si="87">IFERROR(J54/J53-1, "n/a")</f>
        <v>-2.9761473650921078E-2</v>
      </c>
      <c r="AI54" s="99">
        <f t="shared" ref="AI54" si="88">IFERROR(K54/K53-1, "n/a")</f>
        <v>-0.39126401159751811</v>
      </c>
      <c r="AJ54" s="99" t="str">
        <f t="shared" ref="AJ54" si="89">IFERROR(L54/L53-1, "n/a")</f>
        <v>n/a</v>
      </c>
      <c r="AK54" s="99">
        <f t="shared" ref="AK54" si="90">IFERROR(M54/M53-1, "n/a")</f>
        <v>9.7837844214238263</v>
      </c>
      <c r="AL54" s="99">
        <f t="shared" ref="AL54" si="91">IFERROR(N54/N53-1, "n/a")</f>
        <v>-0.10715069622415418</v>
      </c>
      <c r="AM54" s="99">
        <f t="shared" ref="AM54" si="92">IFERROR(O54/O53-1, "n/a")</f>
        <v>0.50872470141832893</v>
      </c>
      <c r="AN54" s="99">
        <f t="shared" ref="AN54" si="93">IFERROR(P54/P53-1, "n/a")</f>
        <v>-0.69643971142291194</v>
      </c>
    </row>
    <row r="55" spans="1:246" x14ac:dyDescent="0.2">
      <c r="A55" s="80" t="s">
        <v>127</v>
      </c>
      <c r="B55" s="55">
        <f>SUM(B84:B86)</f>
        <v>20.446928</v>
      </c>
      <c r="C55" s="55">
        <f t="shared" ref="C55:P55" si="94">SUM(C84:C86)</f>
        <v>49.651651000000001</v>
      </c>
      <c r="D55" s="55">
        <f t="shared" si="94"/>
        <v>70.098579000000001</v>
      </c>
      <c r="E55" s="55"/>
      <c r="F55" s="55">
        <f t="shared" si="94"/>
        <v>1.3173539999999999</v>
      </c>
      <c r="G55" s="55">
        <f t="shared" si="94"/>
        <v>8.648579999999999</v>
      </c>
      <c r="H55" s="55">
        <f t="shared" si="94"/>
        <v>10.480994000000003</v>
      </c>
      <c r="I55" s="55"/>
      <c r="J55" s="55">
        <f t="shared" si="94"/>
        <v>11.490485999999999</v>
      </c>
      <c r="K55" s="55">
        <f t="shared" si="94"/>
        <v>5.5443309999999997</v>
      </c>
      <c r="L55" s="55">
        <f t="shared" si="94"/>
        <v>1.6550479999999999</v>
      </c>
      <c r="M55" s="55">
        <f t="shared" si="94"/>
        <v>5.9524970000000001</v>
      </c>
      <c r="N55" s="55">
        <f t="shared" si="94"/>
        <v>6.6988609999999991</v>
      </c>
      <c r="O55" s="55">
        <f t="shared" si="94"/>
        <v>0.8015239999999999</v>
      </c>
      <c r="P55" s="55">
        <f t="shared" si="94"/>
        <v>17.508904000000001</v>
      </c>
      <c r="Q55" s="35"/>
      <c r="R55" s="99">
        <f t="shared" ref="R55:R56" si="95">IFERROR(F55/F51-1, "n/a")</f>
        <v>-0.87290992033776615</v>
      </c>
      <c r="S55" s="99">
        <f t="shared" ref="S55:S56" si="96">IFERROR(G55/G51-1, "n/a")</f>
        <v>-2.38302346953434E-3</v>
      </c>
      <c r="T55" s="99">
        <f t="shared" ref="T55:T56" si="97">IFERROR(H55/H51-1, "n/a")</f>
        <v>2.7415070846285774</v>
      </c>
      <c r="U55" s="99"/>
      <c r="V55" s="99">
        <f t="shared" ref="V55:V56" si="98">IFERROR(J55/J51-1, "n/a")</f>
        <v>0.54498935696605399</v>
      </c>
      <c r="W55" s="99">
        <f t="shared" ref="W55:W56" si="99">IFERROR(K55/K51-1, "n/a")</f>
        <v>0.35612294291439928</v>
      </c>
      <c r="X55" s="99">
        <f t="shared" ref="X55:X56" si="100">IFERROR(L55/L51-1, "n/a")</f>
        <v>0.26506027780070851</v>
      </c>
      <c r="Y55" s="99">
        <f t="shared" ref="Y55:Y56" si="101">IFERROR(M55/M51-1, "n/a")</f>
        <v>-0.27874407742869489</v>
      </c>
      <c r="Z55" s="99">
        <f t="shared" ref="Z55:Z56" si="102">IFERROR(N55/N51-1, "n/a")</f>
        <v>0.90331261116383188</v>
      </c>
      <c r="AA55" s="99" t="str">
        <f t="shared" ref="AA55:AA56" si="103">IFERROR(O55/O51-1, "n/a")</f>
        <v>n/a</v>
      </c>
      <c r="AB55" s="99">
        <f t="shared" ref="AB55:AB56" si="104">IFERROR(P55/P51-1, "n/a")</f>
        <v>3.5202360996620854</v>
      </c>
      <c r="AD55" s="99">
        <f t="shared" ref="AD55:AD56" si="105">IFERROR(F55/F54-1, "n/a")</f>
        <v>-0.7921390012856464</v>
      </c>
      <c r="AE55" s="99">
        <f t="shared" ref="AE55:AE56" si="106">IFERROR(G55/G54-1, "n/a")</f>
        <v>0.1219395695481289</v>
      </c>
      <c r="AF55" s="99">
        <f t="shared" ref="AF55:AF56" si="107">IFERROR(H55/H54-1, "n/a")</f>
        <v>2.7702787043701966</v>
      </c>
      <c r="AG55" s="99"/>
      <c r="AH55" s="99">
        <f t="shared" ref="AH55:AH56" si="108">IFERROR(J55/J54-1, "n/a")</f>
        <v>1.2454060524910346</v>
      </c>
      <c r="AI55" s="99">
        <f t="shared" ref="AI55:AI56" si="109">IFERROR(K55/K54-1, "n/a")</f>
        <v>0.10918076366457519</v>
      </c>
      <c r="AJ55" s="99">
        <f t="shared" ref="AJ55:AJ56" si="110">IFERROR(L55/L54-1, "n/a")</f>
        <v>-0.96521872970253886</v>
      </c>
      <c r="AK55" s="99">
        <f t="shared" ref="AK55:AK56" si="111">IFERROR(M55/M54-1, "n/a")</f>
        <v>-0.83515407971080369</v>
      </c>
      <c r="AL55" s="99">
        <f t="shared" ref="AL55:AL56" si="112">IFERROR(N55/N54-1, "n/a")</f>
        <v>0.51223094925331591</v>
      </c>
      <c r="AM55" s="99">
        <f t="shared" ref="AM55:AM56" si="113">IFERROR(O55/O54-1, "n/a")</f>
        <v>-0.79209766526054715</v>
      </c>
      <c r="AN55" s="99">
        <f t="shared" ref="AN55:AN56" si="114">IFERROR(P55/P54-1, "n/a")</f>
        <v>1.4322117787540583</v>
      </c>
    </row>
    <row r="56" spans="1:246" x14ac:dyDescent="0.2">
      <c r="A56" s="31" t="s">
        <v>131</v>
      </c>
      <c r="B56" s="55">
        <f>SUM(B87:B89)</f>
        <v>30.882878999999996</v>
      </c>
      <c r="C56" s="55">
        <f t="shared" ref="C56:P56" si="115">SUM(C87:C89)</f>
        <v>68.162151999999992</v>
      </c>
      <c r="D56" s="55">
        <f t="shared" si="115"/>
        <v>99.045030999999994</v>
      </c>
      <c r="E56" s="55"/>
      <c r="F56" s="55">
        <f t="shared" si="115"/>
        <v>7.2521399999999998</v>
      </c>
      <c r="G56" s="55">
        <f t="shared" si="115"/>
        <v>17.887988999999997</v>
      </c>
      <c r="H56" s="55">
        <f t="shared" si="115"/>
        <v>5.74275</v>
      </c>
      <c r="I56" s="55"/>
      <c r="J56" s="55">
        <f t="shared" si="115"/>
        <v>22.090861</v>
      </c>
      <c r="K56" s="55">
        <f t="shared" si="115"/>
        <v>6.0889720000000001</v>
      </c>
      <c r="L56" s="55">
        <f t="shared" si="115"/>
        <v>3.7174469999999999</v>
      </c>
      <c r="M56" s="55">
        <f t="shared" si="115"/>
        <v>14.445651999999999</v>
      </c>
      <c r="N56" s="55">
        <f t="shared" si="115"/>
        <v>8.7943040000000003</v>
      </c>
      <c r="O56" s="55">
        <f t="shared" si="115"/>
        <v>3.0316890000000001</v>
      </c>
      <c r="P56" s="55">
        <f t="shared" si="115"/>
        <v>9.9932270000000063</v>
      </c>
      <c r="Q56" s="35"/>
      <c r="R56" s="99">
        <f t="shared" si="95"/>
        <v>0.29526901943133921</v>
      </c>
      <c r="S56" s="99">
        <f t="shared" si="96"/>
        <v>19.044810623038995</v>
      </c>
      <c r="T56" s="99">
        <f t="shared" si="97"/>
        <v>1.1755098824650738</v>
      </c>
      <c r="U56" s="99"/>
      <c r="V56" s="99">
        <f t="shared" si="98"/>
        <v>5.8315031659025722</v>
      </c>
      <c r="W56" s="99">
        <f t="shared" si="99"/>
        <v>0.32948438301728178</v>
      </c>
      <c r="X56" s="99">
        <f t="shared" si="100"/>
        <v>1.9110441145953647</v>
      </c>
      <c r="Y56" s="99">
        <f t="shared" si="101"/>
        <v>5.7792781673451099</v>
      </c>
      <c r="Z56" s="99">
        <f t="shared" si="102"/>
        <v>14.016775039615322</v>
      </c>
      <c r="AA56" s="99" t="str">
        <f t="shared" si="103"/>
        <v>n/a</v>
      </c>
      <c r="AB56" s="99">
        <f t="shared" si="104"/>
        <v>1.3818605643353514</v>
      </c>
      <c r="AD56" s="99">
        <f t="shared" si="105"/>
        <v>4.5050806389171019</v>
      </c>
      <c r="AE56" s="99">
        <f t="shared" si="106"/>
        <v>1.0683151453764665</v>
      </c>
      <c r="AF56" s="99">
        <f t="shared" si="107"/>
        <v>-0.45207964053791094</v>
      </c>
      <c r="AG56" s="99"/>
      <c r="AH56" s="99">
        <f t="shared" si="108"/>
        <v>0.9225349563108125</v>
      </c>
      <c r="AI56" s="99">
        <f t="shared" si="109"/>
        <v>9.8233853642576641E-2</v>
      </c>
      <c r="AJ56" s="99">
        <f t="shared" si="110"/>
        <v>1.2461263963341245</v>
      </c>
      <c r="AK56" s="99">
        <f t="shared" si="111"/>
        <v>1.4268222226739464</v>
      </c>
      <c r="AL56" s="99">
        <f t="shared" si="112"/>
        <v>0.31280586356397033</v>
      </c>
      <c r="AM56" s="99">
        <f t="shared" si="113"/>
        <v>2.7824057670138393</v>
      </c>
      <c r="AN56" s="99">
        <f t="shared" si="114"/>
        <v>-0.42924885532526735</v>
      </c>
    </row>
    <row r="57" spans="1:246" x14ac:dyDescent="0.2">
      <c r="A57" s="31" t="s">
        <v>132</v>
      </c>
      <c r="B57" s="55">
        <f>SUM(B90:B92)</f>
        <v>33.247303999999986</v>
      </c>
      <c r="C57" s="55">
        <f t="shared" ref="C57:P57" si="116">SUM(C90:C92)</f>
        <v>68.960036999999957</v>
      </c>
      <c r="D57" s="55">
        <f t="shared" si="116"/>
        <v>102.20734099999996</v>
      </c>
      <c r="E57" s="55"/>
      <c r="F57" s="55">
        <f t="shared" si="116"/>
        <v>7.236301000000001</v>
      </c>
      <c r="G57" s="55">
        <f t="shared" si="116"/>
        <v>16.552789999999998</v>
      </c>
      <c r="H57" s="55">
        <f t="shared" si="116"/>
        <v>9.4582129999999864</v>
      </c>
      <c r="I57" s="55"/>
      <c r="J57" s="55">
        <f t="shared" si="116"/>
        <v>26.434864000000012</v>
      </c>
      <c r="K57" s="55">
        <f t="shared" si="116"/>
        <v>17.015994000000006</v>
      </c>
      <c r="L57" s="55">
        <f t="shared" si="116"/>
        <v>0.45039600000000002</v>
      </c>
      <c r="M57" s="55">
        <f t="shared" si="116"/>
        <v>3.5384630000000001</v>
      </c>
      <c r="N57" s="55">
        <f t="shared" si="116"/>
        <v>6.2437630000000004</v>
      </c>
      <c r="O57" s="55">
        <f t="shared" si="116"/>
        <v>7.0299610000000001</v>
      </c>
      <c r="P57" s="55">
        <f t="shared" si="116"/>
        <v>8.2465959999999452</v>
      </c>
      <c r="Q57" s="35"/>
      <c r="R57" s="99">
        <f t="shared" ref="R57" si="117">IFERROR(F57/F53-1, "n/a")</f>
        <v>0.81584426345308736</v>
      </c>
      <c r="S57" s="99">
        <f t="shared" ref="S57" si="118">IFERROR(G57/G53-1, "n/a")</f>
        <v>2.6932817030410328</v>
      </c>
      <c r="T57" s="99">
        <f t="shared" ref="T57" si="119">IFERROR(H57/H53-1, "n/a")</f>
        <v>2.1741771169737421</v>
      </c>
      <c r="U57" s="99"/>
      <c r="V57" s="99">
        <f t="shared" ref="V57" si="120">IFERROR(J57/J53-1, "n/a")</f>
        <v>4.0120118263990214</v>
      </c>
      <c r="W57" s="99">
        <f t="shared" ref="W57" si="121">IFERROR(K57/K53-1, "n/a")</f>
        <v>1.0722372717384059</v>
      </c>
      <c r="X57" s="99" t="str">
        <f t="shared" ref="X57" si="122">IFERROR(L57/L53-1, "n/a")</f>
        <v>n/a</v>
      </c>
      <c r="Y57" s="99">
        <f t="shared" ref="Y57" si="123">IFERROR(M57/M53-1, "n/a")</f>
        <v>5.6732037308690142E-2</v>
      </c>
      <c r="Z57" s="99">
        <f t="shared" ref="Z57" si="124">IFERROR(N57/N53-1, "n/a")</f>
        <v>0.25846670449197351</v>
      </c>
      <c r="AA57" s="99">
        <f t="shared" ref="AA57" si="125">IFERROR(O57/O53-1, "n/a")</f>
        <v>1.751096041960905</v>
      </c>
      <c r="AB57" s="99">
        <f t="shared" ref="AB57" si="126">IFERROR(P57/P53-1, "n/a")</f>
        <v>-0.65225403305144536</v>
      </c>
      <c r="AD57" s="99">
        <f t="shared" ref="AD57" si="127">IFERROR(F57/F56-1, "n/a")</f>
        <v>-2.1840449853420818E-3</v>
      </c>
      <c r="AE57" s="99">
        <f t="shared" ref="AE57" si="128">IFERROR(G57/G56-1, "n/a")</f>
        <v>-7.4642208243755004E-2</v>
      </c>
      <c r="AF57" s="99">
        <f t="shared" ref="AF57" si="129">IFERROR(H57/H56-1, "n/a")</f>
        <v>0.6469832397370574</v>
      </c>
      <c r="AG57" s="99"/>
      <c r="AH57" s="99">
        <f t="shared" ref="AH57" si="130">IFERROR(J57/J56-1, "n/a")</f>
        <v>0.196642539193018</v>
      </c>
      <c r="AI57" s="99">
        <f t="shared" ref="AI57" si="131">IFERROR(K57/K56-1, "n/a")</f>
        <v>1.7945594100284921</v>
      </c>
      <c r="AJ57" s="99">
        <f t="shared" ref="AJ57" si="132">IFERROR(L57/L56-1, "n/a")</f>
        <v>-0.87884265733983569</v>
      </c>
      <c r="AK57" s="99">
        <f t="shared" ref="AK57" si="133">IFERROR(M57/M56-1, "n/a")</f>
        <v>-0.75504996243852474</v>
      </c>
      <c r="AL57" s="99">
        <f t="shared" ref="AL57" si="134">IFERROR(N57/N56-1, "n/a")</f>
        <v>-0.29002192782964975</v>
      </c>
      <c r="AM57" s="99">
        <f t="shared" ref="AM57" si="135">IFERROR(O57/O56-1, "n/a")</f>
        <v>1.3188265682924603</v>
      </c>
      <c r="AN57" s="99">
        <f t="shared" ref="AN57" si="136">IFERROR(P57/P56-1, "n/a")</f>
        <v>-0.1747814794960687</v>
      </c>
    </row>
    <row r="58" spans="1:246" x14ac:dyDescent="0.2">
      <c r="A58" s="31" t="s">
        <v>135</v>
      </c>
      <c r="B58" s="55">
        <f>SUM(B93:B95)</f>
        <v>52.594689000000002</v>
      </c>
      <c r="C58" s="55">
        <f t="shared" ref="C58:P58" si="137">SUM(C93:C95)</f>
        <v>84.925775000000002</v>
      </c>
      <c r="D58" s="55">
        <f t="shared" si="137"/>
        <v>137.520464</v>
      </c>
      <c r="E58" s="55"/>
      <c r="F58" s="55">
        <f t="shared" si="137"/>
        <v>9.6983790000000027</v>
      </c>
      <c r="G58" s="55">
        <f t="shared" si="137"/>
        <v>37.470190000000002</v>
      </c>
      <c r="H58" s="55">
        <f t="shared" si="137"/>
        <v>5.4261199999999974</v>
      </c>
      <c r="I58" s="55"/>
      <c r="J58" s="55">
        <f t="shared" si="137"/>
        <v>24.197815999999996</v>
      </c>
      <c r="K58" s="55">
        <f t="shared" si="137"/>
        <v>18.102555000000002</v>
      </c>
      <c r="L58" s="55">
        <f t="shared" si="137"/>
        <v>0</v>
      </c>
      <c r="M58" s="55">
        <f t="shared" si="137"/>
        <v>8.1049740000000003</v>
      </c>
      <c r="N58" s="55">
        <f t="shared" si="137"/>
        <v>8.1977289999999989</v>
      </c>
      <c r="O58" s="55">
        <f t="shared" si="137"/>
        <v>7.5161990000000003</v>
      </c>
      <c r="P58" s="55">
        <f t="shared" si="137"/>
        <v>18.806501999999995</v>
      </c>
      <c r="Q58" s="35"/>
      <c r="R58" s="99">
        <f t="shared" ref="R58" si="138">IFERROR(F58/F54-1, "n/a")</f>
        <v>0.5302756471307748</v>
      </c>
      <c r="S58" s="99">
        <f t="shared" ref="S58" si="139">IFERROR(G58/G54-1, "n/a")</f>
        <v>3.8608313549145192</v>
      </c>
      <c r="T58" s="99">
        <f t="shared" ref="T58" si="140">IFERROR(H58/H54-1, "n/a")</f>
        <v>0.95191264143049747</v>
      </c>
      <c r="U58" s="99"/>
      <c r="V58" s="99">
        <f t="shared" ref="V58" si="141">IFERROR(J58/J54-1, "n/a")</f>
        <v>3.7286009054329288</v>
      </c>
      <c r="W58" s="99">
        <f t="shared" ref="W58" si="142">IFERROR(K58/K54-1, "n/a")</f>
        <v>2.6215380681961409</v>
      </c>
      <c r="X58" s="99">
        <f t="shared" ref="X58" si="143">IFERROR(L58/L54-1, "n/a")</f>
        <v>-1</v>
      </c>
      <c r="Y58" s="99">
        <f t="shared" ref="Y58" si="144">IFERROR(M58/M54-1, "n/a")</f>
        <v>-0.77554429713278172</v>
      </c>
      <c r="Z58" s="99">
        <f t="shared" ref="Z58" si="145">IFERROR(N58/N54-1, "n/a")</f>
        <v>0.85059213908027598</v>
      </c>
      <c r="AA58" s="99">
        <f t="shared" ref="AA58" si="146">IFERROR(O58/O54-1, "n/a")</f>
        <v>0.94958020030135226</v>
      </c>
      <c r="AB58" s="99">
        <f t="shared" ref="AB58" si="147">IFERROR(P58/P54-1, "n/a")</f>
        <v>1.6124648168475728</v>
      </c>
      <c r="AD58" s="99">
        <f t="shared" ref="AD58" si="148">IFERROR(F58/F57-1, "n/a")</f>
        <v>0.34023985458869133</v>
      </c>
      <c r="AE58" s="99">
        <f t="shared" ref="AE58" si="149">IFERROR(G58/G57-1, "n/a")</f>
        <v>1.2636782077220823</v>
      </c>
      <c r="AF58" s="99">
        <f t="shared" ref="AF58" si="150">IFERROR(H58/H57-1, "n/a")</f>
        <v>-0.42630600516186246</v>
      </c>
      <c r="AG58" s="99"/>
      <c r="AH58" s="99">
        <f t="shared" ref="AH58" si="151">IFERROR(J58/J57-1, "n/a")</f>
        <v>-8.4624910496986616E-2</v>
      </c>
      <c r="AI58" s="99">
        <f t="shared" ref="AI58" si="152">IFERROR(K58/K57-1, "n/a")</f>
        <v>6.3855276394666927E-2</v>
      </c>
      <c r="AJ58" s="99">
        <f t="shared" ref="AJ58" si="153">IFERROR(L58/L57-1, "n/a")</f>
        <v>-1</v>
      </c>
      <c r="AK58" s="99">
        <f t="shared" ref="AK58" si="154">IFERROR(M58/M57-1, "n/a")</f>
        <v>1.2905351843441628</v>
      </c>
      <c r="AL58" s="99">
        <f t="shared" ref="AL58" si="155">IFERROR(N58/N57-1, "n/a")</f>
        <v>0.31294685592646587</v>
      </c>
      <c r="AM58" s="99">
        <f t="shared" ref="AM58" si="156">IFERROR(O58/O57-1, "n/a")</f>
        <v>6.9166528804356142E-2</v>
      </c>
      <c r="AN58" s="99">
        <f t="shared" ref="AN58" si="157">IFERROR(P58/P57-1, "n/a")</f>
        <v>1.2805169551170108</v>
      </c>
    </row>
    <row r="59" spans="1:246" x14ac:dyDescent="0.2">
      <c r="A59" s="64"/>
      <c r="B59" s="55"/>
      <c r="C59" s="55"/>
      <c r="D59" s="55"/>
      <c r="E59" s="55"/>
      <c r="F59" s="55"/>
      <c r="G59" s="55"/>
      <c r="H59" s="55"/>
      <c r="I59" s="55"/>
      <c r="J59" s="55"/>
      <c r="K59" s="55"/>
      <c r="L59" s="55"/>
      <c r="M59" s="55"/>
      <c r="N59" s="55"/>
      <c r="O59" s="55"/>
      <c r="P59" s="55"/>
      <c r="Q59" s="35"/>
      <c r="R59" s="102"/>
      <c r="S59" s="102"/>
      <c r="T59" s="102"/>
      <c r="U59" s="102"/>
      <c r="V59" s="102"/>
      <c r="W59" s="102"/>
      <c r="X59" s="102"/>
      <c r="Y59" s="102"/>
      <c r="Z59" s="102"/>
      <c r="AA59" s="102"/>
      <c r="AB59" s="102"/>
      <c r="AD59" s="102"/>
      <c r="AE59" s="102"/>
      <c r="AF59" s="102"/>
      <c r="AG59" s="102"/>
      <c r="AH59" s="102"/>
      <c r="AI59" s="102"/>
      <c r="AJ59" s="102"/>
      <c r="AK59" s="102"/>
      <c r="AL59" s="102"/>
      <c r="AM59" s="102"/>
      <c r="AN59" s="102"/>
    </row>
    <row r="60" spans="1:246" x14ac:dyDescent="0.2">
      <c r="A60" s="50">
        <v>43466</v>
      </c>
      <c r="B60" s="55">
        <v>2.8051110000000001</v>
      </c>
      <c r="C60" s="55">
        <v>8.1181619999999999</v>
      </c>
      <c r="D60" s="55">
        <f>SUM(B60:C60)</f>
        <v>10.923273</v>
      </c>
      <c r="E60" s="55"/>
      <c r="F60" s="55">
        <v>0</v>
      </c>
      <c r="G60" s="55">
        <v>2.3290999999999999</v>
      </c>
      <c r="H60" s="55">
        <f t="shared" ref="H60:H67" si="158">B60-SUM(F60:G60)</f>
        <v>0.47601100000000018</v>
      </c>
      <c r="I60" s="55"/>
      <c r="J60" s="55">
        <v>2.4319999999999999</v>
      </c>
      <c r="K60" s="55">
        <v>2.603386</v>
      </c>
      <c r="L60" s="55">
        <v>0.426394</v>
      </c>
      <c r="M60" s="55">
        <v>0.75700000000000001</v>
      </c>
      <c r="N60" s="55">
        <v>0.54286699999999999</v>
      </c>
      <c r="O60" s="55">
        <v>0</v>
      </c>
      <c r="P60" s="55">
        <f t="shared" ref="P60:P67" si="159">C60-SUM(J60:O60)</f>
        <v>1.3565149999999999</v>
      </c>
      <c r="Q60" s="35"/>
      <c r="R60" s="99" t="s">
        <v>107</v>
      </c>
      <c r="S60" s="99" t="s">
        <v>107</v>
      </c>
      <c r="T60" s="99" t="s">
        <v>107</v>
      </c>
      <c r="U60" s="99"/>
      <c r="V60" s="99" t="s">
        <v>107</v>
      </c>
      <c r="W60" s="99" t="s">
        <v>107</v>
      </c>
      <c r="X60" s="99" t="s">
        <v>107</v>
      </c>
      <c r="Y60" s="99" t="s">
        <v>107</v>
      </c>
      <c r="Z60" s="99" t="s">
        <v>107</v>
      </c>
      <c r="AA60" s="99" t="s">
        <v>107</v>
      </c>
      <c r="AB60" s="99" t="s">
        <v>107</v>
      </c>
      <c r="AD60" s="99" t="s">
        <v>107</v>
      </c>
      <c r="AE60" s="99" t="s">
        <v>107</v>
      </c>
      <c r="AF60" s="99" t="s">
        <v>107</v>
      </c>
      <c r="AG60" s="99"/>
      <c r="AH60" s="99" t="s">
        <v>107</v>
      </c>
      <c r="AI60" s="99" t="s">
        <v>107</v>
      </c>
      <c r="AJ60" s="99" t="s">
        <v>107</v>
      </c>
      <c r="AK60" s="99" t="s">
        <v>107</v>
      </c>
      <c r="AL60" s="99" t="s">
        <v>107</v>
      </c>
      <c r="AM60" s="99" t="s">
        <v>107</v>
      </c>
      <c r="AN60" s="99" t="s">
        <v>107</v>
      </c>
    </row>
    <row r="61" spans="1:246" x14ac:dyDescent="0.2">
      <c r="A61" s="50">
        <v>43497</v>
      </c>
      <c r="B61" s="55">
        <v>6.6418720000000002</v>
      </c>
      <c r="C61" s="55">
        <v>10.476737999999999</v>
      </c>
      <c r="D61" s="55">
        <f>SUM(B61:C61)</f>
        <v>17.11861</v>
      </c>
      <c r="E61" s="55"/>
      <c r="F61" s="55">
        <v>4.9923719999999996</v>
      </c>
      <c r="G61" s="55">
        <v>1.6113999999999999</v>
      </c>
      <c r="H61" s="55">
        <f t="shared" si="158"/>
        <v>3.8100000000000911E-2</v>
      </c>
      <c r="I61" s="55"/>
      <c r="J61" s="55">
        <v>0.96001499999999995</v>
      </c>
      <c r="K61" s="55">
        <v>2.686569</v>
      </c>
      <c r="L61" s="55">
        <v>2.1191759999999999</v>
      </c>
      <c r="M61" s="55">
        <v>0</v>
      </c>
      <c r="N61" s="55">
        <v>4.2602399999999996</v>
      </c>
      <c r="O61" s="55">
        <v>0.45073800000000003</v>
      </c>
      <c r="P61" s="55">
        <f t="shared" si="159"/>
        <v>0</v>
      </c>
      <c r="Q61" s="35"/>
      <c r="R61" s="99" t="s">
        <v>107</v>
      </c>
      <c r="S61" s="99" t="s">
        <v>107</v>
      </c>
      <c r="T61" s="99" t="s">
        <v>107</v>
      </c>
      <c r="U61" s="99"/>
      <c r="V61" s="99" t="s">
        <v>107</v>
      </c>
      <c r="W61" s="99" t="s">
        <v>107</v>
      </c>
      <c r="X61" s="99" t="s">
        <v>107</v>
      </c>
      <c r="Y61" s="99" t="s">
        <v>107</v>
      </c>
      <c r="Z61" s="99" t="s">
        <v>107</v>
      </c>
      <c r="AA61" s="99" t="s">
        <v>107</v>
      </c>
      <c r="AB61" s="99" t="s">
        <v>107</v>
      </c>
      <c r="AD61" s="99" t="str">
        <f>IFERROR(F61/F60-1, "n/a")</f>
        <v>n/a</v>
      </c>
      <c r="AE61" s="99">
        <f t="shared" ref="AE61:AN61" si="160">IFERROR(G61/G60-1, "n/a")</f>
        <v>-0.30814477695247089</v>
      </c>
      <c r="AF61" s="99">
        <f t="shared" si="160"/>
        <v>-0.91995983286100347</v>
      </c>
      <c r="AG61" s="99"/>
      <c r="AH61" s="99">
        <f t="shared" si="160"/>
        <v>-0.60525699013157896</v>
      </c>
      <c r="AI61" s="99">
        <f t="shared" si="160"/>
        <v>3.1951850397904824E-2</v>
      </c>
      <c r="AJ61" s="99">
        <f t="shared" si="160"/>
        <v>3.9699948873577018</v>
      </c>
      <c r="AK61" s="99">
        <f t="shared" si="160"/>
        <v>-1</v>
      </c>
      <c r="AL61" s="99">
        <f t="shared" si="160"/>
        <v>6.847668029185785</v>
      </c>
      <c r="AM61" s="99" t="str">
        <f t="shared" si="160"/>
        <v>n/a</v>
      </c>
      <c r="AN61" s="99">
        <f t="shared" si="160"/>
        <v>-1</v>
      </c>
    </row>
    <row r="62" spans="1:246" x14ac:dyDescent="0.2">
      <c r="A62" s="50">
        <v>43525</v>
      </c>
      <c r="B62" s="55">
        <v>9.0904959999999999</v>
      </c>
      <c r="C62" s="55">
        <v>14.15696852</v>
      </c>
      <c r="D62" s="55">
        <f>SUM(B62:C62)</f>
        <v>23.247464520000001</v>
      </c>
      <c r="E62" s="55"/>
      <c r="F62" s="55">
        <v>3.601569</v>
      </c>
      <c r="G62" s="55">
        <v>4.0012999999999996</v>
      </c>
      <c r="H62" s="55">
        <f t="shared" si="158"/>
        <v>1.4876269999999998</v>
      </c>
      <c r="I62" s="55"/>
      <c r="J62" s="55">
        <v>0.66813800000000001</v>
      </c>
      <c r="K62" s="55">
        <v>4.8966190000000003</v>
      </c>
      <c r="L62" s="55">
        <v>0.28762952000000003</v>
      </c>
      <c r="M62" s="55">
        <v>2.2711440000000001</v>
      </c>
      <c r="N62" s="55">
        <v>1.4367239999999999</v>
      </c>
      <c r="O62" s="55">
        <v>0</v>
      </c>
      <c r="P62" s="55">
        <f t="shared" si="159"/>
        <v>4.5967139999999986</v>
      </c>
      <c r="Q62" s="35"/>
      <c r="R62" s="99" t="s">
        <v>107</v>
      </c>
      <c r="S62" s="99" t="s">
        <v>107</v>
      </c>
      <c r="T62" s="99" t="s">
        <v>107</v>
      </c>
      <c r="U62" s="99"/>
      <c r="V62" s="99" t="s">
        <v>107</v>
      </c>
      <c r="W62" s="99" t="s">
        <v>107</v>
      </c>
      <c r="X62" s="99" t="s">
        <v>107</v>
      </c>
      <c r="Y62" s="99" t="s">
        <v>107</v>
      </c>
      <c r="Z62" s="99" t="s">
        <v>107</v>
      </c>
      <c r="AA62" s="99" t="s">
        <v>107</v>
      </c>
      <c r="AB62" s="99" t="s">
        <v>107</v>
      </c>
      <c r="AD62" s="99">
        <f t="shared" ref="AD62" si="161">IFERROR(F62/F61-1, "n/a")</f>
        <v>-0.27858561020693162</v>
      </c>
      <c r="AE62" s="99">
        <f t="shared" ref="AE62" si="162">IFERROR(G62/G61-1, "n/a")</f>
        <v>1.4831202680898596</v>
      </c>
      <c r="AF62" s="99">
        <f t="shared" ref="AF62" si="163">IFERROR(H62/H61-1, "n/a")</f>
        <v>38.045328083988565</v>
      </c>
      <c r="AG62" s="99"/>
      <c r="AH62" s="99">
        <f t="shared" ref="AH62" si="164">IFERROR(J62/J61-1, "n/a")</f>
        <v>-0.30403379113868012</v>
      </c>
      <c r="AI62" s="99">
        <f t="shared" ref="AI62" si="165">IFERROR(K62/K61-1, "n/a")</f>
        <v>0.82262916009229636</v>
      </c>
      <c r="AJ62" s="99">
        <f t="shared" ref="AJ62" si="166">IFERROR(L62/L61-1, "n/a")</f>
        <v>-0.86427294382344833</v>
      </c>
      <c r="AK62" s="99" t="str">
        <f>IFERROR(M62/M61-1, "n/a")</f>
        <v>n/a</v>
      </c>
      <c r="AL62" s="99">
        <f t="shared" ref="AL62" si="167">IFERROR(N62/N61-1, "n/a")</f>
        <v>-0.66275984451580194</v>
      </c>
      <c r="AM62" s="99">
        <f t="shared" ref="AM62" si="168">IFERROR(O62/O61-1, "n/a")</f>
        <v>-1</v>
      </c>
      <c r="AN62" s="99" t="str">
        <f t="shared" ref="AN62" si="169">IFERROR(P62/P61-1, "n/a")</f>
        <v>n/a</v>
      </c>
    </row>
    <row r="63" spans="1:246" x14ac:dyDescent="0.2">
      <c r="A63" s="50">
        <v>43556</v>
      </c>
      <c r="B63" s="55">
        <v>4.4194139999999997</v>
      </c>
      <c r="C63" s="55">
        <v>10.1154195</v>
      </c>
      <c r="D63" s="55">
        <f t="shared" ref="D63:D93" si="170">SUM(B63:C63)</f>
        <v>14.5348335</v>
      </c>
      <c r="E63" s="55"/>
      <c r="F63" s="55">
        <v>1.5999300000000001</v>
      </c>
      <c r="G63" s="55">
        <v>1.2153119999999999</v>
      </c>
      <c r="H63" s="55">
        <f t="shared" si="158"/>
        <v>1.6041719999999997</v>
      </c>
      <c r="I63" s="55"/>
      <c r="J63" s="55">
        <v>0.77548300000000003</v>
      </c>
      <c r="K63" s="55">
        <v>1.1192880000000001</v>
      </c>
      <c r="L63" s="55">
        <v>0.54132999999999998</v>
      </c>
      <c r="M63" s="55">
        <v>1.653931</v>
      </c>
      <c r="N63" s="55">
        <v>3.98997</v>
      </c>
      <c r="O63" s="55">
        <v>0.317115498</v>
      </c>
      <c r="P63" s="55">
        <f t="shared" si="159"/>
        <v>1.7183020019999997</v>
      </c>
      <c r="Q63" s="35"/>
      <c r="R63" s="99" t="s">
        <v>107</v>
      </c>
      <c r="S63" s="99" t="s">
        <v>107</v>
      </c>
      <c r="T63" s="99" t="s">
        <v>107</v>
      </c>
      <c r="U63" s="99"/>
      <c r="V63" s="99" t="s">
        <v>107</v>
      </c>
      <c r="W63" s="99" t="s">
        <v>107</v>
      </c>
      <c r="X63" s="99" t="s">
        <v>107</v>
      </c>
      <c r="Y63" s="99" t="s">
        <v>107</v>
      </c>
      <c r="Z63" s="99" t="s">
        <v>107</v>
      </c>
      <c r="AA63" s="99" t="s">
        <v>107</v>
      </c>
      <c r="AB63" s="99" t="s">
        <v>107</v>
      </c>
      <c r="AD63" s="99">
        <f t="shared" ref="AD63:AD89" si="171">IFERROR(F63/F62-1, "n/a")</f>
        <v>-0.55576861084710583</v>
      </c>
      <c r="AE63" s="99">
        <f t="shared" ref="AE63:AE89" si="172">IFERROR(G63/G62-1, "n/a")</f>
        <v>-0.69627071201859392</v>
      </c>
      <c r="AF63" s="99">
        <f t="shared" ref="AF63:AF89" si="173">IFERROR(H63/H62-1, "n/a")</f>
        <v>7.8342891060729558E-2</v>
      </c>
      <c r="AG63" s="99"/>
      <c r="AH63" s="99">
        <f t="shared" ref="AH63:AH89" si="174">IFERROR(J63/J62-1, "n/a")</f>
        <v>0.16066291694230839</v>
      </c>
      <c r="AI63" s="99">
        <f t="shared" ref="AI63:AI89" si="175">IFERROR(K63/K62-1, "n/a")</f>
        <v>-0.77141615469776181</v>
      </c>
      <c r="AJ63" s="99">
        <f t="shared" ref="AJ63:AJ89" si="176">IFERROR(L63/L62-1, "n/a")</f>
        <v>0.88203908972903733</v>
      </c>
      <c r="AK63" s="99">
        <f t="shared" ref="AK63:AK89" si="177">IFERROR(M63/M62-1, "n/a")</f>
        <v>-0.27176304100488569</v>
      </c>
      <c r="AL63" s="99">
        <f t="shared" ref="AL63:AL89" si="178">IFERROR(N63/N62-1, "n/a")</f>
        <v>1.7771304718233987</v>
      </c>
      <c r="AM63" s="99" t="str">
        <f t="shared" ref="AM63:AM89" si="179">IFERROR(O63/O62-1, "n/a")</f>
        <v>n/a</v>
      </c>
      <c r="AN63" s="99">
        <f t="shared" ref="AN63:AN89" si="180">IFERROR(P63/P62-1, "n/a")</f>
        <v>-0.62618905548615811</v>
      </c>
    </row>
    <row r="64" spans="1:246" x14ac:dyDescent="0.2">
      <c r="A64" s="50">
        <v>43586</v>
      </c>
      <c r="B64" s="55">
        <v>12.015675999999999</v>
      </c>
      <c r="C64" s="55">
        <v>14.212237</v>
      </c>
      <c r="D64" s="55">
        <f t="shared" si="170"/>
        <v>26.227913000000001</v>
      </c>
      <c r="E64" s="55"/>
      <c r="F64" s="55">
        <v>3.8750260000000001</v>
      </c>
      <c r="G64" s="55">
        <v>7.6230000000000002</v>
      </c>
      <c r="H64" s="55">
        <f t="shared" si="158"/>
        <v>0.51764999999999972</v>
      </c>
      <c r="I64" s="55"/>
      <c r="J64" s="55">
        <v>1.2932699999999999</v>
      </c>
      <c r="K64" s="55">
        <v>2.4295599999999999</v>
      </c>
      <c r="L64" s="55">
        <v>0.13059000000000001</v>
      </c>
      <c r="M64" s="41">
        <v>0.57198099999999996</v>
      </c>
      <c r="N64" s="55">
        <v>2.508499</v>
      </c>
      <c r="O64" s="55">
        <v>0</v>
      </c>
      <c r="P64" s="55">
        <f t="shared" si="159"/>
        <v>7.2783370000000005</v>
      </c>
      <c r="Q64" s="35"/>
      <c r="R64" s="99" t="s">
        <v>107</v>
      </c>
      <c r="S64" s="99" t="s">
        <v>107</v>
      </c>
      <c r="T64" s="99" t="s">
        <v>107</v>
      </c>
      <c r="U64" s="99"/>
      <c r="V64" s="99" t="s">
        <v>107</v>
      </c>
      <c r="W64" s="99" t="s">
        <v>107</v>
      </c>
      <c r="X64" s="99" t="s">
        <v>107</v>
      </c>
      <c r="Y64" s="99" t="s">
        <v>107</v>
      </c>
      <c r="Z64" s="99" t="s">
        <v>107</v>
      </c>
      <c r="AA64" s="99" t="s">
        <v>107</v>
      </c>
      <c r="AB64" s="99" t="s">
        <v>107</v>
      </c>
      <c r="AD64" s="99">
        <f t="shared" si="171"/>
        <v>1.4219972123780416</v>
      </c>
      <c r="AE64" s="99">
        <f t="shared" si="172"/>
        <v>5.2724633674315733</v>
      </c>
      <c r="AF64" s="99">
        <f t="shared" si="173"/>
        <v>-0.67731016374802722</v>
      </c>
      <c r="AG64" s="99"/>
      <c r="AH64" s="99">
        <f t="shared" si="174"/>
        <v>0.66769613260380933</v>
      </c>
      <c r="AI64" s="99">
        <f t="shared" si="175"/>
        <v>1.170629900436706</v>
      </c>
      <c r="AJ64" s="99">
        <f t="shared" si="176"/>
        <v>-0.75876082980806525</v>
      </c>
      <c r="AK64" s="99">
        <f t="shared" si="177"/>
        <v>-0.65416876520241773</v>
      </c>
      <c r="AL64" s="99">
        <f t="shared" si="178"/>
        <v>-0.37129878169510044</v>
      </c>
      <c r="AM64" s="99">
        <f t="shared" si="179"/>
        <v>-1</v>
      </c>
      <c r="AN64" s="99">
        <f t="shared" si="180"/>
        <v>3.2357728685227949</v>
      </c>
    </row>
    <row r="65" spans="1:40" x14ac:dyDescent="0.2">
      <c r="A65" s="50">
        <v>43617</v>
      </c>
      <c r="B65" s="55">
        <v>8.9921989999999994</v>
      </c>
      <c r="C65" s="55">
        <v>12.919658999999999</v>
      </c>
      <c r="D65" s="55">
        <f t="shared" si="170"/>
        <v>21.911857999999999</v>
      </c>
      <c r="E65" s="55"/>
      <c r="F65" s="55">
        <v>3.7936619999999999</v>
      </c>
      <c r="G65" s="55">
        <v>4.561369</v>
      </c>
      <c r="H65" s="55">
        <f t="shared" si="158"/>
        <v>0.63716799999999907</v>
      </c>
      <c r="I65" s="55"/>
      <c r="J65" s="55">
        <v>1.413961</v>
      </c>
      <c r="K65" s="55">
        <v>2.1751209999999999</v>
      </c>
      <c r="L65" s="55">
        <v>0.91947800000000002</v>
      </c>
      <c r="M65" s="55">
        <v>1.4356310000000001</v>
      </c>
      <c r="N65" s="55">
        <v>3.2811859999999999</v>
      </c>
      <c r="O65" s="55">
        <v>0</v>
      </c>
      <c r="P65" s="55">
        <f t="shared" si="159"/>
        <v>3.6942819999999994</v>
      </c>
      <c r="Q65" s="35"/>
      <c r="R65" s="99" t="s">
        <v>107</v>
      </c>
      <c r="S65" s="99" t="s">
        <v>107</v>
      </c>
      <c r="T65" s="99" t="s">
        <v>107</v>
      </c>
      <c r="U65" s="99"/>
      <c r="V65" s="99" t="s">
        <v>107</v>
      </c>
      <c r="W65" s="99" t="s">
        <v>107</v>
      </c>
      <c r="X65" s="99" t="s">
        <v>107</v>
      </c>
      <c r="Y65" s="99" t="s">
        <v>107</v>
      </c>
      <c r="Z65" s="99" t="s">
        <v>107</v>
      </c>
      <c r="AA65" s="99" t="s">
        <v>107</v>
      </c>
      <c r="AB65" s="99" t="s">
        <v>107</v>
      </c>
      <c r="AD65" s="99">
        <f t="shared" si="171"/>
        <v>-2.0997020407088951E-2</v>
      </c>
      <c r="AE65" s="99">
        <f t="shared" si="172"/>
        <v>-0.40163072281254097</v>
      </c>
      <c r="AF65" s="99">
        <f t="shared" si="173"/>
        <v>0.23088573360378528</v>
      </c>
      <c r="AG65" s="99"/>
      <c r="AH65" s="99">
        <f t="shared" si="174"/>
        <v>9.3322353414213577E-2</v>
      </c>
      <c r="AI65" s="99">
        <f t="shared" si="175"/>
        <v>-0.10472637020695108</v>
      </c>
      <c r="AJ65" s="99">
        <f t="shared" si="176"/>
        <v>6.0409525997396427</v>
      </c>
      <c r="AK65" s="99">
        <f t="shared" si="177"/>
        <v>1.5099277773212751</v>
      </c>
      <c r="AL65" s="99">
        <f t="shared" si="178"/>
        <v>0.30802762927152849</v>
      </c>
      <c r="AM65" s="99" t="str">
        <f t="shared" si="179"/>
        <v>n/a</v>
      </c>
      <c r="AN65" s="99">
        <f t="shared" si="180"/>
        <v>-0.49242773452232302</v>
      </c>
    </row>
    <row r="66" spans="1:40" x14ac:dyDescent="0.2">
      <c r="A66" s="50">
        <v>43647</v>
      </c>
      <c r="B66" s="55">
        <v>4.5430000000000001</v>
      </c>
      <c r="C66" s="55">
        <v>12.20955</v>
      </c>
      <c r="D66" s="55">
        <f t="shared" si="170"/>
        <v>16.752549999999999</v>
      </c>
      <c r="E66" s="55"/>
      <c r="F66" s="55">
        <v>3.9010790000000002</v>
      </c>
      <c r="G66" s="55">
        <v>0.38600000000000001</v>
      </c>
      <c r="H66" s="55">
        <f t="shared" si="158"/>
        <v>0.25592099999999984</v>
      </c>
      <c r="I66" s="55"/>
      <c r="J66" s="55">
        <v>2.0175709999999998</v>
      </c>
      <c r="K66" s="55">
        <v>4.2542780000000002</v>
      </c>
      <c r="L66" s="55">
        <v>0.37176199999999998</v>
      </c>
      <c r="M66" s="55">
        <v>1.478542</v>
      </c>
      <c r="N66" s="55">
        <v>1.2467760000000001</v>
      </c>
      <c r="O66" s="55">
        <v>0.53480899999999998</v>
      </c>
      <c r="P66" s="55">
        <f t="shared" si="159"/>
        <v>2.3058119999999995</v>
      </c>
      <c r="Q66" s="35"/>
      <c r="R66" s="99" t="s">
        <v>107</v>
      </c>
      <c r="S66" s="99" t="s">
        <v>107</v>
      </c>
      <c r="T66" s="99" t="s">
        <v>107</v>
      </c>
      <c r="U66" s="99"/>
      <c r="V66" s="99" t="s">
        <v>107</v>
      </c>
      <c r="W66" s="99" t="s">
        <v>107</v>
      </c>
      <c r="X66" s="99" t="s">
        <v>107</v>
      </c>
      <c r="Y66" s="99" t="s">
        <v>107</v>
      </c>
      <c r="Z66" s="99" t="s">
        <v>107</v>
      </c>
      <c r="AA66" s="99" t="s">
        <v>107</v>
      </c>
      <c r="AB66" s="99" t="s">
        <v>107</v>
      </c>
      <c r="AD66" s="99">
        <f t="shared" si="171"/>
        <v>2.8314857781215119E-2</v>
      </c>
      <c r="AE66" s="99">
        <f t="shared" si="172"/>
        <v>-0.9153762828659554</v>
      </c>
      <c r="AF66" s="99">
        <f t="shared" si="173"/>
        <v>-0.59834611907691504</v>
      </c>
      <c r="AG66" s="99"/>
      <c r="AH66" s="99">
        <f t="shared" si="174"/>
        <v>0.42689296239429497</v>
      </c>
      <c r="AI66" s="99">
        <f t="shared" si="175"/>
        <v>0.9558810751217981</v>
      </c>
      <c r="AJ66" s="99">
        <f t="shared" si="176"/>
        <v>-0.59568146274299116</v>
      </c>
      <c r="AK66" s="99">
        <f t="shared" si="177"/>
        <v>2.9889992623452599E-2</v>
      </c>
      <c r="AL66" s="99">
        <f t="shared" si="178"/>
        <v>-0.62002276006297719</v>
      </c>
      <c r="AM66" s="99" t="str">
        <f t="shared" si="179"/>
        <v>n/a</v>
      </c>
      <c r="AN66" s="99">
        <f t="shared" si="180"/>
        <v>-0.3758429919535109</v>
      </c>
    </row>
    <row r="67" spans="1:40" x14ac:dyDescent="0.2">
      <c r="A67" s="50">
        <v>43678</v>
      </c>
      <c r="B67" s="55">
        <v>7.1611649999999996</v>
      </c>
      <c r="C67" s="55">
        <v>11.726419</v>
      </c>
      <c r="D67" s="55">
        <f t="shared" si="170"/>
        <v>18.887584</v>
      </c>
      <c r="E67" s="55"/>
      <c r="F67" s="55">
        <v>3.9253330000000002</v>
      </c>
      <c r="G67" s="55">
        <v>2.25535</v>
      </c>
      <c r="H67" s="55">
        <f t="shared" si="158"/>
        <v>0.98048199999999941</v>
      </c>
      <c r="I67" s="55"/>
      <c r="J67" s="55">
        <v>2.0199410000000002</v>
      </c>
      <c r="K67" s="55">
        <v>3.3475579999999998</v>
      </c>
      <c r="L67" s="55">
        <v>0</v>
      </c>
      <c r="M67" s="55">
        <v>0.126</v>
      </c>
      <c r="N67" s="55">
        <v>2.2349169999999998</v>
      </c>
      <c r="O67" s="55">
        <v>0</v>
      </c>
      <c r="P67" s="55">
        <f t="shared" si="159"/>
        <v>3.9980029999999989</v>
      </c>
      <c r="Q67" s="35"/>
      <c r="R67" s="99" t="s">
        <v>107</v>
      </c>
      <c r="S67" s="99" t="s">
        <v>107</v>
      </c>
      <c r="T67" s="99" t="s">
        <v>107</v>
      </c>
      <c r="U67" s="99"/>
      <c r="V67" s="99" t="s">
        <v>107</v>
      </c>
      <c r="W67" s="99" t="s">
        <v>107</v>
      </c>
      <c r="X67" s="99" t="s">
        <v>107</v>
      </c>
      <c r="Y67" s="99" t="s">
        <v>107</v>
      </c>
      <c r="Z67" s="99" t="s">
        <v>107</v>
      </c>
      <c r="AA67" s="99" t="s">
        <v>107</v>
      </c>
      <c r="AB67" s="99" t="s">
        <v>107</v>
      </c>
      <c r="AD67" s="99">
        <f t="shared" si="171"/>
        <v>6.2172542519647322E-3</v>
      </c>
      <c r="AE67" s="99">
        <f t="shared" si="172"/>
        <v>4.8428756476683938</v>
      </c>
      <c r="AF67" s="99">
        <f t="shared" si="173"/>
        <v>2.8311900938180141</v>
      </c>
      <c r="AG67" s="99"/>
      <c r="AH67" s="99">
        <f t="shared" si="174"/>
        <v>1.1746798501763855E-3</v>
      </c>
      <c r="AI67" s="99">
        <f t="shared" si="175"/>
        <v>-0.21313134684663304</v>
      </c>
      <c r="AJ67" s="99">
        <f t="shared" si="176"/>
        <v>-1</v>
      </c>
      <c r="AK67" s="99">
        <f t="shared" si="177"/>
        <v>-0.91478091254763139</v>
      </c>
      <c r="AL67" s="99">
        <f t="shared" si="178"/>
        <v>0.79255696291875988</v>
      </c>
      <c r="AM67" s="99">
        <f t="shared" si="179"/>
        <v>-1</v>
      </c>
      <c r="AN67" s="99">
        <f t="shared" si="180"/>
        <v>0.73388073268766041</v>
      </c>
    </row>
    <row r="68" spans="1:40" x14ac:dyDescent="0.2">
      <c r="A68" s="50">
        <v>43709</v>
      </c>
      <c r="B68" s="55">
        <v>9.8885860000000001</v>
      </c>
      <c r="C68" s="55">
        <v>10.527067000000001</v>
      </c>
      <c r="D68" s="55">
        <f t="shared" si="170"/>
        <v>20.415652999999999</v>
      </c>
      <c r="E68" s="55"/>
      <c r="F68" s="55">
        <v>7.0008530000000002</v>
      </c>
      <c r="G68" s="55">
        <v>1.4619519999999999</v>
      </c>
      <c r="H68" s="55">
        <f t="shared" ref="H68:H95" si="181">B68-SUM(F68:G68)</f>
        <v>1.4257810000000006</v>
      </c>
      <c r="I68" s="55"/>
      <c r="J68" s="55">
        <v>2.1394549999999999</v>
      </c>
      <c r="K68" s="55">
        <v>1.4523950000000001</v>
      </c>
      <c r="L68" s="55">
        <v>0.20261799999999999</v>
      </c>
      <c r="M68" s="55">
        <v>0.36402299999999999</v>
      </c>
      <c r="N68" s="55">
        <v>1.231106</v>
      </c>
      <c r="O68" s="55">
        <v>0.71277699999999999</v>
      </c>
      <c r="P68" s="55">
        <f t="shared" ref="P68:P82" si="182">C68-SUM(J68:O68)</f>
        <v>4.4246930000000004</v>
      </c>
      <c r="Q68" s="35"/>
      <c r="R68" s="99" t="s">
        <v>107</v>
      </c>
      <c r="S68" s="99" t="s">
        <v>107</v>
      </c>
      <c r="T68" s="99" t="s">
        <v>107</v>
      </c>
      <c r="U68" s="99"/>
      <c r="V68" s="99" t="s">
        <v>107</v>
      </c>
      <c r="W68" s="99" t="s">
        <v>107</v>
      </c>
      <c r="X68" s="99" t="s">
        <v>107</v>
      </c>
      <c r="Y68" s="99" t="s">
        <v>107</v>
      </c>
      <c r="Z68" s="99" t="s">
        <v>107</v>
      </c>
      <c r="AA68" s="99" t="s">
        <v>107</v>
      </c>
      <c r="AB68" s="99" t="s">
        <v>107</v>
      </c>
      <c r="AD68" s="99">
        <f t="shared" si="171"/>
        <v>0.7835055013167036</v>
      </c>
      <c r="AE68" s="99">
        <f t="shared" si="172"/>
        <v>-0.35178486709379919</v>
      </c>
      <c r="AF68" s="99">
        <f t="shared" si="173"/>
        <v>0.454163360469648</v>
      </c>
      <c r="AG68" s="99"/>
      <c r="AH68" s="99">
        <f t="shared" si="174"/>
        <v>5.9167074681884202E-2</v>
      </c>
      <c r="AI68" s="99">
        <f t="shared" si="175"/>
        <v>-0.56613298410363611</v>
      </c>
      <c r="AJ68" s="99" t="str">
        <f t="shared" si="176"/>
        <v>n/a</v>
      </c>
      <c r="AK68" s="99">
        <f t="shared" si="177"/>
        <v>1.8890714285714285</v>
      </c>
      <c r="AL68" s="99">
        <f t="shared" si="178"/>
        <v>-0.44914911828940396</v>
      </c>
      <c r="AM68" s="99" t="str">
        <f t="shared" si="179"/>
        <v>n/a</v>
      </c>
      <c r="AN68" s="99">
        <f t="shared" si="180"/>
        <v>0.10672578284708689</v>
      </c>
    </row>
    <row r="69" spans="1:40" x14ac:dyDescent="0.2">
      <c r="A69" s="50">
        <v>43739</v>
      </c>
      <c r="B69" s="55">
        <v>13.351005000000001</v>
      </c>
      <c r="C69" s="55">
        <v>15.169827</v>
      </c>
      <c r="D69" s="55">
        <f t="shared" si="170"/>
        <v>28.520831999999999</v>
      </c>
      <c r="E69" s="55"/>
      <c r="F69" s="55">
        <v>3.725679</v>
      </c>
      <c r="G69" s="55">
        <v>8.6617700000000006</v>
      </c>
      <c r="H69" s="55">
        <f t="shared" si="181"/>
        <v>0.96355600000000052</v>
      </c>
      <c r="I69" s="55"/>
      <c r="J69" s="55">
        <v>3.823299</v>
      </c>
      <c r="K69" s="55">
        <v>2.8702999999999999</v>
      </c>
      <c r="L69" s="55">
        <v>1.2198910000000001</v>
      </c>
      <c r="M69" s="55">
        <v>1.772759</v>
      </c>
      <c r="N69" s="55">
        <v>2.9200979999999999</v>
      </c>
      <c r="O69" s="55">
        <v>0</v>
      </c>
      <c r="P69" s="55">
        <f t="shared" si="182"/>
        <v>2.5634800000000002</v>
      </c>
      <c r="Q69" s="35"/>
      <c r="R69" s="99" t="s">
        <v>107</v>
      </c>
      <c r="S69" s="99" t="s">
        <v>107</v>
      </c>
      <c r="T69" s="99" t="s">
        <v>107</v>
      </c>
      <c r="U69" s="99"/>
      <c r="V69" s="99" t="s">
        <v>107</v>
      </c>
      <c r="W69" s="99" t="s">
        <v>107</v>
      </c>
      <c r="X69" s="99" t="s">
        <v>107</v>
      </c>
      <c r="Y69" s="99" t="s">
        <v>107</v>
      </c>
      <c r="Z69" s="99" t="s">
        <v>107</v>
      </c>
      <c r="AA69" s="99" t="s">
        <v>107</v>
      </c>
      <c r="AB69" s="99" t="s">
        <v>107</v>
      </c>
      <c r="AD69" s="99">
        <f t="shared" si="171"/>
        <v>-0.46782499218309548</v>
      </c>
      <c r="AE69" s="99">
        <f t="shared" si="172"/>
        <v>4.9247978045790841</v>
      </c>
      <c r="AF69" s="99">
        <f t="shared" si="173"/>
        <v>-0.32419074177591078</v>
      </c>
      <c r="AG69" s="99"/>
      <c r="AH69" s="99">
        <f t="shared" si="174"/>
        <v>0.78704342928456095</v>
      </c>
      <c r="AI69" s="99">
        <f t="shared" si="175"/>
        <v>0.97625301656918384</v>
      </c>
      <c r="AJ69" s="99">
        <f t="shared" si="176"/>
        <v>5.0206447600904172</v>
      </c>
      <c r="AK69" s="99">
        <f t="shared" si="177"/>
        <v>3.8699093189166618</v>
      </c>
      <c r="AL69" s="99">
        <f t="shared" si="178"/>
        <v>1.3719306054880733</v>
      </c>
      <c r="AM69" s="99">
        <f t="shared" si="179"/>
        <v>-1</v>
      </c>
      <c r="AN69" s="99">
        <f t="shared" si="180"/>
        <v>-0.42064229088888205</v>
      </c>
    </row>
    <row r="70" spans="1:40" x14ac:dyDescent="0.2">
      <c r="A70" s="50">
        <v>43770</v>
      </c>
      <c r="B70" s="55">
        <v>16.085978999999998</v>
      </c>
      <c r="C70" s="55">
        <v>16.119665000000001</v>
      </c>
      <c r="D70" s="55">
        <f t="shared" si="170"/>
        <v>32.205643999999999</v>
      </c>
      <c r="E70" s="55"/>
      <c r="F70" s="55">
        <v>8.6686870000000003</v>
      </c>
      <c r="G70" s="55">
        <v>5.2389999999999999</v>
      </c>
      <c r="H70" s="55">
        <f t="shared" si="181"/>
        <v>2.178291999999999</v>
      </c>
      <c r="I70" s="55"/>
      <c r="J70" s="55">
        <v>2.6800229999999998</v>
      </c>
      <c r="K70" s="55">
        <v>4.4635550000000004</v>
      </c>
      <c r="L70" s="55">
        <v>0.32080199999999998</v>
      </c>
      <c r="M70" s="55">
        <v>1.3891770000000001</v>
      </c>
      <c r="N70" s="55">
        <v>2.0547149999999998</v>
      </c>
      <c r="O70" s="55">
        <v>0.185617</v>
      </c>
      <c r="P70" s="55">
        <f t="shared" si="182"/>
        <v>5.0257760000000022</v>
      </c>
      <c r="Q70" s="35"/>
      <c r="R70" s="99" t="s">
        <v>107</v>
      </c>
      <c r="S70" s="99" t="s">
        <v>107</v>
      </c>
      <c r="T70" s="99" t="s">
        <v>107</v>
      </c>
      <c r="U70" s="99"/>
      <c r="V70" s="99" t="s">
        <v>107</v>
      </c>
      <c r="W70" s="99" t="s">
        <v>107</v>
      </c>
      <c r="X70" s="99" t="s">
        <v>107</v>
      </c>
      <c r="Y70" s="99" t="s">
        <v>107</v>
      </c>
      <c r="Z70" s="99" t="s">
        <v>107</v>
      </c>
      <c r="AA70" s="99" t="s">
        <v>107</v>
      </c>
      <c r="AB70" s="99" t="s">
        <v>107</v>
      </c>
      <c r="AD70" s="99">
        <f t="shared" si="171"/>
        <v>1.3267401727309305</v>
      </c>
      <c r="AE70" s="99">
        <f t="shared" si="172"/>
        <v>-0.39515826441939705</v>
      </c>
      <c r="AF70" s="99">
        <f t="shared" si="173"/>
        <v>1.2606802303135445</v>
      </c>
      <c r="AG70" s="99"/>
      <c r="AH70" s="99">
        <f t="shared" si="174"/>
        <v>-0.2990286660813084</v>
      </c>
      <c r="AI70" s="99">
        <f t="shared" si="175"/>
        <v>0.55508309235968389</v>
      </c>
      <c r="AJ70" s="99">
        <f t="shared" si="176"/>
        <v>-0.73702404559095858</v>
      </c>
      <c r="AK70" s="99">
        <f t="shared" si="177"/>
        <v>-0.21637571717306181</v>
      </c>
      <c r="AL70" s="99">
        <f t="shared" si="178"/>
        <v>-0.29635409496530596</v>
      </c>
      <c r="AM70" s="99" t="str">
        <f t="shared" si="179"/>
        <v>n/a</v>
      </c>
      <c r="AN70" s="99">
        <f t="shared" si="180"/>
        <v>0.96052865635776441</v>
      </c>
    </row>
    <row r="71" spans="1:40" x14ac:dyDescent="0.2">
      <c r="A71" s="50">
        <v>43800</v>
      </c>
      <c r="B71" s="55">
        <v>12.020554000000001</v>
      </c>
      <c r="C71" s="55">
        <v>3.8075770000000002</v>
      </c>
      <c r="D71" s="55">
        <f t="shared" si="170"/>
        <v>15.828131000000001</v>
      </c>
      <c r="E71" s="55"/>
      <c r="F71" s="55">
        <v>3.8977650000000001</v>
      </c>
      <c r="G71" s="55">
        <v>7.5537169999999998</v>
      </c>
      <c r="H71" s="55">
        <f t="shared" si="181"/>
        <v>0.56907200000000024</v>
      </c>
      <c r="I71" s="55"/>
      <c r="J71" s="55">
        <v>0.38831599999999999</v>
      </c>
      <c r="K71" s="55">
        <v>0</v>
      </c>
      <c r="L71" s="55">
        <v>0.306815</v>
      </c>
      <c r="M71" s="55">
        <v>0.26280999999999999</v>
      </c>
      <c r="N71" s="55">
        <v>2.1978339999999998</v>
      </c>
      <c r="O71" s="55">
        <v>0</v>
      </c>
      <c r="P71" s="55">
        <f t="shared" si="182"/>
        <v>0.65180200000000044</v>
      </c>
      <c r="Q71" s="35"/>
      <c r="R71" s="99" t="s">
        <v>107</v>
      </c>
      <c r="S71" s="99" t="s">
        <v>107</v>
      </c>
      <c r="T71" s="99" t="s">
        <v>107</v>
      </c>
      <c r="U71" s="99"/>
      <c r="V71" s="99" t="s">
        <v>107</v>
      </c>
      <c r="W71" s="99" t="s">
        <v>107</v>
      </c>
      <c r="X71" s="99" t="s">
        <v>107</v>
      </c>
      <c r="Y71" s="99" t="s">
        <v>107</v>
      </c>
      <c r="Z71" s="99" t="s">
        <v>107</v>
      </c>
      <c r="AA71" s="99" t="s">
        <v>107</v>
      </c>
      <c r="AB71" s="99" t="s">
        <v>107</v>
      </c>
      <c r="AD71" s="99">
        <f t="shared" si="171"/>
        <v>-0.55036270198704829</v>
      </c>
      <c r="AE71" s="99">
        <f t="shared" si="172"/>
        <v>0.44182420309219306</v>
      </c>
      <c r="AF71" s="99">
        <f t="shared" si="173"/>
        <v>-0.73875311482574402</v>
      </c>
      <c r="AG71" s="99"/>
      <c r="AH71" s="99">
        <f t="shared" si="174"/>
        <v>-0.85510721363212183</v>
      </c>
      <c r="AI71" s="99">
        <f t="shared" si="175"/>
        <v>-1</v>
      </c>
      <c r="AJ71" s="99">
        <f t="shared" si="176"/>
        <v>-4.3600102243751548E-2</v>
      </c>
      <c r="AK71" s="99">
        <f t="shared" si="177"/>
        <v>-0.81081604431976628</v>
      </c>
      <c r="AL71" s="99">
        <f t="shared" si="178"/>
        <v>6.9653942274232605E-2</v>
      </c>
      <c r="AM71" s="99">
        <f t="shared" si="179"/>
        <v>-1</v>
      </c>
      <c r="AN71" s="99">
        <f t="shared" si="180"/>
        <v>-0.87030818723317549</v>
      </c>
    </row>
    <row r="72" spans="1:40" x14ac:dyDescent="0.2">
      <c r="A72" s="50">
        <v>43831</v>
      </c>
      <c r="B72" s="52">
        <v>11.309602</v>
      </c>
      <c r="C72" s="52">
        <v>10.604616</v>
      </c>
      <c r="D72" s="55">
        <f t="shared" si="170"/>
        <v>21.914217999999998</v>
      </c>
      <c r="E72" s="55"/>
      <c r="F72" s="55">
        <v>4.2982490000000002</v>
      </c>
      <c r="G72" s="55">
        <v>5.3475080000000004</v>
      </c>
      <c r="H72" s="55">
        <f t="shared" si="181"/>
        <v>1.6638450000000002</v>
      </c>
      <c r="I72" s="55"/>
      <c r="J72" s="55">
        <v>2.651062</v>
      </c>
      <c r="K72" s="55">
        <v>1.852346</v>
      </c>
      <c r="L72" s="55">
        <v>0</v>
      </c>
      <c r="M72" s="55">
        <v>3.5495160000000001</v>
      </c>
      <c r="N72" s="55">
        <v>0.85553800000000002</v>
      </c>
      <c r="O72" s="55">
        <v>0</v>
      </c>
      <c r="P72" s="55">
        <f t="shared" si="182"/>
        <v>1.6961539999999999</v>
      </c>
      <c r="Q72" s="35"/>
      <c r="R72" s="99" t="str">
        <f>IFERROR(F72/F60-1, "n/a")</f>
        <v>n/a</v>
      </c>
      <c r="S72" s="99">
        <f t="shared" ref="S72:AB72" si="183">IFERROR(G72/G60-1, "n/a")</f>
        <v>1.2959546605985146</v>
      </c>
      <c r="T72" s="99">
        <f t="shared" si="183"/>
        <v>2.4953919132120888</v>
      </c>
      <c r="U72" s="99"/>
      <c r="V72" s="99">
        <f t="shared" si="183"/>
        <v>9.00748355263159E-2</v>
      </c>
      <c r="W72" s="99">
        <f t="shared" si="183"/>
        <v>-0.28848584113151099</v>
      </c>
      <c r="X72" s="99">
        <f t="shared" si="183"/>
        <v>-1</v>
      </c>
      <c r="Y72" s="99">
        <f t="shared" si="183"/>
        <v>3.6889247027741083</v>
      </c>
      <c r="Z72" s="99">
        <f t="shared" si="183"/>
        <v>0.57596243647154832</v>
      </c>
      <c r="AA72" s="99" t="str">
        <f t="shared" si="183"/>
        <v>n/a</v>
      </c>
      <c r="AB72" s="99">
        <f t="shared" si="183"/>
        <v>0.25037614770201588</v>
      </c>
      <c r="AD72" s="99">
        <f t="shared" si="171"/>
        <v>0.10274708711274272</v>
      </c>
      <c r="AE72" s="99">
        <f t="shared" si="172"/>
        <v>-0.29206932163330979</v>
      </c>
      <c r="AF72" s="99">
        <f t="shared" si="173"/>
        <v>1.9237864453004181</v>
      </c>
      <c r="AG72" s="99"/>
      <c r="AH72" s="99">
        <f t="shared" si="174"/>
        <v>5.8270738264712243</v>
      </c>
      <c r="AI72" s="99" t="str">
        <f t="shared" si="175"/>
        <v>n/a</v>
      </c>
      <c r="AJ72" s="99">
        <f t="shared" si="176"/>
        <v>-1</v>
      </c>
      <c r="AK72" s="99">
        <f t="shared" si="177"/>
        <v>12.506015752825236</v>
      </c>
      <c r="AL72" s="99">
        <f t="shared" si="178"/>
        <v>-0.61073584265235681</v>
      </c>
      <c r="AM72" s="99" t="str">
        <f t="shared" si="179"/>
        <v>n/a</v>
      </c>
      <c r="AN72" s="99">
        <f t="shared" si="180"/>
        <v>1.6022534450646035</v>
      </c>
    </row>
    <row r="73" spans="1:40" x14ac:dyDescent="0.2">
      <c r="A73" s="50">
        <v>43862</v>
      </c>
      <c r="B73" s="52">
        <v>6.5310779999999999</v>
      </c>
      <c r="C73" s="52">
        <v>11.023097</v>
      </c>
      <c r="D73" s="55">
        <f t="shared" si="170"/>
        <v>17.554175000000001</v>
      </c>
      <c r="E73" s="55"/>
      <c r="F73" s="55">
        <v>3.369367</v>
      </c>
      <c r="G73" s="55">
        <v>2.5469110000000001</v>
      </c>
      <c r="H73" s="55">
        <f t="shared" si="181"/>
        <v>0.61479999999999979</v>
      </c>
      <c r="I73" s="55"/>
      <c r="J73" s="55">
        <v>3.6317750000000002</v>
      </c>
      <c r="K73" s="55">
        <v>2.2360229999999999</v>
      </c>
      <c r="L73" s="55">
        <v>0</v>
      </c>
      <c r="M73" s="55">
        <v>2.731042</v>
      </c>
      <c r="N73" s="55">
        <v>1.4728220000000001</v>
      </c>
      <c r="O73" s="55">
        <v>0</v>
      </c>
      <c r="P73" s="55">
        <f t="shared" si="182"/>
        <v>0.95143499999999825</v>
      </c>
      <c r="Q73" s="35"/>
      <c r="R73" s="99">
        <f t="shared" ref="R73:R74" si="184">IFERROR(F73/F61-1, "n/a")</f>
        <v>-0.32509696793428045</v>
      </c>
      <c r="S73" s="99">
        <f t="shared" ref="S73:S74" si="185">IFERROR(G73/G61-1, "n/a")</f>
        <v>0.58055789996276541</v>
      </c>
      <c r="T73" s="99">
        <f t="shared" ref="T73:T74" si="186">IFERROR(H73/H61-1, "n/a")</f>
        <v>15.136482939632156</v>
      </c>
      <c r="U73" s="99"/>
      <c r="V73" s="99">
        <f t="shared" ref="V73:V74" si="187">IFERROR(J73/J61-1, "n/a")</f>
        <v>2.7830398483357035</v>
      </c>
      <c r="W73" s="99">
        <f t="shared" ref="W73:W74" si="188">IFERROR(K73/K61-1, "n/a")</f>
        <v>-0.16770311873620225</v>
      </c>
      <c r="X73" s="99">
        <f t="shared" ref="X73:X74" si="189">IFERROR(L73/L61-1, "n/a")</f>
        <v>-1</v>
      </c>
      <c r="Y73" s="99" t="str">
        <f t="shared" ref="Y73" si="190">IFERROR(M73/M61-1, "n/a")</f>
        <v>n/a</v>
      </c>
      <c r="Z73" s="99">
        <f t="shared" ref="Z73:Z74" si="191">IFERROR(N73/N61-1, "n/a")</f>
        <v>-0.65428661296077206</v>
      </c>
      <c r="AA73" s="99">
        <f t="shared" ref="AA73:AA74" si="192">IFERROR(O73/O61-1, "n/a")</f>
        <v>-1</v>
      </c>
      <c r="AB73" s="99" t="str">
        <f t="shared" ref="AB73:AB74" si="193">IFERROR(P73/P61-1, "n/a")</f>
        <v>n/a</v>
      </c>
      <c r="AD73" s="99">
        <f t="shared" si="171"/>
        <v>-0.21610707057687917</v>
      </c>
      <c r="AE73" s="99">
        <f t="shared" si="172"/>
        <v>-0.52372002061520995</v>
      </c>
      <c r="AF73" s="99">
        <f t="shared" si="173"/>
        <v>-0.63049442706502123</v>
      </c>
      <c r="AG73" s="99"/>
      <c r="AH73" s="99">
        <f t="shared" si="174"/>
        <v>0.36993212531430797</v>
      </c>
      <c r="AI73" s="99">
        <f t="shared" si="175"/>
        <v>0.20713030934825349</v>
      </c>
      <c r="AJ73" s="99" t="str">
        <f t="shared" si="176"/>
        <v>n/a</v>
      </c>
      <c r="AK73" s="99">
        <f t="shared" si="177"/>
        <v>-0.2305874941823054</v>
      </c>
      <c r="AL73" s="99">
        <f t="shared" si="178"/>
        <v>0.7215155843457568</v>
      </c>
      <c r="AM73" s="99" t="str">
        <f t="shared" si="179"/>
        <v>n/a</v>
      </c>
      <c r="AN73" s="99">
        <f t="shared" si="180"/>
        <v>-0.43906331618473426</v>
      </c>
    </row>
    <row r="74" spans="1:40" x14ac:dyDescent="0.2">
      <c r="A74" s="50">
        <v>43891</v>
      </c>
      <c r="B74" s="52">
        <v>3.995349</v>
      </c>
      <c r="C74" s="52">
        <v>6.8521809999999999</v>
      </c>
      <c r="D74" s="55">
        <f t="shared" si="170"/>
        <v>10.847529999999999</v>
      </c>
      <c r="E74" s="55"/>
      <c r="F74" s="55">
        <v>2.6978979999999999</v>
      </c>
      <c r="G74" s="55">
        <v>0.77481999999999995</v>
      </c>
      <c r="H74" s="55">
        <f t="shared" si="181"/>
        <v>0.52263100000000007</v>
      </c>
      <c r="I74" s="55"/>
      <c r="J74" s="55">
        <v>1.1544220000000001</v>
      </c>
      <c r="K74" s="55">
        <v>0</v>
      </c>
      <c r="L74" s="55">
        <v>1.308276</v>
      </c>
      <c r="M74" s="55">
        <v>1.9724029999999999</v>
      </c>
      <c r="N74" s="55">
        <v>1.1912199999999999</v>
      </c>
      <c r="O74" s="55">
        <v>0</v>
      </c>
      <c r="P74" s="55">
        <f t="shared" si="182"/>
        <v>1.2258600000000008</v>
      </c>
      <c r="Q74" s="35"/>
      <c r="R74" s="99">
        <f t="shared" si="184"/>
        <v>-0.25091036712055226</v>
      </c>
      <c r="S74" s="99">
        <f t="shared" si="185"/>
        <v>-0.80635793367155673</v>
      </c>
      <c r="T74" s="99">
        <f t="shared" si="186"/>
        <v>-0.64868142350199332</v>
      </c>
      <c r="U74" s="99"/>
      <c r="V74" s="99">
        <f t="shared" si="187"/>
        <v>0.72781970191786738</v>
      </c>
      <c r="W74" s="99">
        <f t="shared" si="188"/>
        <v>-1</v>
      </c>
      <c r="X74" s="99">
        <f t="shared" si="189"/>
        <v>3.5484761091281589</v>
      </c>
      <c r="Y74" s="99">
        <f>IFERROR(M74/M62-1, "n/a")</f>
        <v>-0.13153767440549791</v>
      </c>
      <c r="Z74" s="99">
        <f t="shared" si="191"/>
        <v>-0.17087763550967339</v>
      </c>
      <c r="AA74" s="99" t="str">
        <f t="shared" si="192"/>
        <v>n/a</v>
      </c>
      <c r="AB74" s="99">
        <f t="shared" si="193"/>
        <v>-0.73331819208243076</v>
      </c>
      <c r="AD74" s="99">
        <f t="shared" si="171"/>
        <v>-0.19928639415059268</v>
      </c>
      <c r="AE74" s="99">
        <f t="shared" si="172"/>
        <v>-0.69578049645236928</v>
      </c>
      <c r="AF74" s="99">
        <f t="shared" si="173"/>
        <v>-0.1499170461938838</v>
      </c>
      <c r="AG74" s="99"/>
      <c r="AH74" s="99">
        <f t="shared" si="174"/>
        <v>-0.68213284137921537</v>
      </c>
      <c r="AI74" s="99">
        <f t="shared" si="175"/>
        <v>-1</v>
      </c>
      <c r="AJ74" s="99" t="str">
        <f t="shared" si="176"/>
        <v>n/a</v>
      </c>
      <c r="AK74" s="99">
        <f t="shared" si="177"/>
        <v>-0.27778371771653454</v>
      </c>
      <c r="AL74" s="99">
        <f t="shared" si="178"/>
        <v>-0.19119893646346953</v>
      </c>
      <c r="AM74" s="99" t="str">
        <f t="shared" si="179"/>
        <v>n/a</v>
      </c>
      <c r="AN74" s="99">
        <f t="shared" si="180"/>
        <v>0.28843273581485129</v>
      </c>
    </row>
    <row r="75" spans="1:40" x14ac:dyDescent="0.2">
      <c r="A75" s="50">
        <v>43922</v>
      </c>
      <c r="B75" s="55">
        <v>0.30641400000000002</v>
      </c>
      <c r="C75" s="55">
        <v>2.8296320000000001</v>
      </c>
      <c r="D75" s="55">
        <f t="shared" si="170"/>
        <v>3.1360460000000003</v>
      </c>
      <c r="E75" s="55"/>
      <c r="F75" s="55">
        <v>0.27108300000000002</v>
      </c>
      <c r="G75" s="55">
        <v>0</v>
      </c>
      <c r="H75" s="55">
        <f t="shared" si="181"/>
        <v>3.5331000000000001E-2</v>
      </c>
      <c r="I75" s="55"/>
      <c r="J75" s="55">
        <v>0</v>
      </c>
      <c r="K75" s="55">
        <v>0.22889100000000001</v>
      </c>
      <c r="L75" s="55">
        <v>0.23380100000000001</v>
      </c>
      <c r="M75" s="55">
        <v>0.57481400000000005</v>
      </c>
      <c r="N75" s="55">
        <v>0</v>
      </c>
      <c r="O75" s="55">
        <v>0</v>
      </c>
      <c r="P75" s="55">
        <f t="shared" si="182"/>
        <v>1.7921260000000001</v>
      </c>
      <c r="Q75" s="35"/>
      <c r="R75" s="99">
        <f t="shared" ref="R75:R86" si="194">IFERROR(F75/F63-1, "n/a")</f>
        <v>-0.83056571224991094</v>
      </c>
      <c r="S75" s="99">
        <f t="shared" ref="S75:S86" si="195">IFERROR(G75/G63-1, "n/a")</f>
        <v>-1</v>
      </c>
      <c r="T75" s="99">
        <f t="shared" ref="T75:T86" si="196">IFERROR(H75/H63-1, "n/a")</f>
        <v>-0.97797555374361356</v>
      </c>
      <c r="U75" s="99"/>
      <c r="V75" s="99">
        <f t="shared" ref="V75:V86" si="197">IFERROR(J75/J63-1, "n/a")</f>
        <v>-1</v>
      </c>
      <c r="W75" s="99">
        <f t="shared" ref="W75:W86" si="198">IFERROR(K75/K63-1, "n/a")</f>
        <v>-0.79550303407165979</v>
      </c>
      <c r="X75" s="99">
        <f t="shared" ref="X75:X86" si="199">IFERROR(L75/L63-1, "n/a")</f>
        <v>-0.5680989414959452</v>
      </c>
      <c r="Y75" s="99">
        <f t="shared" ref="Y75:Y86" si="200">IFERROR(M75/M63-1, "n/a")</f>
        <v>-0.65245587633341406</v>
      </c>
      <c r="Z75" s="99">
        <f t="shared" ref="Z75:Z86" si="201">IFERROR(N75/N63-1, "n/a")</f>
        <v>-1</v>
      </c>
      <c r="AA75" s="99">
        <f t="shared" ref="AA75:AA86" si="202">IFERROR(O75/O63-1, "n/a")</f>
        <v>-1</v>
      </c>
      <c r="AB75" s="99">
        <f t="shared" ref="AB75:AB86" si="203">IFERROR(P75/P63-1, "n/a")</f>
        <v>4.2963342831512596E-2</v>
      </c>
      <c r="AD75" s="99">
        <f t="shared" si="171"/>
        <v>-0.89952066386497931</v>
      </c>
      <c r="AE75" s="99">
        <f t="shared" si="172"/>
        <v>-1</v>
      </c>
      <c r="AF75" s="99">
        <f t="shared" si="173"/>
        <v>-0.93239781030975966</v>
      </c>
      <c r="AG75" s="99"/>
      <c r="AH75" s="99">
        <f t="shared" si="174"/>
        <v>-1</v>
      </c>
      <c r="AI75" s="99" t="str">
        <f t="shared" si="175"/>
        <v>n/a</v>
      </c>
      <c r="AJ75" s="99">
        <f t="shared" si="176"/>
        <v>-0.82129076739159013</v>
      </c>
      <c r="AK75" s="99">
        <f t="shared" si="177"/>
        <v>-0.70857172697465987</v>
      </c>
      <c r="AL75" s="99">
        <f t="shared" si="178"/>
        <v>-1</v>
      </c>
      <c r="AM75" s="99" t="str">
        <f t="shared" si="179"/>
        <v>n/a</v>
      </c>
      <c r="AN75" s="99">
        <f t="shared" si="180"/>
        <v>0.46193366289788296</v>
      </c>
    </row>
    <row r="76" spans="1:40" x14ac:dyDescent="0.2">
      <c r="A76" s="50">
        <v>43952</v>
      </c>
      <c r="B76" s="55">
        <v>4.7635500000000004</v>
      </c>
      <c r="C76" s="55">
        <v>4.4419440000000003</v>
      </c>
      <c r="D76" s="55">
        <f t="shared" si="170"/>
        <v>9.2054940000000016</v>
      </c>
      <c r="E76" s="55"/>
      <c r="F76" s="55">
        <v>3.203471</v>
      </c>
      <c r="G76" s="55">
        <v>0.89239999999999997</v>
      </c>
      <c r="H76" s="55">
        <f t="shared" si="181"/>
        <v>0.66767900000000058</v>
      </c>
      <c r="I76" s="55"/>
      <c r="J76" s="55">
        <v>1.156819</v>
      </c>
      <c r="K76" s="55">
        <v>1.1905889999999999</v>
      </c>
      <c r="L76" s="55">
        <v>0.76689799999999997</v>
      </c>
      <c r="M76" s="55">
        <v>0</v>
      </c>
      <c r="N76" s="55">
        <v>0</v>
      </c>
      <c r="O76" s="55">
        <v>0</v>
      </c>
      <c r="P76" s="55">
        <f t="shared" si="182"/>
        <v>1.3276380000000008</v>
      </c>
      <c r="Q76" s="35"/>
      <c r="R76" s="99">
        <f t="shared" si="194"/>
        <v>-0.1733033533194358</v>
      </c>
      <c r="S76" s="99">
        <f t="shared" si="195"/>
        <v>-0.88293322838777388</v>
      </c>
      <c r="T76" s="99">
        <f t="shared" si="196"/>
        <v>0.28982710325509697</v>
      </c>
      <c r="U76" s="99"/>
      <c r="V76" s="99">
        <f t="shared" si="197"/>
        <v>-0.10550851716965515</v>
      </c>
      <c r="W76" s="99">
        <f t="shared" si="198"/>
        <v>-0.50995694693689397</v>
      </c>
      <c r="X76" s="99">
        <f t="shared" si="199"/>
        <v>4.8725629833831068</v>
      </c>
      <c r="Y76" s="99">
        <f t="shared" si="200"/>
        <v>-1</v>
      </c>
      <c r="Z76" s="99">
        <f t="shared" si="201"/>
        <v>-1</v>
      </c>
      <c r="AA76" s="99" t="str">
        <f t="shared" si="202"/>
        <v>n/a</v>
      </c>
      <c r="AB76" s="99">
        <f t="shared" si="203"/>
        <v>-0.81759047430752374</v>
      </c>
      <c r="AD76" s="99">
        <f t="shared" si="171"/>
        <v>10.817306876491701</v>
      </c>
      <c r="AE76" s="99" t="str">
        <f t="shared" si="172"/>
        <v>n/a</v>
      </c>
      <c r="AF76" s="99">
        <f t="shared" si="173"/>
        <v>17.897823441170658</v>
      </c>
      <c r="AG76" s="99"/>
      <c r="AH76" s="99" t="str">
        <f t="shared" si="174"/>
        <v>n/a</v>
      </c>
      <c r="AI76" s="99">
        <f t="shared" si="175"/>
        <v>4.2015544516822407</v>
      </c>
      <c r="AJ76" s="99">
        <f t="shared" si="176"/>
        <v>2.2801313937921561</v>
      </c>
      <c r="AK76" s="99">
        <f t="shared" si="177"/>
        <v>-1</v>
      </c>
      <c r="AL76" s="99" t="str">
        <f t="shared" si="178"/>
        <v>n/a</v>
      </c>
      <c r="AM76" s="99" t="str">
        <f t="shared" si="179"/>
        <v>n/a</v>
      </c>
      <c r="AN76" s="99">
        <f t="shared" si="180"/>
        <v>-0.25918266907572307</v>
      </c>
    </row>
    <row r="77" spans="1:40" x14ac:dyDescent="0.2">
      <c r="A77" s="50">
        <v>43983</v>
      </c>
      <c r="B77" s="55">
        <v>4.0611069999999998</v>
      </c>
      <c r="C77" s="55">
        <v>8.7311049999999994</v>
      </c>
      <c r="D77" s="55">
        <f t="shared" si="170"/>
        <v>12.792211999999999</v>
      </c>
      <c r="E77" s="55"/>
      <c r="F77" s="55">
        <v>2.1243910000000001</v>
      </c>
      <c r="G77" s="55">
        <v>0</v>
      </c>
      <c r="H77" s="55">
        <f t="shared" si="181"/>
        <v>1.9367159999999997</v>
      </c>
      <c r="I77" s="55"/>
      <c r="J77" s="55">
        <v>2.0768559999999998</v>
      </c>
      <c r="K77" s="55">
        <v>3.1604700000000001</v>
      </c>
      <c r="L77" s="55">
        <v>0.27631600000000001</v>
      </c>
      <c r="M77" s="55">
        <v>1.5560400000000001</v>
      </c>
      <c r="N77" s="55">
        <v>0.58563200000000004</v>
      </c>
      <c r="O77" s="55">
        <v>0</v>
      </c>
      <c r="P77" s="55">
        <f t="shared" si="182"/>
        <v>1.0757909999999997</v>
      </c>
      <c r="Q77" s="35"/>
      <c r="R77" s="99">
        <f t="shared" si="194"/>
        <v>-0.4400157420455485</v>
      </c>
      <c r="S77" s="99">
        <f t="shared" si="195"/>
        <v>-1</v>
      </c>
      <c r="T77" s="99">
        <f t="shared" si="196"/>
        <v>2.0395688421264131</v>
      </c>
      <c r="U77" s="99"/>
      <c r="V77" s="99">
        <f t="shared" si="197"/>
        <v>0.46882127583434041</v>
      </c>
      <c r="W77" s="99">
        <f t="shared" si="198"/>
        <v>0.45300882111845753</v>
      </c>
      <c r="X77" s="99">
        <f t="shared" si="199"/>
        <v>-0.6994860127159106</v>
      </c>
      <c r="Y77" s="99">
        <f t="shared" si="200"/>
        <v>8.3871830574848261E-2</v>
      </c>
      <c r="Z77" s="99">
        <f t="shared" si="201"/>
        <v>-0.82151819494536427</v>
      </c>
      <c r="AA77" s="99" t="str">
        <f t="shared" si="202"/>
        <v>n/a</v>
      </c>
      <c r="AB77" s="99">
        <f t="shared" si="203"/>
        <v>-0.70879564689430863</v>
      </c>
      <c r="AD77" s="99">
        <f t="shared" si="171"/>
        <v>-0.33684712613287271</v>
      </c>
      <c r="AE77" s="99">
        <f t="shared" si="172"/>
        <v>-1</v>
      </c>
      <c r="AF77" s="99">
        <f t="shared" si="173"/>
        <v>1.9006693336168996</v>
      </c>
      <c r="AG77" s="99"/>
      <c r="AH77" s="99">
        <f t="shared" si="174"/>
        <v>0.79531629407884874</v>
      </c>
      <c r="AI77" s="99">
        <f t="shared" si="175"/>
        <v>1.6545432554811108</v>
      </c>
      <c r="AJ77" s="99">
        <f t="shared" si="176"/>
        <v>-0.63969654373854146</v>
      </c>
      <c r="AK77" s="99" t="str">
        <f t="shared" si="177"/>
        <v>n/a</v>
      </c>
      <c r="AL77" s="99" t="str">
        <f t="shared" si="178"/>
        <v>n/a</v>
      </c>
      <c r="AM77" s="99" t="str">
        <f t="shared" si="179"/>
        <v>n/a</v>
      </c>
      <c r="AN77" s="99">
        <f t="shared" si="180"/>
        <v>-0.18969553447551279</v>
      </c>
    </row>
    <row r="78" spans="1:40" x14ac:dyDescent="0.2">
      <c r="A78" s="50">
        <v>44013</v>
      </c>
      <c r="B78" s="55">
        <v>2.8402479999999999</v>
      </c>
      <c r="C78" s="55">
        <v>13.263960000000001</v>
      </c>
      <c r="D78" s="55">
        <f t="shared" si="170"/>
        <v>16.104208</v>
      </c>
      <c r="E78" s="55"/>
      <c r="F78" s="55">
        <v>1.2887980000000001</v>
      </c>
      <c r="G78" s="55">
        <v>0.37514999999999998</v>
      </c>
      <c r="H78" s="55">
        <f t="shared" si="181"/>
        <v>1.1762999999999999</v>
      </c>
      <c r="I78" s="55"/>
      <c r="J78" s="55">
        <v>2.407254</v>
      </c>
      <c r="K78" s="55">
        <v>4.2144750000000002</v>
      </c>
      <c r="L78" s="55">
        <v>0</v>
      </c>
      <c r="M78" s="55">
        <v>1.157076</v>
      </c>
      <c r="N78" s="55">
        <v>1.509533</v>
      </c>
      <c r="O78" s="55">
        <v>1.6055919999999999</v>
      </c>
      <c r="P78" s="55">
        <f t="shared" si="182"/>
        <v>2.3700300000000016</v>
      </c>
      <c r="Q78" s="35"/>
      <c r="R78" s="99">
        <f t="shared" si="194"/>
        <v>-0.66963037662144242</v>
      </c>
      <c r="S78" s="99">
        <f t="shared" si="195"/>
        <v>-2.8108808290155496E-2</v>
      </c>
      <c r="T78" s="99">
        <f t="shared" si="196"/>
        <v>3.5963402768823212</v>
      </c>
      <c r="U78" s="99"/>
      <c r="V78" s="99">
        <f t="shared" si="197"/>
        <v>0.19314462787183206</v>
      </c>
      <c r="W78" s="99">
        <f t="shared" si="198"/>
        <v>-9.3559941310840111E-3</v>
      </c>
      <c r="X78" s="99">
        <f t="shared" si="199"/>
        <v>-1</v>
      </c>
      <c r="Y78" s="99">
        <f t="shared" si="200"/>
        <v>-0.21742094576954862</v>
      </c>
      <c r="Z78" s="99">
        <f t="shared" si="201"/>
        <v>0.21074916424441903</v>
      </c>
      <c r="AA78" s="99">
        <f t="shared" si="202"/>
        <v>2.0021783477839752</v>
      </c>
      <c r="AB78" s="99">
        <f t="shared" si="203"/>
        <v>2.7850492581356301E-2</v>
      </c>
      <c r="AD78" s="99">
        <f t="shared" si="171"/>
        <v>-0.39333295989297634</v>
      </c>
      <c r="AE78" s="99" t="str">
        <f t="shared" si="172"/>
        <v>n/a</v>
      </c>
      <c r="AF78" s="99">
        <f t="shared" si="173"/>
        <v>-0.3926316506911699</v>
      </c>
      <c r="AG78" s="99"/>
      <c r="AH78" s="99">
        <f t="shared" si="174"/>
        <v>0.15908565639601413</v>
      </c>
      <c r="AI78" s="99">
        <f t="shared" si="175"/>
        <v>0.33349628378057705</v>
      </c>
      <c r="AJ78" s="99">
        <f t="shared" si="176"/>
        <v>-1</v>
      </c>
      <c r="AK78" s="99">
        <f t="shared" si="177"/>
        <v>-0.25639700778900287</v>
      </c>
      <c r="AL78" s="99">
        <f t="shared" si="178"/>
        <v>1.5776135866892518</v>
      </c>
      <c r="AM78" s="99" t="str">
        <f t="shared" si="179"/>
        <v>n/a</v>
      </c>
      <c r="AN78" s="99">
        <f t="shared" si="180"/>
        <v>1.203058028929413</v>
      </c>
    </row>
    <row r="79" spans="1:40" x14ac:dyDescent="0.2">
      <c r="A79" s="50">
        <v>44044</v>
      </c>
      <c r="B79" s="55">
        <v>4.1067349999999996</v>
      </c>
      <c r="C79" s="55">
        <v>8.5933600000000006</v>
      </c>
      <c r="D79" s="55">
        <f t="shared" si="170"/>
        <v>12.700095000000001</v>
      </c>
      <c r="E79" s="55"/>
      <c r="F79" s="55">
        <v>1.0700719999999999</v>
      </c>
      <c r="G79" s="55">
        <v>2.7530000000000001</v>
      </c>
      <c r="H79" s="55">
        <f t="shared" si="181"/>
        <v>0.28366299999999978</v>
      </c>
      <c r="I79" s="55"/>
      <c r="J79" s="55">
        <v>1.281358</v>
      </c>
      <c r="K79" s="55">
        <v>2.2029619999999999</v>
      </c>
      <c r="L79" s="55">
        <v>0</v>
      </c>
      <c r="M79" s="55">
        <v>1.51142</v>
      </c>
      <c r="N79" s="55">
        <v>0.61160400000000004</v>
      </c>
      <c r="O79" s="55">
        <v>0</v>
      </c>
      <c r="P79" s="55">
        <f t="shared" si="182"/>
        <v>2.9860160000000011</v>
      </c>
      <c r="Q79" s="35"/>
      <c r="R79" s="99">
        <f t="shared" si="194"/>
        <v>-0.72739331924195993</v>
      </c>
      <c r="S79" s="99">
        <f t="shared" si="195"/>
        <v>0.22065311370740681</v>
      </c>
      <c r="T79" s="99">
        <f t="shared" si="196"/>
        <v>-0.71069025234527516</v>
      </c>
      <c r="U79" s="99"/>
      <c r="V79" s="99">
        <f t="shared" si="197"/>
        <v>-0.36564582826924164</v>
      </c>
      <c r="W79" s="99">
        <f t="shared" si="198"/>
        <v>-0.34191969190675708</v>
      </c>
      <c r="X79" s="99" t="str">
        <f t="shared" si="199"/>
        <v>n/a</v>
      </c>
      <c r="Y79" s="99">
        <f t="shared" si="200"/>
        <v>10.995396825396826</v>
      </c>
      <c r="Z79" s="99">
        <f t="shared" si="201"/>
        <v>-0.7263415151435153</v>
      </c>
      <c r="AA79" s="99" t="str">
        <f t="shared" si="202"/>
        <v>n/a</v>
      </c>
      <c r="AB79" s="99">
        <f t="shared" si="203"/>
        <v>-0.25312312171851747</v>
      </c>
      <c r="AD79" s="99">
        <f t="shared" si="171"/>
        <v>-0.16971317460145052</v>
      </c>
      <c r="AE79" s="99">
        <f t="shared" si="172"/>
        <v>6.3383979741436764</v>
      </c>
      <c r="AF79" s="99">
        <f t="shared" si="173"/>
        <v>-0.75885148346510256</v>
      </c>
      <c r="AG79" s="99"/>
      <c r="AH79" s="99">
        <f t="shared" si="174"/>
        <v>-0.46770968082304565</v>
      </c>
      <c r="AI79" s="99">
        <f t="shared" si="175"/>
        <v>-0.47728673203661198</v>
      </c>
      <c r="AJ79" s="99" t="str">
        <f t="shared" si="176"/>
        <v>n/a</v>
      </c>
      <c r="AK79" s="99">
        <f t="shared" si="177"/>
        <v>0.30624090379542923</v>
      </c>
      <c r="AL79" s="99">
        <f t="shared" si="178"/>
        <v>-0.59483893363046714</v>
      </c>
      <c r="AM79" s="99">
        <f t="shared" si="179"/>
        <v>-1</v>
      </c>
      <c r="AN79" s="99">
        <f t="shared" si="180"/>
        <v>0.25990641468673359</v>
      </c>
    </row>
    <row r="80" spans="1:40" x14ac:dyDescent="0.2">
      <c r="A80" s="50">
        <v>44075</v>
      </c>
      <c r="B80" s="55">
        <v>4.499708</v>
      </c>
      <c r="C80" s="55">
        <v>26.208051999999999</v>
      </c>
      <c r="D80" s="55">
        <f t="shared" si="170"/>
        <v>30.70776</v>
      </c>
      <c r="E80" s="55"/>
      <c r="F80" s="55">
        <v>1.6262190000000001</v>
      </c>
      <c r="G80" s="55">
        <v>1.353715</v>
      </c>
      <c r="H80" s="55">
        <f t="shared" si="181"/>
        <v>1.519774</v>
      </c>
      <c r="I80" s="55"/>
      <c r="J80" s="55">
        <v>1.58569</v>
      </c>
      <c r="K80" s="55">
        <v>1.7939750000000001</v>
      </c>
      <c r="L80" s="55">
        <v>0</v>
      </c>
      <c r="M80" s="55">
        <v>0.68</v>
      </c>
      <c r="N80" s="55">
        <v>2.840268</v>
      </c>
      <c r="O80" s="55">
        <v>0.949739</v>
      </c>
      <c r="P80" s="55">
        <f t="shared" si="182"/>
        <v>18.358379999999997</v>
      </c>
      <c r="Q80" s="35"/>
      <c r="R80" s="99">
        <f t="shared" si="194"/>
        <v>-0.76771130603656434</v>
      </c>
      <c r="S80" s="99">
        <f t="shared" si="195"/>
        <v>-7.4035946460622504E-2</v>
      </c>
      <c r="T80" s="99">
        <f t="shared" si="196"/>
        <v>6.5923869093499787E-2</v>
      </c>
      <c r="U80" s="99"/>
      <c r="V80" s="99">
        <f t="shared" si="197"/>
        <v>-0.25883460974874439</v>
      </c>
      <c r="W80" s="99">
        <f t="shared" si="198"/>
        <v>0.23518395477814225</v>
      </c>
      <c r="X80" s="99">
        <f t="shared" si="199"/>
        <v>-1</v>
      </c>
      <c r="Y80" s="99">
        <f t="shared" si="200"/>
        <v>0.86801383429069068</v>
      </c>
      <c r="Z80" s="99">
        <f t="shared" si="201"/>
        <v>1.3070864734636984</v>
      </c>
      <c r="AA80" s="99">
        <f t="shared" si="202"/>
        <v>0.33244899877521306</v>
      </c>
      <c r="AB80" s="99">
        <f t="shared" si="203"/>
        <v>3.1490742973580303</v>
      </c>
      <c r="AD80" s="99">
        <f t="shared" si="171"/>
        <v>0.51972857901150604</v>
      </c>
      <c r="AE80" s="99">
        <f t="shared" si="172"/>
        <v>-0.50827642571739928</v>
      </c>
      <c r="AF80" s="99">
        <f t="shared" si="173"/>
        <v>4.3576744235236928</v>
      </c>
      <c r="AG80" s="99"/>
      <c r="AH80" s="99">
        <f t="shared" si="174"/>
        <v>0.23750739449864922</v>
      </c>
      <c r="AI80" s="99">
        <f t="shared" si="175"/>
        <v>-0.1856532250669779</v>
      </c>
      <c r="AJ80" s="99" t="str">
        <f t="shared" si="176"/>
        <v>n/a</v>
      </c>
      <c r="AK80" s="99">
        <f t="shared" si="177"/>
        <v>-0.55009196649508407</v>
      </c>
      <c r="AL80" s="99">
        <f t="shared" si="178"/>
        <v>3.6439657032982122</v>
      </c>
      <c r="AM80" s="99" t="str">
        <f t="shared" si="179"/>
        <v>n/a</v>
      </c>
      <c r="AN80" s="99">
        <f t="shared" si="180"/>
        <v>5.1481184293721096</v>
      </c>
    </row>
    <row r="81" spans="1:40" x14ac:dyDescent="0.2">
      <c r="A81" s="50">
        <v>44105</v>
      </c>
      <c r="B81" s="55">
        <v>8.78003</v>
      </c>
      <c r="C81" s="55">
        <v>38.693573000000001</v>
      </c>
      <c r="D81" s="55">
        <f t="shared" si="170"/>
        <v>47.473602999999997</v>
      </c>
      <c r="E81" s="55"/>
      <c r="F81" s="55">
        <v>1.927743</v>
      </c>
      <c r="G81" s="55">
        <v>4.5721470000000002</v>
      </c>
      <c r="H81" s="55">
        <f t="shared" si="181"/>
        <v>2.2801399999999994</v>
      </c>
      <c r="I81" s="55"/>
      <c r="J81" s="55">
        <v>2.7446920000000001</v>
      </c>
      <c r="K81" s="55">
        <v>2.4449879999999999</v>
      </c>
      <c r="L81" s="55">
        <v>0.83677999999999997</v>
      </c>
      <c r="M81" s="55">
        <v>24.160691</v>
      </c>
      <c r="N81" s="55">
        <v>2.3045309999999999</v>
      </c>
      <c r="O81" s="55">
        <v>3.36287</v>
      </c>
      <c r="P81" s="55">
        <f t="shared" si="182"/>
        <v>2.8390210000000025</v>
      </c>
      <c r="Q81" s="35"/>
      <c r="R81" s="99">
        <f t="shared" si="194"/>
        <v>-0.48257941706733187</v>
      </c>
      <c r="S81" s="99">
        <f t="shared" si="195"/>
        <v>-0.47214633960495378</v>
      </c>
      <c r="T81" s="99">
        <f t="shared" si="196"/>
        <v>1.366380366060715</v>
      </c>
      <c r="U81" s="99"/>
      <c r="V81" s="99">
        <f t="shared" si="197"/>
        <v>-0.28211421602129472</v>
      </c>
      <c r="W81" s="99">
        <f t="shared" si="198"/>
        <v>-0.14817684562589273</v>
      </c>
      <c r="X81" s="99">
        <f t="shared" si="199"/>
        <v>-0.31405346871154882</v>
      </c>
      <c r="Y81" s="99">
        <f t="shared" si="200"/>
        <v>12.628863821873137</v>
      </c>
      <c r="Z81" s="99">
        <f t="shared" si="201"/>
        <v>-0.21080354152497627</v>
      </c>
      <c r="AA81" s="99" t="str">
        <f t="shared" si="202"/>
        <v>n/a</v>
      </c>
      <c r="AB81" s="99">
        <f t="shared" si="203"/>
        <v>0.10748708786493455</v>
      </c>
      <c r="AD81" s="99">
        <f t="shared" si="171"/>
        <v>0.18541414163774972</v>
      </c>
      <c r="AE81" s="99">
        <f t="shared" si="172"/>
        <v>2.3774812275848314</v>
      </c>
      <c r="AF81" s="99">
        <f t="shared" si="173"/>
        <v>0.5003151784410047</v>
      </c>
      <c r="AG81" s="99"/>
      <c r="AH81" s="99">
        <f t="shared" si="174"/>
        <v>0.73091335633068266</v>
      </c>
      <c r="AI81" s="99">
        <f t="shared" si="175"/>
        <v>0.36288855753285287</v>
      </c>
      <c r="AJ81" s="99" t="str">
        <f t="shared" si="176"/>
        <v>n/a</v>
      </c>
      <c r="AK81" s="99">
        <f t="shared" si="177"/>
        <v>34.53042794117647</v>
      </c>
      <c r="AL81" s="99">
        <f t="shared" si="178"/>
        <v>-0.18862198919256923</v>
      </c>
      <c r="AM81" s="99">
        <f t="shared" si="179"/>
        <v>2.5408359559836966</v>
      </c>
      <c r="AN81" s="99">
        <f t="shared" si="180"/>
        <v>-0.8453555814837691</v>
      </c>
    </row>
    <row r="82" spans="1:40" x14ac:dyDescent="0.2">
      <c r="A82" s="50">
        <v>44136</v>
      </c>
      <c r="B82" s="55">
        <v>3.4458449999999998</v>
      </c>
      <c r="C82" s="55">
        <v>57.913502000000001</v>
      </c>
      <c r="D82" s="55">
        <f t="shared" si="170"/>
        <v>61.359347</v>
      </c>
      <c r="E82" s="55"/>
      <c r="F82" s="55">
        <v>1.954904</v>
      </c>
      <c r="G82" s="55">
        <v>1.238</v>
      </c>
      <c r="H82" s="55">
        <f t="shared" si="181"/>
        <v>0.25294099999999986</v>
      </c>
      <c r="I82" s="55"/>
      <c r="J82" s="55">
        <v>0.61148999999999998</v>
      </c>
      <c r="K82" s="55">
        <v>0</v>
      </c>
      <c r="L82" s="55">
        <v>46.747681</v>
      </c>
      <c r="M82" s="55">
        <v>6.7649999999999997</v>
      </c>
      <c r="N82" s="55">
        <v>1.4985900000000001</v>
      </c>
      <c r="O82" s="55">
        <v>0.21767800000000001</v>
      </c>
      <c r="P82" s="55">
        <f t="shared" si="182"/>
        <v>2.0730629999999977</v>
      </c>
      <c r="Q82" s="35"/>
      <c r="R82" s="99">
        <f t="shared" si="194"/>
        <v>-0.77448672446011724</v>
      </c>
      <c r="S82" s="99">
        <f t="shared" si="195"/>
        <v>-0.76369536171024999</v>
      </c>
      <c r="T82" s="99">
        <f t="shared" si="196"/>
        <v>-0.88388104074201257</v>
      </c>
      <c r="U82" s="99"/>
      <c r="V82" s="99">
        <f t="shared" si="197"/>
        <v>-0.77183404769287423</v>
      </c>
      <c r="W82" s="99">
        <f t="shared" si="198"/>
        <v>-1</v>
      </c>
      <c r="X82" s="99">
        <f t="shared" si="199"/>
        <v>144.72128914408265</v>
      </c>
      <c r="Y82" s="99">
        <f t="shared" si="200"/>
        <v>3.8697898108016471</v>
      </c>
      <c r="Z82" s="99">
        <f t="shared" si="201"/>
        <v>-0.27065797446361162</v>
      </c>
      <c r="AA82" s="99">
        <f t="shared" si="202"/>
        <v>0.17272663603010496</v>
      </c>
      <c r="AB82" s="99">
        <f t="shared" si="203"/>
        <v>-0.58751384860765843</v>
      </c>
      <c r="AD82" s="99">
        <f t="shared" si="171"/>
        <v>1.4089533718965708E-2</v>
      </c>
      <c r="AE82" s="99">
        <f t="shared" si="172"/>
        <v>-0.72923005318945344</v>
      </c>
      <c r="AF82" s="99">
        <f t="shared" si="173"/>
        <v>-0.88906777654003699</v>
      </c>
      <c r="AG82" s="99"/>
      <c r="AH82" s="99">
        <f t="shared" si="174"/>
        <v>-0.77720997474397857</v>
      </c>
      <c r="AI82" s="99">
        <f t="shared" si="175"/>
        <v>-1</v>
      </c>
      <c r="AJ82" s="99">
        <f t="shared" si="176"/>
        <v>54.866154783814146</v>
      </c>
      <c r="AK82" s="99">
        <f t="shared" si="177"/>
        <v>-0.7199997301401686</v>
      </c>
      <c r="AL82" s="99">
        <f t="shared" si="178"/>
        <v>-0.34972018167687913</v>
      </c>
      <c r="AM82" s="99">
        <f t="shared" si="179"/>
        <v>-0.93527017101463927</v>
      </c>
      <c r="AN82" s="99">
        <f t="shared" si="180"/>
        <v>-0.26979652492884132</v>
      </c>
    </row>
    <row r="83" spans="1:40" x14ac:dyDescent="0.2">
      <c r="A83" s="50">
        <v>44166</v>
      </c>
      <c r="B83" s="41">
        <v>4.6002890000000001</v>
      </c>
      <c r="C83" s="41">
        <v>12.686593999999999</v>
      </c>
      <c r="D83" s="55">
        <f t="shared" si="170"/>
        <v>17.286883</v>
      </c>
      <c r="F83" s="41">
        <v>2.4550209999999999</v>
      </c>
      <c r="G83" s="41">
        <v>1.89845</v>
      </c>
      <c r="H83" s="55">
        <f t="shared" si="181"/>
        <v>0.2468180000000002</v>
      </c>
      <c r="J83" s="41">
        <v>1.7611490000000001</v>
      </c>
      <c r="K83" s="41">
        <v>2.5535939999999999</v>
      </c>
      <c r="L83" s="41">
        <v>0</v>
      </c>
      <c r="M83" s="41">
        <v>5.1837679999999997</v>
      </c>
      <c r="N83" s="41">
        <v>0.62666599999999995</v>
      </c>
      <c r="O83" s="41">
        <v>0.27474300000000001</v>
      </c>
      <c r="P83" s="55">
        <f>C83-SUM(J83:O83)</f>
        <v>2.2866739999999979</v>
      </c>
      <c r="R83" s="99">
        <f t="shared" si="194"/>
        <v>-0.37014648138099659</v>
      </c>
      <c r="S83" s="99">
        <f t="shared" si="195"/>
        <v>-0.74867340145255645</v>
      </c>
      <c r="T83" s="99">
        <f t="shared" si="196"/>
        <v>-0.56627983805212678</v>
      </c>
      <c r="U83" s="99"/>
      <c r="V83" s="99">
        <f t="shared" si="197"/>
        <v>3.5353500757115341</v>
      </c>
      <c r="W83" s="99" t="str">
        <f t="shared" si="198"/>
        <v>n/a</v>
      </c>
      <c r="X83" s="99">
        <f t="shared" si="199"/>
        <v>-1</v>
      </c>
      <c r="Y83" s="99">
        <f t="shared" si="200"/>
        <v>18.724394048932687</v>
      </c>
      <c r="Z83" s="99">
        <f t="shared" si="201"/>
        <v>-0.71487109581524355</v>
      </c>
      <c r="AA83" s="99" t="str">
        <f t="shared" si="202"/>
        <v>n/a</v>
      </c>
      <c r="AB83" s="99">
        <f t="shared" si="203"/>
        <v>2.5082340956302627</v>
      </c>
      <c r="AD83" s="99">
        <f t="shared" si="171"/>
        <v>0.25582688459382141</v>
      </c>
      <c r="AE83" s="99">
        <f t="shared" si="172"/>
        <v>0.53348142164781898</v>
      </c>
      <c r="AF83" s="99">
        <f t="shared" si="173"/>
        <v>-2.4207226191086728E-2</v>
      </c>
      <c r="AG83" s="99"/>
      <c r="AH83" s="99">
        <f t="shared" si="174"/>
        <v>1.8800945232137893</v>
      </c>
      <c r="AI83" s="99" t="str">
        <f t="shared" si="175"/>
        <v>n/a</v>
      </c>
      <c r="AJ83" s="99">
        <f t="shared" si="176"/>
        <v>-1</v>
      </c>
      <c r="AK83" s="99">
        <f t="shared" si="177"/>
        <v>-0.23373717664449367</v>
      </c>
      <c r="AL83" s="99">
        <f t="shared" si="178"/>
        <v>-0.58182958647795602</v>
      </c>
      <c r="AM83" s="99">
        <f t="shared" si="179"/>
        <v>0.26215327226453744</v>
      </c>
      <c r="AN83" s="99">
        <f t="shared" si="180"/>
        <v>0.10304124862582587</v>
      </c>
    </row>
    <row r="84" spans="1:40" x14ac:dyDescent="0.2">
      <c r="A84" s="50">
        <v>44197</v>
      </c>
      <c r="B84" s="41">
        <v>7.1083880000000006</v>
      </c>
      <c r="C84" s="41">
        <v>7.0306869999999995</v>
      </c>
      <c r="D84" s="55">
        <f t="shared" si="170"/>
        <v>14.139075</v>
      </c>
      <c r="F84" s="41">
        <v>0.66725899999999994</v>
      </c>
      <c r="G84" s="41">
        <v>1.4696020000000001</v>
      </c>
      <c r="H84" s="55">
        <f t="shared" si="181"/>
        <v>4.971527</v>
      </c>
      <c r="J84" s="41">
        <v>1.4016150000000001</v>
      </c>
      <c r="K84" s="41">
        <v>0.66738600000000003</v>
      </c>
      <c r="L84" s="41">
        <v>0.78349699999999989</v>
      </c>
      <c r="M84" s="41">
        <v>0.97</v>
      </c>
      <c r="N84" s="41">
        <v>1.4029260000000001</v>
      </c>
      <c r="O84" s="41">
        <v>0</v>
      </c>
      <c r="P84" s="41">
        <f>C84-SUM(J84:O84)</f>
        <v>1.8052630000000001</v>
      </c>
      <c r="R84" s="99">
        <f t="shared" si="194"/>
        <v>-0.84476027331129488</v>
      </c>
      <c r="S84" s="99">
        <f t="shared" si="195"/>
        <v>-0.72518002778116464</v>
      </c>
      <c r="T84" s="99">
        <f t="shared" si="196"/>
        <v>1.9879748414065008</v>
      </c>
      <c r="U84" s="99"/>
      <c r="V84" s="99">
        <f t="shared" si="197"/>
        <v>-0.47130055804051352</v>
      </c>
      <c r="W84" s="99">
        <f t="shared" si="198"/>
        <v>-0.63970770039722602</v>
      </c>
      <c r="X84" s="99" t="str">
        <f t="shared" si="199"/>
        <v>n/a</v>
      </c>
      <c r="Y84" s="99">
        <f t="shared" si="200"/>
        <v>-0.72672330537459195</v>
      </c>
      <c r="Z84" s="99">
        <f t="shared" si="201"/>
        <v>0.63981728456246256</v>
      </c>
      <c r="AA84" s="99" t="str">
        <f t="shared" si="202"/>
        <v>n/a</v>
      </c>
      <c r="AB84" s="99">
        <f t="shared" si="203"/>
        <v>6.4327295752626412E-2</v>
      </c>
      <c r="AD84" s="99">
        <f t="shared" si="171"/>
        <v>-0.72820639823447542</v>
      </c>
      <c r="AE84" s="99">
        <f t="shared" si="172"/>
        <v>-0.22589375543206291</v>
      </c>
      <c r="AF84" s="99">
        <f t="shared" si="173"/>
        <v>19.14248150459041</v>
      </c>
      <c r="AG84" s="99"/>
      <c r="AH84" s="99">
        <f t="shared" si="174"/>
        <v>-0.20414740604003412</v>
      </c>
      <c r="AI84" s="99">
        <f t="shared" si="175"/>
        <v>-0.7386483520872934</v>
      </c>
      <c r="AJ84" s="99" t="str">
        <f t="shared" si="176"/>
        <v>n/a</v>
      </c>
      <c r="AK84" s="99">
        <f t="shared" si="177"/>
        <v>-0.81287742815650699</v>
      </c>
      <c r="AL84" s="99">
        <f t="shared" si="178"/>
        <v>1.2387140837383872</v>
      </c>
      <c r="AM84" s="99">
        <f t="shared" si="179"/>
        <v>-1</v>
      </c>
      <c r="AN84" s="99">
        <f t="shared" si="180"/>
        <v>-0.21052891667111195</v>
      </c>
    </row>
    <row r="85" spans="1:40" x14ac:dyDescent="0.2">
      <c r="A85" s="50">
        <v>44228</v>
      </c>
      <c r="B85" s="41">
        <v>3.7102929999999996</v>
      </c>
      <c r="C85" s="41">
        <v>20.24277</v>
      </c>
      <c r="D85" s="55">
        <f t="shared" si="170"/>
        <v>23.953063</v>
      </c>
      <c r="F85" s="41">
        <v>0</v>
      </c>
      <c r="G85" s="41">
        <v>2.9422019999999995</v>
      </c>
      <c r="H85" s="41">
        <f t="shared" si="181"/>
        <v>0.76809100000000008</v>
      </c>
      <c r="J85" s="41">
        <v>5.5518099999999988</v>
      </c>
      <c r="K85" s="41">
        <v>1.9141879999999998</v>
      </c>
      <c r="L85" s="41">
        <v>0.30408600000000002</v>
      </c>
      <c r="M85" s="41">
        <v>1.7848480000000002</v>
      </c>
      <c r="N85" s="41">
        <v>2.019412</v>
      </c>
      <c r="O85" s="41">
        <v>0.48899999999999999</v>
      </c>
      <c r="P85" s="41">
        <f t="shared" ref="P85:P95" si="204">C85-SUM(J85:O85)</f>
        <v>8.1794259999999994</v>
      </c>
      <c r="R85" s="99">
        <f t="shared" si="194"/>
        <v>-1</v>
      </c>
      <c r="S85" s="99">
        <f t="shared" si="195"/>
        <v>0.15520408840355993</v>
      </c>
      <c r="T85" s="99">
        <f t="shared" si="196"/>
        <v>0.24933474300585612</v>
      </c>
      <c r="U85" s="99"/>
      <c r="V85" s="99">
        <f t="shared" si="197"/>
        <v>0.52867674897260941</v>
      </c>
      <c r="W85" s="99">
        <f t="shared" si="198"/>
        <v>-0.14393188263269208</v>
      </c>
      <c r="X85" s="99" t="str">
        <f t="shared" si="199"/>
        <v>n/a</v>
      </c>
      <c r="Y85" s="99">
        <f t="shared" si="200"/>
        <v>-0.34645897060535857</v>
      </c>
      <c r="Z85" s="99">
        <f t="shared" si="201"/>
        <v>0.37111748738136718</v>
      </c>
      <c r="AA85" s="99" t="str">
        <f t="shared" si="202"/>
        <v>n/a</v>
      </c>
      <c r="AB85" s="99">
        <f t="shared" si="203"/>
        <v>7.5969362068875057</v>
      </c>
      <c r="AD85" s="99">
        <f t="shared" si="171"/>
        <v>-1</v>
      </c>
      <c r="AE85" s="99">
        <f t="shared" si="172"/>
        <v>1.002040008111039</v>
      </c>
      <c r="AF85" s="99">
        <f t="shared" si="173"/>
        <v>-0.84550199566451112</v>
      </c>
      <c r="AG85" s="99"/>
      <c r="AH85" s="99">
        <f t="shared" si="174"/>
        <v>2.9610092643129522</v>
      </c>
      <c r="AI85" s="99">
        <f t="shared" si="175"/>
        <v>1.8681872259831636</v>
      </c>
      <c r="AJ85" s="99">
        <f t="shared" si="176"/>
        <v>-0.61188619739450179</v>
      </c>
      <c r="AK85" s="99">
        <f t="shared" si="177"/>
        <v>0.84004948453608264</v>
      </c>
      <c r="AL85" s="99">
        <f t="shared" si="178"/>
        <v>0.43942873679723649</v>
      </c>
      <c r="AM85" s="99" t="str">
        <f t="shared" si="179"/>
        <v>n/a</v>
      </c>
      <c r="AN85" s="99">
        <f t="shared" si="180"/>
        <v>3.5308777723799798</v>
      </c>
    </row>
    <row r="86" spans="1:40" x14ac:dyDescent="0.2">
      <c r="A86" s="50">
        <v>44256</v>
      </c>
      <c r="B86" s="41">
        <v>9.6282470000000018</v>
      </c>
      <c r="C86" s="41">
        <v>22.378194000000001</v>
      </c>
      <c r="D86" s="55">
        <f t="shared" si="170"/>
        <v>32.006441000000002</v>
      </c>
      <c r="F86" s="41">
        <v>0.65009499999999998</v>
      </c>
      <c r="G86" s="41">
        <v>4.236775999999999</v>
      </c>
      <c r="H86" s="41">
        <f t="shared" si="181"/>
        <v>4.7413760000000025</v>
      </c>
      <c r="J86" s="41">
        <v>4.5370609999999996</v>
      </c>
      <c r="K86" s="41">
        <v>2.9627569999999999</v>
      </c>
      <c r="L86" s="41">
        <v>0.56746499999999989</v>
      </c>
      <c r="M86" s="41">
        <v>3.1976490000000002</v>
      </c>
      <c r="N86" s="41">
        <v>3.2765229999999996</v>
      </c>
      <c r="O86" s="41">
        <v>0.31252399999999997</v>
      </c>
      <c r="P86" s="41">
        <f t="shared" si="204"/>
        <v>7.5242150000000017</v>
      </c>
      <c r="R86" s="99">
        <f t="shared" si="194"/>
        <v>-0.75903647951108599</v>
      </c>
      <c r="S86" s="99">
        <f t="shared" si="195"/>
        <v>4.4680777470896453</v>
      </c>
      <c r="T86" s="99">
        <f t="shared" si="196"/>
        <v>8.0721292843325436</v>
      </c>
      <c r="U86" s="99"/>
      <c r="V86" s="99">
        <f t="shared" si="197"/>
        <v>2.9301581224197037</v>
      </c>
      <c r="W86" s="99" t="str">
        <f t="shared" si="198"/>
        <v>n/a</v>
      </c>
      <c r="X86" s="99">
        <f t="shared" si="199"/>
        <v>-0.56624978215605892</v>
      </c>
      <c r="Y86" s="99">
        <f t="shared" si="200"/>
        <v>0.62119455304012439</v>
      </c>
      <c r="Z86" s="99">
        <f t="shared" si="201"/>
        <v>1.7505607696311345</v>
      </c>
      <c r="AA86" s="99" t="str">
        <f t="shared" si="202"/>
        <v>n/a</v>
      </c>
      <c r="AB86" s="99">
        <f t="shared" si="203"/>
        <v>5.1379072651036797</v>
      </c>
      <c r="AD86" s="99" t="str">
        <f t="shared" si="171"/>
        <v>n/a</v>
      </c>
      <c r="AE86" s="99">
        <f t="shared" si="172"/>
        <v>0.44000174019322924</v>
      </c>
      <c r="AF86" s="99">
        <f t="shared" si="173"/>
        <v>5.1729352381423581</v>
      </c>
      <c r="AG86" s="99"/>
      <c r="AH86" s="99">
        <f t="shared" si="174"/>
        <v>-0.18277804896060912</v>
      </c>
      <c r="AI86" s="99">
        <f t="shared" si="175"/>
        <v>0.54778788708319159</v>
      </c>
      <c r="AJ86" s="99">
        <f t="shared" si="176"/>
        <v>0.86613326493163068</v>
      </c>
      <c r="AK86" s="99">
        <f t="shared" si="177"/>
        <v>0.79155255797692559</v>
      </c>
      <c r="AL86" s="99">
        <f t="shared" si="178"/>
        <v>0.62251338508437093</v>
      </c>
      <c r="AM86" s="99">
        <f t="shared" si="179"/>
        <v>-0.36089161554192239</v>
      </c>
      <c r="AN86" s="99">
        <f t="shared" si="180"/>
        <v>-8.0104765297711378E-2</v>
      </c>
    </row>
    <row r="87" spans="1:40" x14ac:dyDescent="0.2">
      <c r="A87" s="50">
        <v>44287</v>
      </c>
      <c r="B87" s="55">
        <v>9.3516739999999992</v>
      </c>
      <c r="C87" s="55">
        <v>16.600687000000001</v>
      </c>
      <c r="D87" s="55">
        <f t="shared" si="170"/>
        <v>25.952361</v>
      </c>
      <c r="E87" s="55"/>
      <c r="F87" s="55">
        <v>1.074247</v>
      </c>
      <c r="G87" s="55">
        <v>6.4485979999999996</v>
      </c>
      <c r="H87" s="41">
        <f t="shared" si="181"/>
        <v>1.8288289999999998</v>
      </c>
      <c r="I87" s="55"/>
      <c r="J87" s="55">
        <v>5.8777720000000002</v>
      </c>
      <c r="K87" s="55">
        <v>1.494839</v>
      </c>
      <c r="L87" s="55">
        <v>1.153934</v>
      </c>
      <c r="M87" s="55">
        <v>2.449579</v>
      </c>
      <c r="N87" s="55">
        <v>1.859105</v>
      </c>
      <c r="O87" s="55">
        <v>1.867953</v>
      </c>
      <c r="P87" s="41">
        <f t="shared" si="204"/>
        <v>1.8975050000000007</v>
      </c>
      <c r="Q87" s="35"/>
      <c r="R87" s="99">
        <f t="shared" ref="R87:R89" si="205">IFERROR(F87/F75-1, "n/a")</f>
        <v>2.9627973720225906</v>
      </c>
      <c r="S87" s="99" t="str">
        <f t="shared" ref="S87:S89" si="206">IFERROR(G87/G75-1, "n/a")</f>
        <v>n/a</v>
      </c>
      <c r="T87" s="99">
        <f t="shared" ref="T87:T89" si="207">IFERROR(H87/H75-1, "n/a")</f>
        <v>50.762729614219801</v>
      </c>
      <c r="U87" s="99"/>
      <c r="V87" s="99" t="str">
        <f t="shared" ref="V87:V89" si="208">IFERROR(J87/J75-1, "n/a")</f>
        <v>n/a</v>
      </c>
      <c r="W87" s="99">
        <f t="shared" ref="W87:W89" si="209">IFERROR(K87/K75-1, "n/a")</f>
        <v>5.5307897645604234</v>
      </c>
      <c r="X87" s="99">
        <f t="shared" ref="X87:X89" si="210">IFERROR(L87/L75-1, "n/a")</f>
        <v>3.9355391978648511</v>
      </c>
      <c r="Y87" s="99">
        <f t="shared" ref="Y87:Y89" si="211">IFERROR(M87/M75-1, "n/a")</f>
        <v>3.2615158990560422</v>
      </c>
      <c r="Z87" s="99" t="str">
        <f t="shared" ref="Z87:Z89" si="212">IFERROR(N87/N75-1, "n/a")</f>
        <v>n/a</v>
      </c>
      <c r="AA87" s="99" t="str">
        <f t="shared" ref="AA87:AA89" si="213">IFERROR(O87/O75-1, "n/a")</f>
        <v>n/a</v>
      </c>
      <c r="AB87" s="99">
        <f t="shared" ref="AB87:AB89" si="214">IFERROR(P87/P75-1, "n/a")</f>
        <v>5.8801111082591673E-2</v>
      </c>
      <c r="AD87" s="99">
        <f t="shared" si="171"/>
        <v>0.65244618094278528</v>
      </c>
      <c r="AE87" s="99">
        <f t="shared" si="172"/>
        <v>0.52205308942460049</v>
      </c>
      <c r="AF87" s="99">
        <f t="shared" si="173"/>
        <v>-0.61428306888127016</v>
      </c>
      <c r="AG87" s="99"/>
      <c r="AH87" s="99">
        <f t="shared" si="174"/>
        <v>0.29550208824611368</v>
      </c>
      <c r="AI87" s="99">
        <f t="shared" si="175"/>
        <v>-0.49545676543840755</v>
      </c>
      <c r="AJ87" s="99">
        <f t="shared" si="176"/>
        <v>1.0334892900883759</v>
      </c>
      <c r="AK87" s="99">
        <f t="shared" si="177"/>
        <v>-0.23394375054923167</v>
      </c>
      <c r="AL87" s="99">
        <f t="shared" si="178"/>
        <v>-0.43259821463179104</v>
      </c>
      <c r="AM87" s="99">
        <f t="shared" si="179"/>
        <v>4.976990567124445</v>
      </c>
      <c r="AN87" s="99">
        <f t="shared" si="180"/>
        <v>-0.74781355928824467</v>
      </c>
    </row>
    <row r="88" spans="1:40" x14ac:dyDescent="0.2">
      <c r="A88" s="50">
        <v>44317</v>
      </c>
      <c r="B88" s="55">
        <v>10.030810000000001</v>
      </c>
      <c r="C88" s="55">
        <v>19.587990000000001</v>
      </c>
      <c r="D88" s="55">
        <f t="shared" si="170"/>
        <v>29.6188</v>
      </c>
      <c r="E88" s="55"/>
      <c r="F88" s="55">
        <v>3.6007449999999999</v>
      </c>
      <c r="G88" s="55">
        <v>4.4855549999999997</v>
      </c>
      <c r="H88" s="41">
        <f t="shared" si="181"/>
        <v>1.9445100000000011</v>
      </c>
      <c r="I88" s="55"/>
      <c r="J88" s="55">
        <v>6.2714559999999997</v>
      </c>
      <c r="K88" s="55">
        <v>1.9318120000000001</v>
      </c>
      <c r="L88" s="55">
        <v>1.205281</v>
      </c>
      <c r="M88" s="55">
        <v>2.4720279999999999</v>
      </c>
      <c r="N88" s="55">
        <v>3.6178460000000001</v>
      </c>
      <c r="O88" s="55">
        <v>0.83547300000000002</v>
      </c>
      <c r="P88" s="41">
        <f t="shared" si="204"/>
        <v>3.254094000000002</v>
      </c>
      <c r="Q88" s="35"/>
      <c r="R88" s="99">
        <f t="shared" si="205"/>
        <v>0.12401360898850022</v>
      </c>
      <c r="S88" s="99">
        <f t="shared" si="206"/>
        <v>4.0263951142985208</v>
      </c>
      <c r="T88" s="99">
        <f t="shared" si="207"/>
        <v>1.9123426077501304</v>
      </c>
      <c r="U88" s="99"/>
      <c r="V88" s="99">
        <f t="shared" si="208"/>
        <v>4.421294083171178</v>
      </c>
      <c r="W88" s="99">
        <f t="shared" si="209"/>
        <v>0.62256832542548279</v>
      </c>
      <c r="X88" s="99">
        <f t="shared" si="210"/>
        <v>0.57163142947302004</v>
      </c>
      <c r="Y88" s="99" t="str">
        <f t="shared" si="211"/>
        <v>n/a</v>
      </c>
      <c r="Z88" s="99" t="str">
        <f t="shared" si="212"/>
        <v>n/a</v>
      </c>
      <c r="AA88" s="99" t="str">
        <f t="shared" si="213"/>
        <v>n/a</v>
      </c>
      <c r="AB88" s="99">
        <f t="shared" si="214"/>
        <v>1.451040117863454</v>
      </c>
      <c r="AD88" s="99">
        <f t="shared" si="171"/>
        <v>2.351878106245584</v>
      </c>
      <c r="AE88" s="99">
        <f t="shared" si="172"/>
        <v>-0.30441392066926798</v>
      </c>
      <c r="AF88" s="99">
        <f t="shared" si="173"/>
        <v>6.3254136936805594E-2</v>
      </c>
      <c r="AG88" s="99"/>
      <c r="AH88" s="99">
        <f t="shared" si="174"/>
        <v>6.697844013003551E-2</v>
      </c>
      <c r="AI88" s="99">
        <f t="shared" si="175"/>
        <v>0.29232111284225271</v>
      </c>
      <c r="AJ88" s="99">
        <f t="shared" si="176"/>
        <v>4.449734560208829E-2</v>
      </c>
      <c r="AK88" s="99">
        <f t="shared" si="177"/>
        <v>9.1644319289150289E-3</v>
      </c>
      <c r="AL88" s="99">
        <f t="shared" si="178"/>
        <v>0.9460148835057729</v>
      </c>
      <c r="AM88" s="99">
        <f t="shared" si="179"/>
        <v>-0.5527333931849463</v>
      </c>
      <c r="AN88" s="99">
        <f t="shared" si="180"/>
        <v>0.71493303047949852</v>
      </c>
    </row>
    <row r="89" spans="1:40" x14ac:dyDescent="0.2">
      <c r="A89" s="50">
        <v>44348</v>
      </c>
      <c r="B89" s="41">
        <v>11.500394999999999</v>
      </c>
      <c r="C89" s="41">
        <v>31.973475000000001</v>
      </c>
      <c r="D89" s="55">
        <f t="shared" si="170"/>
        <v>43.473869999999998</v>
      </c>
      <c r="F89" s="41">
        <v>2.5771480000000002</v>
      </c>
      <c r="G89" s="41">
        <v>6.9538359999999999</v>
      </c>
      <c r="H89" s="41">
        <f t="shared" si="181"/>
        <v>1.9694109999999991</v>
      </c>
      <c r="J89" s="41">
        <v>9.9416329999999995</v>
      </c>
      <c r="K89" s="41">
        <v>2.6623209999999999</v>
      </c>
      <c r="L89" s="41">
        <v>1.3582320000000001</v>
      </c>
      <c r="M89" s="41">
        <v>9.5240449999999992</v>
      </c>
      <c r="N89" s="41">
        <v>3.3173530000000002</v>
      </c>
      <c r="O89" s="41">
        <v>0.32826300000000003</v>
      </c>
      <c r="P89" s="41">
        <f t="shared" si="204"/>
        <v>4.8416280000000036</v>
      </c>
      <c r="R89" s="99">
        <f t="shared" si="205"/>
        <v>0.21312319624777176</v>
      </c>
      <c r="S89" s="99" t="str">
        <f t="shared" si="206"/>
        <v>n/a</v>
      </c>
      <c r="T89" s="99">
        <f t="shared" si="207"/>
        <v>1.6881669795674403E-2</v>
      </c>
      <c r="U89" s="99"/>
      <c r="V89" s="99">
        <f t="shared" si="208"/>
        <v>3.7868667832531484</v>
      </c>
      <c r="W89" s="99">
        <f t="shared" si="209"/>
        <v>-0.15761864532806835</v>
      </c>
      <c r="X89" s="99">
        <f t="shared" si="210"/>
        <v>3.9155025405694932</v>
      </c>
      <c r="Y89" s="99">
        <f t="shared" si="211"/>
        <v>5.1206941980925933</v>
      </c>
      <c r="Z89" s="99">
        <f t="shared" si="212"/>
        <v>4.6645692175290971</v>
      </c>
      <c r="AA89" s="99" t="str">
        <f t="shared" si="213"/>
        <v>n/a</v>
      </c>
      <c r="AB89" s="99">
        <f t="shared" si="214"/>
        <v>3.5005284483696224</v>
      </c>
      <c r="AD89" s="99">
        <f t="shared" si="171"/>
        <v>-0.28427367114305502</v>
      </c>
      <c r="AE89" s="99">
        <f t="shared" si="172"/>
        <v>0.55027326607298321</v>
      </c>
      <c r="AF89" s="99">
        <f t="shared" si="173"/>
        <v>1.280579683313432E-2</v>
      </c>
      <c r="AG89" s="99"/>
      <c r="AH89" s="99">
        <f t="shared" si="174"/>
        <v>0.5852192856013021</v>
      </c>
      <c r="AI89" s="99">
        <f t="shared" si="175"/>
        <v>0.3781470453646627</v>
      </c>
      <c r="AJ89" s="99">
        <f t="shared" si="176"/>
        <v>0.12690069784556468</v>
      </c>
      <c r="AK89" s="99">
        <f t="shared" si="177"/>
        <v>2.852725373660816</v>
      </c>
      <c r="AL89" s="99">
        <f t="shared" si="178"/>
        <v>-8.3058538146731475E-2</v>
      </c>
      <c r="AM89" s="99">
        <f t="shared" si="179"/>
        <v>-0.60709322742925265</v>
      </c>
      <c r="AN89" s="99">
        <f t="shared" si="180"/>
        <v>0.48785744972333323</v>
      </c>
    </row>
    <row r="90" spans="1:40" x14ac:dyDescent="0.2">
      <c r="A90" s="50">
        <v>44378</v>
      </c>
      <c r="B90" s="41">
        <v>13.387323999999989</v>
      </c>
      <c r="C90" s="41">
        <v>22.713250999999993</v>
      </c>
      <c r="D90" s="55">
        <f t="shared" si="170"/>
        <v>36.100574999999978</v>
      </c>
      <c r="F90" s="41">
        <v>2.3597730000000006</v>
      </c>
      <c r="G90" s="41">
        <v>5.9874999999999998</v>
      </c>
      <c r="H90" s="41">
        <f t="shared" si="181"/>
        <v>5.0400509999999876</v>
      </c>
      <c r="J90" s="41">
        <v>6.5801450000000052</v>
      </c>
      <c r="K90" s="41">
        <v>6.639558000000001</v>
      </c>
      <c r="L90" s="41">
        <v>0</v>
      </c>
      <c r="M90" s="41">
        <v>1.1860000000000002</v>
      </c>
      <c r="N90" s="41">
        <v>0.8312790000000001</v>
      </c>
      <c r="O90" s="41">
        <v>3.7043409999999999</v>
      </c>
      <c r="P90" s="41">
        <f t="shared" si="204"/>
        <v>3.7719279999999848</v>
      </c>
      <c r="R90" s="99">
        <f t="shared" ref="R90:R92" si="215">IFERROR(F90/F78-1, "n/a")</f>
        <v>0.83098747825493247</v>
      </c>
      <c r="S90" s="99">
        <f t="shared" ref="S90:S92" si="216">IFERROR(G90/G78-1, "n/a")</f>
        <v>14.960282553645209</v>
      </c>
      <c r="T90" s="99">
        <f t="shared" ref="T90:T92" si="217">IFERROR(H90/H78-1, "n/a")</f>
        <v>3.2846646263708132</v>
      </c>
      <c r="U90" s="99"/>
      <c r="V90" s="99">
        <f t="shared" ref="V90:V92" si="218">IFERROR(J90/J78-1, "n/a")</f>
        <v>1.7334651848122404</v>
      </c>
      <c r="W90" s="99">
        <f t="shared" ref="W90:W92" si="219">IFERROR(K90/K78-1, "n/a")</f>
        <v>0.57541757870197374</v>
      </c>
      <c r="X90" s="99" t="str">
        <f t="shared" ref="X90:X92" si="220">IFERROR(L90/L78-1, "n/a")</f>
        <v>n/a</v>
      </c>
      <c r="Y90" s="99">
        <f t="shared" ref="Y90:Y92" si="221">IFERROR(M90/M78-1, "n/a")</f>
        <v>2.4997493682351157E-2</v>
      </c>
      <c r="Z90" s="99">
        <f t="shared" ref="Z90:Z92" si="222">IFERROR(N90/N78-1, "n/a")</f>
        <v>-0.44931379439866492</v>
      </c>
      <c r="AA90" s="99">
        <f t="shared" ref="AA90:AA92" si="223">IFERROR(O90/O78-1, "n/a")</f>
        <v>1.30714963701862</v>
      </c>
      <c r="AB90" s="99">
        <f t="shared" ref="AB90:AB92" si="224">IFERROR(P90/P78-1, "n/a")</f>
        <v>0.59151065598325014</v>
      </c>
      <c r="AD90" s="99">
        <f t="shared" ref="AD90:AD92" si="225">IFERROR(F90/F89-1, "n/a")</f>
        <v>-8.4347115493560998E-2</v>
      </c>
      <c r="AE90" s="99">
        <f t="shared" ref="AE90:AE92" si="226">IFERROR(G90/G89-1, "n/a")</f>
        <v>-0.13896445070030417</v>
      </c>
      <c r="AF90" s="99">
        <f t="shared" ref="AF90:AF92" si="227">IFERROR(H90/H89-1, "n/a")</f>
        <v>1.5591666747062902</v>
      </c>
      <c r="AG90" s="99"/>
      <c r="AH90" s="99">
        <f t="shared" ref="AH90:AH92" si="228">IFERROR(J90/J89-1, "n/a")</f>
        <v>-0.33812231853660202</v>
      </c>
      <c r="AI90" s="99">
        <f t="shared" ref="AI90:AI92" si="229">IFERROR(K90/K89-1, "n/a")</f>
        <v>1.4938983691297936</v>
      </c>
      <c r="AJ90" s="99">
        <f t="shared" ref="AJ90:AJ92" si="230">IFERROR(L90/L89-1, "n/a")</f>
        <v>-1</v>
      </c>
      <c r="AK90" s="99">
        <f t="shared" ref="AK90:AK92" si="231">IFERROR(M90/M89-1, "n/a")</f>
        <v>-0.87547307892812343</v>
      </c>
      <c r="AL90" s="99">
        <f t="shared" ref="AL90:AL92" si="232">IFERROR(N90/N89-1, "n/a")</f>
        <v>-0.74941497030915905</v>
      </c>
      <c r="AM90" s="99">
        <f t="shared" ref="AM90:AM92" si="233">IFERROR(O90/O89-1, "n/a")</f>
        <v>10.284674178935791</v>
      </c>
      <c r="AN90" s="99">
        <f t="shared" ref="AN90:AN92" si="234">IFERROR(P90/P89-1, "n/a")</f>
        <v>-0.22093808115782909</v>
      </c>
    </row>
    <row r="91" spans="1:40" x14ac:dyDescent="0.2">
      <c r="A91" s="50">
        <v>44409</v>
      </c>
      <c r="B91" s="41">
        <v>9.4189710000000026</v>
      </c>
      <c r="C91" s="41">
        <v>15.666002000000001</v>
      </c>
      <c r="D91" s="55">
        <f t="shared" si="170"/>
        <v>25.084973000000005</v>
      </c>
      <c r="F91" s="41">
        <v>2.7675850000000008</v>
      </c>
      <c r="G91" s="41">
        <v>4.6152299999999995</v>
      </c>
      <c r="H91" s="41">
        <f t="shared" si="181"/>
        <v>2.0361560000000019</v>
      </c>
      <c r="J91" s="41">
        <v>7.6267430000000029</v>
      </c>
      <c r="K91" s="41">
        <v>3.0167150000000009</v>
      </c>
      <c r="L91" s="41">
        <v>0.45039600000000002</v>
      </c>
      <c r="M91" s="41">
        <v>0.39842899999999998</v>
      </c>
      <c r="N91" s="41">
        <v>1.5491280000000001</v>
      </c>
      <c r="O91" s="41">
        <v>1.5139269999999998</v>
      </c>
      <c r="P91" s="41">
        <f t="shared" si="204"/>
        <v>1.1106639999999981</v>
      </c>
      <c r="R91" s="99">
        <f t="shared" si="215"/>
        <v>1.5863540023475067</v>
      </c>
      <c r="S91" s="99">
        <f t="shared" si="216"/>
        <v>0.6764366146022518</v>
      </c>
      <c r="T91" s="99">
        <f t="shared" si="217"/>
        <v>6.178081032774819</v>
      </c>
      <c r="U91" s="99"/>
      <c r="V91" s="99">
        <f t="shared" si="218"/>
        <v>4.9520781857997553</v>
      </c>
      <c r="W91" s="99">
        <f t="shared" si="219"/>
        <v>0.36939039347932523</v>
      </c>
      <c r="X91" s="99" t="str">
        <f t="shared" si="220"/>
        <v>n/a</v>
      </c>
      <c r="Y91" s="99">
        <f t="shared" si="221"/>
        <v>-0.73638763546863217</v>
      </c>
      <c r="Z91" s="99">
        <f t="shared" si="222"/>
        <v>1.5328938332646613</v>
      </c>
      <c r="AA91" s="99" t="str">
        <f t="shared" si="223"/>
        <v>n/a</v>
      </c>
      <c r="AB91" s="99">
        <f t="shared" si="224"/>
        <v>-0.62804485977302282</v>
      </c>
      <c r="AD91" s="99">
        <f t="shared" si="225"/>
        <v>0.17281831769411737</v>
      </c>
      <c r="AE91" s="99">
        <f t="shared" si="226"/>
        <v>-0.22918914405010449</v>
      </c>
      <c r="AF91" s="99">
        <f t="shared" si="227"/>
        <v>-0.59600488169663224</v>
      </c>
      <c r="AG91" s="99"/>
      <c r="AH91" s="99">
        <f t="shared" si="228"/>
        <v>0.15905394182043042</v>
      </c>
      <c r="AI91" s="99">
        <f t="shared" si="229"/>
        <v>-0.54564520710565367</v>
      </c>
      <c r="AJ91" s="99" t="str">
        <f t="shared" si="230"/>
        <v>n/a</v>
      </c>
      <c r="AK91" s="99">
        <f t="shared" si="231"/>
        <v>-0.66405649241146714</v>
      </c>
      <c r="AL91" s="99">
        <f t="shared" si="232"/>
        <v>0.86354761758687504</v>
      </c>
      <c r="AM91" s="99">
        <f t="shared" si="233"/>
        <v>-0.59131003328257314</v>
      </c>
      <c r="AN91" s="99">
        <f t="shared" si="234"/>
        <v>-0.70554475058908794</v>
      </c>
    </row>
    <row r="92" spans="1:40" x14ac:dyDescent="0.2">
      <c r="A92" s="50">
        <v>44440</v>
      </c>
      <c r="B92" s="41">
        <v>10.441008999999998</v>
      </c>
      <c r="C92" s="41">
        <v>30.580783999999969</v>
      </c>
      <c r="D92" s="55">
        <f t="shared" si="170"/>
        <v>41.021792999999967</v>
      </c>
      <c r="F92" s="41">
        <v>2.108943</v>
      </c>
      <c r="G92" s="41">
        <v>5.9500599999999997</v>
      </c>
      <c r="H92" s="41">
        <f t="shared" si="181"/>
        <v>2.382005999999997</v>
      </c>
      <c r="J92" s="41">
        <v>12.227976000000002</v>
      </c>
      <c r="K92" s="41">
        <v>7.3597210000000031</v>
      </c>
      <c r="L92" s="41">
        <v>0</v>
      </c>
      <c r="M92" s="41">
        <v>1.954034</v>
      </c>
      <c r="N92" s="41">
        <v>3.8633560000000005</v>
      </c>
      <c r="O92" s="41">
        <v>1.811693</v>
      </c>
      <c r="P92" s="41">
        <f t="shared" si="204"/>
        <v>3.3640039999999622</v>
      </c>
      <c r="R92" s="99">
        <f t="shared" si="215"/>
        <v>0.29683824872295794</v>
      </c>
      <c r="S92" s="99">
        <f t="shared" si="216"/>
        <v>3.3953564819773732</v>
      </c>
      <c r="T92" s="99">
        <f t="shared" si="217"/>
        <v>0.56734224957131585</v>
      </c>
      <c r="U92" s="99"/>
      <c r="V92" s="99">
        <f t="shared" si="218"/>
        <v>6.7114543195706613</v>
      </c>
      <c r="W92" s="99">
        <f t="shared" si="219"/>
        <v>3.1024657534246591</v>
      </c>
      <c r="X92" s="99" t="str">
        <f t="shared" si="220"/>
        <v>n/a</v>
      </c>
      <c r="Y92" s="99">
        <f t="shared" si="221"/>
        <v>1.8735794117647058</v>
      </c>
      <c r="Z92" s="99">
        <f t="shared" si="222"/>
        <v>0.36020826203724443</v>
      </c>
      <c r="AA92" s="99">
        <f t="shared" si="223"/>
        <v>0.90756934273521472</v>
      </c>
      <c r="AB92" s="99">
        <f t="shared" si="224"/>
        <v>-0.81675921295887965</v>
      </c>
      <c r="AD92" s="99">
        <f t="shared" si="225"/>
        <v>-0.23798437988354493</v>
      </c>
      <c r="AE92" s="99">
        <f t="shared" si="226"/>
        <v>0.28922285563233041</v>
      </c>
      <c r="AF92" s="99">
        <f t="shared" si="227"/>
        <v>0.16985437265120895</v>
      </c>
      <c r="AG92" s="99"/>
      <c r="AH92" s="99">
        <f t="shared" si="228"/>
        <v>0.60330248442880485</v>
      </c>
      <c r="AI92" s="99">
        <f t="shared" si="229"/>
        <v>1.4396474310632597</v>
      </c>
      <c r="AJ92" s="99">
        <f t="shared" si="230"/>
        <v>-1</v>
      </c>
      <c r="AK92" s="99">
        <f t="shared" si="231"/>
        <v>3.904346822143971</v>
      </c>
      <c r="AL92" s="99">
        <f t="shared" si="232"/>
        <v>1.4938907566062976</v>
      </c>
      <c r="AM92" s="99">
        <f t="shared" si="233"/>
        <v>0.19668451649253904</v>
      </c>
      <c r="AN92" s="99">
        <f t="shared" si="234"/>
        <v>2.0288223981329798</v>
      </c>
    </row>
    <row r="93" spans="1:40" x14ac:dyDescent="0.2">
      <c r="A93" s="50">
        <v>44471</v>
      </c>
      <c r="B93" s="41">
        <v>15.389871999999999</v>
      </c>
      <c r="C93" s="41">
        <v>30.202954000000002</v>
      </c>
      <c r="D93" s="55">
        <f t="shared" si="170"/>
        <v>45.592826000000002</v>
      </c>
      <c r="F93" s="41">
        <v>2.731996000000001</v>
      </c>
      <c r="G93" s="41">
        <v>11.257485999999998</v>
      </c>
      <c r="H93" s="41">
        <f t="shared" si="181"/>
        <v>1.4003899999999998</v>
      </c>
      <c r="J93" s="41">
        <v>9.5468109999999982</v>
      </c>
      <c r="K93" s="41">
        <v>9.7185020000000026</v>
      </c>
      <c r="L93" s="41">
        <v>0</v>
      </c>
      <c r="M93" s="41">
        <v>3.0496070000000004</v>
      </c>
      <c r="N93" s="41">
        <v>1.6606860000000003</v>
      </c>
      <c r="O93" s="41">
        <v>0.8408540000000001</v>
      </c>
      <c r="P93" s="41">
        <f t="shared" si="204"/>
        <v>5.386493999999999</v>
      </c>
      <c r="R93" s="99">
        <f t="shared" ref="R93:R94" si="235">IFERROR(F93/F81-1, "n/a")</f>
        <v>0.41719928434443854</v>
      </c>
      <c r="S93" s="99">
        <f t="shared" ref="S93:S94" si="236">IFERROR(G93/G81-1, "n/a")</f>
        <v>1.4621881142491695</v>
      </c>
      <c r="T93" s="99">
        <f t="shared" ref="T93:T94" si="237">IFERROR(H93/H81-1, "n/a")</f>
        <v>-0.38583157174559446</v>
      </c>
      <c r="U93" s="99"/>
      <c r="V93" s="99">
        <f t="shared" ref="V93:V94" si="238">IFERROR(J93/J81-1, "n/a")</f>
        <v>2.4782813517873765</v>
      </c>
      <c r="W93" s="99">
        <f t="shared" ref="W93:W94" si="239">IFERROR(K93/K81-1, "n/a")</f>
        <v>2.9748669523122415</v>
      </c>
      <c r="X93" s="99">
        <f t="shared" ref="X93:X94" si="240">IFERROR(L93/L81-1, "n/a")</f>
        <v>-1</v>
      </c>
      <c r="Y93" s="99">
        <f t="shared" ref="Y93:Y94" si="241">IFERROR(M93/M81-1, "n/a")</f>
        <v>-0.87377815477214615</v>
      </c>
      <c r="Z93" s="99">
        <f t="shared" ref="Z93:Z94" si="242">IFERROR(N93/N81-1, "n/a")</f>
        <v>-0.27938222571100135</v>
      </c>
      <c r="AA93" s="99">
        <f t="shared" ref="AA93:AA94" si="243">IFERROR(O93/O81-1, "n/a")</f>
        <v>-0.74995940967090613</v>
      </c>
      <c r="AB93" s="99">
        <f t="shared" ref="AB93:AB94" si="244">IFERROR(P93/P81-1, "n/a")</f>
        <v>0.89730685331316473</v>
      </c>
      <c r="AD93" s="99">
        <f t="shared" ref="AD93:AD94" si="245">IFERROR(F93/F92-1, "n/a")</f>
        <v>0.29543377891199563</v>
      </c>
      <c r="AE93" s="99">
        <f t="shared" ref="AE93:AE94" si="246">IFERROR(G93/G92-1, "n/a")</f>
        <v>0.89199537483655611</v>
      </c>
      <c r="AF93" s="99">
        <f t="shared" ref="AF93:AF94" si="247">IFERROR(H93/H92-1, "n/a")</f>
        <v>-0.41209635911916187</v>
      </c>
      <c r="AG93" s="99"/>
      <c r="AH93" s="99">
        <f t="shared" ref="AH93:AH94" si="248">IFERROR(J93/J92-1, "n/a")</f>
        <v>-0.21926482354888521</v>
      </c>
      <c r="AI93" s="99">
        <f t="shared" ref="AI93:AI94" si="249">IFERROR(K93/K92-1, "n/a")</f>
        <v>0.32049869825228416</v>
      </c>
      <c r="AJ93" s="99" t="str">
        <f t="shared" ref="AJ93:AJ94" si="250">IFERROR(L93/L92-1, "n/a")</f>
        <v>n/a</v>
      </c>
      <c r="AK93" s="99">
        <f t="shared" ref="AK93:AK94" si="251">IFERROR(M93/M92-1, "n/a")</f>
        <v>0.56067243456357474</v>
      </c>
      <c r="AL93" s="99">
        <f t="shared" ref="AL93:AL94" si="252">IFERROR(N93/N92-1, "n/a")</f>
        <v>-0.57014419587529597</v>
      </c>
      <c r="AM93" s="99">
        <f t="shared" ref="AM93:AM94" si="253">IFERROR(O93/O92-1, "n/a")</f>
        <v>-0.53587390358079423</v>
      </c>
      <c r="AN93" s="99">
        <f t="shared" ref="AN93:AN94" si="254">IFERROR(P93/P92-1, "n/a")</f>
        <v>0.60121509962534514</v>
      </c>
    </row>
    <row r="94" spans="1:40" x14ac:dyDescent="0.2">
      <c r="A94" s="50">
        <v>44503</v>
      </c>
      <c r="B94" s="41">
        <v>23.443909000000005</v>
      </c>
      <c r="C94" s="41">
        <v>31.310782000000003</v>
      </c>
      <c r="D94" s="55">
        <f>SUM(B94:C94)</f>
        <v>54.754691000000008</v>
      </c>
      <c r="F94" s="41">
        <v>3.3536430000000008</v>
      </c>
      <c r="G94" s="41">
        <v>18.185628000000005</v>
      </c>
      <c r="H94" s="41">
        <f t="shared" si="181"/>
        <v>1.9046379999999985</v>
      </c>
      <c r="J94" s="41">
        <v>8.5265209999999989</v>
      </c>
      <c r="K94" s="41">
        <v>5.5457230000000015</v>
      </c>
      <c r="L94" s="41">
        <v>0</v>
      </c>
      <c r="M94" s="41">
        <v>2.1995290000000001</v>
      </c>
      <c r="N94" s="41">
        <v>4.101818999999999</v>
      </c>
      <c r="O94" s="41">
        <v>3.6099570000000001</v>
      </c>
      <c r="P94" s="41">
        <f t="shared" si="204"/>
        <v>7.3272329999999997</v>
      </c>
      <c r="R94" s="99">
        <f t="shared" si="235"/>
        <v>0.71550265383875677</v>
      </c>
      <c r="S94" s="99">
        <f t="shared" si="236"/>
        <v>13.689521809369955</v>
      </c>
      <c r="T94" s="99">
        <f t="shared" si="237"/>
        <v>6.529969439513561</v>
      </c>
      <c r="U94" s="99"/>
      <c r="V94" s="99">
        <f t="shared" si="238"/>
        <v>12.9438437259808</v>
      </c>
      <c r="W94" s="99" t="str">
        <f t="shared" si="239"/>
        <v>n/a</v>
      </c>
      <c r="X94" s="99">
        <f t="shared" si="240"/>
        <v>-1</v>
      </c>
      <c r="Y94" s="99">
        <f t="shared" si="241"/>
        <v>-0.67486637102734659</v>
      </c>
      <c r="Z94" s="99">
        <f t="shared" si="242"/>
        <v>1.7371188917582518</v>
      </c>
      <c r="AA94" s="99">
        <f t="shared" si="243"/>
        <v>15.583931311386543</v>
      </c>
      <c r="AB94" s="99">
        <f t="shared" si="244"/>
        <v>2.534496057283357</v>
      </c>
      <c r="AD94" s="99">
        <f t="shared" si="245"/>
        <v>0.22754315892116961</v>
      </c>
      <c r="AE94" s="99">
        <f t="shared" si="246"/>
        <v>0.61542532675590333</v>
      </c>
      <c r="AF94" s="99">
        <f t="shared" si="247"/>
        <v>0.36007683573861482</v>
      </c>
      <c r="AG94" s="99"/>
      <c r="AH94" s="99">
        <f t="shared" si="248"/>
        <v>-0.10687233674155694</v>
      </c>
      <c r="AI94" s="99">
        <f t="shared" si="249"/>
        <v>-0.42936442262398056</v>
      </c>
      <c r="AJ94" s="99" t="str">
        <f t="shared" si="250"/>
        <v>n/a</v>
      </c>
      <c r="AK94" s="99">
        <f t="shared" si="251"/>
        <v>-0.2787500159856664</v>
      </c>
      <c r="AL94" s="99">
        <f t="shared" si="252"/>
        <v>1.469954585032931</v>
      </c>
      <c r="AM94" s="99">
        <f t="shared" si="253"/>
        <v>3.2932031006571885</v>
      </c>
      <c r="AN94" s="99">
        <f t="shared" si="254"/>
        <v>0.36029725457783868</v>
      </c>
    </row>
    <row r="95" spans="1:40" x14ac:dyDescent="0.2">
      <c r="A95" s="50">
        <v>44534</v>
      </c>
      <c r="B95" s="41">
        <v>13.760907999999997</v>
      </c>
      <c r="C95" s="41">
        <v>23.412038999999996</v>
      </c>
      <c r="D95" s="55">
        <f>SUM(B95:C95)</f>
        <v>37.172946999999994</v>
      </c>
      <c r="F95" s="41">
        <v>3.6127400000000001</v>
      </c>
      <c r="G95" s="41">
        <v>8.0270759999999974</v>
      </c>
      <c r="H95" s="41">
        <f t="shared" si="181"/>
        <v>2.1210919999999991</v>
      </c>
      <c r="J95" s="41">
        <v>6.1244839999999998</v>
      </c>
      <c r="K95" s="41">
        <v>2.8383299999999996</v>
      </c>
      <c r="L95" s="41">
        <v>0</v>
      </c>
      <c r="M95" s="41">
        <v>2.8558379999999999</v>
      </c>
      <c r="N95" s="41">
        <v>2.4352239999999998</v>
      </c>
      <c r="O95" s="41">
        <v>3.0653880000000009</v>
      </c>
      <c r="P95" s="41">
        <f t="shared" si="204"/>
        <v>6.0927749999999961</v>
      </c>
      <c r="R95" s="99">
        <f t="shared" ref="R95" si="255">IFERROR(F95/F83-1, "n/a")</f>
        <v>0.47157193360056815</v>
      </c>
      <c r="S95" s="99">
        <f t="shared" ref="S95" si="256">IFERROR(G95/G83-1, "n/a")</f>
        <v>3.2282261845189488</v>
      </c>
      <c r="T95" s="99">
        <f t="shared" ref="T95" si="257">IFERROR(H95/H83-1, "n/a")</f>
        <v>7.5937492403309221</v>
      </c>
      <c r="U95" s="99"/>
      <c r="V95" s="99">
        <f t="shared" ref="V95" si="258">IFERROR(J95/J83-1, "n/a")</f>
        <v>2.477550167532673</v>
      </c>
      <c r="W95" s="99">
        <f t="shared" ref="W95" si="259">IFERROR(K95/K83-1, "n/a")</f>
        <v>0.11150402139102766</v>
      </c>
      <c r="X95" s="99" t="str">
        <f t="shared" ref="X95" si="260">IFERROR(L95/L83-1, "n/a")</f>
        <v>n/a</v>
      </c>
      <c r="Y95" s="99">
        <f t="shared" ref="Y95" si="261">IFERROR(M95/M83-1, "n/a")</f>
        <v>-0.44908066873363162</v>
      </c>
      <c r="Z95" s="99">
        <f t="shared" ref="Z95" si="262">IFERROR(N95/N83-1, "n/a")</f>
        <v>2.8859998787232755</v>
      </c>
      <c r="AA95" s="99">
        <f t="shared" ref="AA95" si="263">IFERROR(O95/O83-1, "n/a")</f>
        <v>10.157292451491033</v>
      </c>
      <c r="AB95" s="99">
        <f t="shared" ref="AB95" si="264">IFERROR(P95/P83-1, "n/a")</f>
        <v>1.6644703180252201</v>
      </c>
      <c r="AD95" s="99">
        <f t="shared" ref="AD95" si="265">IFERROR(F95/F94-1, "n/a")</f>
        <v>7.7258372462423397E-2</v>
      </c>
      <c r="AE95" s="99">
        <f t="shared" ref="AE95" si="266">IFERROR(G95/G94-1, "n/a")</f>
        <v>-0.55860331026236787</v>
      </c>
      <c r="AF95" s="99">
        <f t="shared" ref="AF95" si="267">IFERROR(H95/H94-1, "n/a")</f>
        <v>0.11364574265556016</v>
      </c>
      <c r="AG95" s="99"/>
      <c r="AH95" s="99">
        <f t="shared" ref="AH95" si="268">IFERROR(J95/J94-1, "n/a")</f>
        <v>-0.28171360863357975</v>
      </c>
      <c r="AI95" s="99">
        <f t="shared" ref="AI95" si="269">IFERROR(K95/K94-1, "n/a")</f>
        <v>-0.48819477640697184</v>
      </c>
      <c r="AJ95" s="99" t="str">
        <f t="shared" ref="AJ95" si="270">IFERROR(L95/L94-1, "n/a")</f>
        <v>n/a</v>
      </c>
      <c r="AK95" s="99">
        <f t="shared" ref="AK95" si="271">IFERROR(M95/M94-1, "n/a")</f>
        <v>0.29838615449034767</v>
      </c>
      <c r="AL95" s="99">
        <f t="shared" ref="AL95" si="272">IFERROR(N95/N94-1, "n/a")</f>
        <v>-0.40630632409669942</v>
      </c>
      <c r="AM95" s="99">
        <f t="shared" ref="AM95" si="273">IFERROR(O95/O94-1, "n/a")</f>
        <v>-0.15085193535546249</v>
      </c>
      <c r="AN95" s="99">
        <f t="shared" ref="AN95" si="274">IFERROR(P95/P94-1, "n/a")</f>
        <v>-0.16847533031909911</v>
      </c>
    </row>
  </sheetData>
  <mergeCells count="8">
    <mergeCell ref="AD16:AN16"/>
    <mergeCell ref="AD18:AF18"/>
    <mergeCell ref="AH18:AN18"/>
    <mergeCell ref="F18:H18"/>
    <mergeCell ref="J18:P18"/>
    <mergeCell ref="R18:T18"/>
    <mergeCell ref="V18:AB18"/>
    <mergeCell ref="R16:AB16"/>
  </mergeCells>
  <phoneticPr fontId="43" type="noConversion"/>
  <pageMargins left="0.75" right="0.75" top="1.25" bottom="0.75" header="0.4" footer="0.5"/>
  <pageSetup scale="90" orientation="landscape"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N79"/>
  <sheetViews>
    <sheetView zoomScaleNormal="100" zoomScaleSheetLayoutView="100" workbookViewId="0">
      <pane ySplit="18" topLeftCell="A19" activePane="bottomLeft" state="frozen"/>
      <selection pane="bottomLeft" activeCell="B5" sqref="B5"/>
    </sheetView>
  </sheetViews>
  <sheetFormatPr defaultColWidth="9.140625" defaultRowHeight="12" x14ac:dyDescent="0.2"/>
  <cols>
    <col min="1" max="1" width="9.140625" style="56"/>
    <col min="2" max="2" width="7.28515625" style="41" customWidth="1"/>
    <col min="3" max="3" width="7.7109375" style="41" customWidth="1"/>
    <col min="4" max="4" width="7.42578125" style="41" customWidth="1"/>
    <col min="5" max="5" width="2.7109375" style="41" customWidth="1"/>
    <col min="6" max="6" width="7.42578125" style="41" customWidth="1"/>
    <col min="7" max="7" width="13" style="41" customWidth="1"/>
    <col min="8" max="8" width="5.7109375" style="41" customWidth="1"/>
    <col min="9" max="9" width="2.7109375" style="41" customWidth="1"/>
    <col min="10" max="10" width="7" style="41" customWidth="1"/>
    <col min="11" max="11" width="9" style="41" customWidth="1"/>
    <col min="12" max="12" width="14.7109375" style="41" customWidth="1"/>
    <col min="13" max="13" width="7.7109375" style="41" customWidth="1"/>
    <col min="14" max="14" width="8.42578125" style="41" customWidth="1"/>
    <col min="15" max="15" width="8.140625" style="41" customWidth="1"/>
    <col min="16" max="16" width="6.7109375" style="41" customWidth="1"/>
    <col min="17" max="17" width="2.7109375" style="33" customWidth="1"/>
    <col min="18" max="18" width="7.28515625" style="91" customWidth="1"/>
    <col min="19" max="19" width="10.85546875" style="91" customWidth="1"/>
    <col min="20" max="20" width="6.42578125" style="91" customWidth="1"/>
    <col min="21" max="21" width="2.7109375" style="91" customWidth="1"/>
    <col min="22" max="22" width="7.28515625" style="91" customWidth="1"/>
    <col min="23" max="23" width="9" style="91" customWidth="1"/>
    <col min="24" max="24" width="14.28515625" style="91" customWidth="1"/>
    <col min="25" max="25" width="8.140625" style="91" customWidth="1"/>
    <col min="26" max="26" width="7.5703125" style="91" customWidth="1"/>
    <col min="27" max="27" width="7.85546875" style="91" customWidth="1"/>
    <col min="28" max="28" width="7.42578125" style="91" customWidth="1"/>
    <col min="29" max="29" width="2.7109375" style="91" customWidth="1"/>
    <col min="30" max="30" width="7.28515625" style="91" customWidth="1"/>
    <col min="31" max="31" width="10.85546875" style="91" customWidth="1"/>
    <col min="32" max="32" width="6.85546875" style="91" customWidth="1"/>
    <col min="33" max="33" width="2.7109375" style="91" customWidth="1"/>
    <col min="34" max="34" width="7.42578125" style="91" customWidth="1"/>
    <col min="35" max="35" width="9" style="91" customWidth="1"/>
    <col min="36" max="36" width="14" style="91" customWidth="1"/>
    <col min="37" max="37" width="8.5703125" style="91" customWidth="1"/>
    <col min="38" max="38" width="10.5703125" style="91" customWidth="1"/>
    <col min="39" max="39" width="7.5703125" style="91" customWidth="1"/>
    <col min="40" max="40" width="8" style="91" customWidth="1"/>
    <col min="41" max="16384" width="9.140625" style="33"/>
  </cols>
  <sheetData>
    <row r="1" spans="1:40" s="4" customFormat="1" ht="12.75" x14ac:dyDescent="0.2">
      <c r="A1" s="21" t="s">
        <v>67</v>
      </c>
      <c r="B1" s="21" t="s">
        <v>21</v>
      </c>
      <c r="C1" s="63"/>
      <c r="D1" s="63"/>
      <c r="E1" s="63"/>
      <c r="F1" s="63"/>
      <c r="G1" s="63"/>
      <c r="H1" s="63"/>
      <c r="I1" s="63"/>
      <c r="J1" s="63"/>
      <c r="K1" s="63"/>
      <c r="L1" s="63"/>
      <c r="M1" s="63"/>
      <c r="N1" s="63"/>
      <c r="O1" s="63"/>
      <c r="P1" s="63"/>
      <c r="R1" s="126"/>
      <c r="S1" s="126"/>
      <c r="T1" s="126"/>
      <c r="U1" s="126"/>
      <c r="V1" s="126"/>
      <c r="W1" s="126"/>
      <c r="X1" s="126"/>
      <c r="Y1" s="126"/>
      <c r="Z1" s="126"/>
      <c r="AA1" s="126"/>
      <c r="AB1" s="126"/>
      <c r="AC1" s="126"/>
      <c r="AD1" s="126"/>
      <c r="AE1" s="126"/>
      <c r="AF1" s="126"/>
      <c r="AG1" s="126"/>
      <c r="AH1" s="126"/>
      <c r="AI1" s="126"/>
      <c r="AJ1" s="126"/>
      <c r="AK1" s="126"/>
      <c r="AL1" s="126"/>
      <c r="AM1" s="126"/>
      <c r="AN1" s="126"/>
    </row>
    <row r="2" spans="1:40" s="4" customFormat="1" ht="12.75" x14ac:dyDescent="0.2">
      <c r="A2" s="21" t="s">
        <v>68</v>
      </c>
      <c r="B2" s="21" t="s">
        <v>20</v>
      </c>
      <c r="C2" s="63"/>
      <c r="D2" s="63"/>
      <c r="E2" s="63"/>
      <c r="F2" s="63"/>
      <c r="G2" s="63"/>
      <c r="H2" s="63"/>
      <c r="I2" s="63"/>
      <c r="J2" s="63"/>
      <c r="K2" s="63"/>
      <c r="L2" s="63"/>
      <c r="M2" s="63"/>
      <c r="N2" s="63"/>
      <c r="O2" s="63"/>
      <c r="P2" s="63"/>
      <c r="R2" s="126"/>
      <c r="S2" s="126"/>
      <c r="T2" s="126"/>
      <c r="U2" s="126"/>
      <c r="V2" s="126"/>
      <c r="W2" s="126"/>
      <c r="X2" s="126"/>
      <c r="Y2" s="126"/>
      <c r="Z2" s="126"/>
      <c r="AA2" s="126"/>
      <c r="AB2" s="126"/>
      <c r="AC2" s="126"/>
      <c r="AD2" s="126"/>
      <c r="AE2" s="126"/>
      <c r="AF2" s="126"/>
      <c r="AG2" s="126"/>
      <c r="AH2" s="126"/>
      <c r="AI2" s="126"/>
      <c r="AJ2" s="126"/>
      <c r="AK2" s="126"/>
      <c r="AL2" s="126"/>
      <c r="AM2" s="126"/>
      <c r="AN2" s="126"/>
    </row>
    <row r="3" spans="1:40" s="4" customFormat="1" ht="12.75" x14ac:dyDescent="0.2">
      <c r="A3" s="21" t="s">
        <v>70</v>
      </c>
      <c r="B3" s="21" t="s">
        <v>93</v>
      </c>
      <c r="C3" s="63"/>
      <c r="D3" s="63"/>
      <c r="E3" s="63"/>
      <c r="F3" s="63"/>
      <c r="G3" s="63"/>
      <c r="H3" s="63"/>
      <c r="I3" s="63"/>
      <c r="J3" s="63"/>
      <c r="K3" s="63"/>
      <c r="L3" s="63"/>
      <c r="M3" s="63"/>
      <c r="N3" s="63"/>
      <c r="O3" s="63"/>
      <c r="P3" s="63"/>
      <c r="R3" s="126"/>
      <c r="S3" s="126"/>
      <c r="T3" s="126"/>
      <c r="U3" s="126"/>
      <c r="V3" s="126"/>
      <c r="W3" s="126"/>
      <c r="X3" s="126"/>
      <c r="Y3" s="126"/>
      <c r="Z3" s="126"/>
      <c r="AA3" s="126"/>
      <c r="AB3" s="126"/>
      <c r="AC3" s="126"/>
      <c r="AD3" s="126"/>
      <c r="AE3" s="126"/>
      <c r="AF3" s="126"/>
      <c r="AG3" s="126"/>
      <c r="AH3" s="126"/>
      <c r="AI3" s="126"/>
      <c r="AJ3" s="126"/>
      <c r="AK3" s="126"/>
      <c r="AL3" s="126"/>
      <c r="AM3" s="126"/>
      <c r="AN3" s="126"/>
    </row>
    <row r="4" spans="1:40" s="43" customFormat="1" ht="11.25" x14ac:dyDescent="0.2">
      <c r="A4" s="32" t="s">
        <v>91</v>
      </c>
      <c r="B4" s="61" t="s">
        <v>149</v>
      </c>
      <c r="C4" s="62"/>
      <c r="D4" s="62"/>
      <c r="E4" s="62"/>
      <c r="F4" s="62"/>
      <c r="G4" s="62"/>
      <c r="H4" s="62"/>
      <c r="I4" s="62"/>
      <c r="J4" s="62"/>
      <c r="K4" s="62"/>
      <c r="L4" s="62"/>
      <c r="M4" s="62"/>
      <c r="N4" s="62"/>
      <c r="O4" s="62"/>
      <c r="P4" s="62"/>
      <c r="R4" s="90"/>
      <c r="S4" s="90"/>
      <c r="T4" s="90"/>
      <c r="U4" s="90"/>
      <c r="V4" s="90"/>
      <c r="W4" s="90"/>
      <c r="X4" s="90"/>
      <c r="Y4" s="90"/>
      <c r="Z4" s="90"/>
      <c r="AA4" s="90"/>
      <c r="AB4" s="90"/>
      <c r="AC4" s="90"/>
      <c r="AD4" s="90"/>
      <c r="AE4" s="90"/>
      <c r="AF4" s="90"/>
      <c r="AG4" s="90"/>
      <c r="AH4" s="90"/>
      <c r="AI4" s="90"/>
      <c r="AJ4" s="90"/>
      <c r="AK4" s="90"/>
      <c r="AL4" s="90"/>
      <c r="AM4" s="90"/>
      <c r="AN4" s="90"/>
    </row>
    <row r="5" spans="1:40" s="43" customFormat="1" ht="11.25" x14ac:dyDescent="0.2">
      <c r="A5" s="32" t="s">
        <v>92</v>
      </c>
      <c r="B5" s="84" t="s">
        <v>148</v>
      </c>
      <c r="D5" s="44"/>
      <c r="R5" s="90"/>
      <c r="S5" s="90"/>
      <c r="T5" s="90"/>
      <c r="U5" s="90"/>
      <c r="V5" s="90"/>
      <c r="W5" s="90"/>
      <c r="X5" s="90"/>
      <c r="Y5" s="90"/>
      <c r="Z5" s="90"/>
      <c r="AA5" s="90"/>
      <c r="AB5" s="90"/>
      <c r="AC5" s="90"/>
      <c r="AD5" s="90"/>
      <c r="AE5" s="90"/>
      <c r="AF5" s="90"/>
      <c r="AG5" s="90"/>
      <c r="AH5" s="90"/>
      <c r="AI5" s="90"/>
      <c r="AJ5" s="90"/>
      <c r="AK5" s="90"/>
      <c r="AL5" s="90"/>
      <c r="AM5" s="90"/>
      <c r="AN5" s="90"/>
    </row>
    <row r="6" spans="1:40" s="43" customFormat="1" ht="11.25" x14ac:dyDescent="0.2">
      <c r="A6" s="32"/>
      <c r="B6" s="32" t="s">
        <v>34</v>
      </c>
      <c r="C6" s="62"/>
      <c r="D6" s="62"/>
      <c r="E6" s="62"/>
      <c r="F6" s="62"/>
      <c r="G6" s="62"/>
      <c r="H6" s="62"/>
      <c r="I6" s="62"/>
      <c r="J6" s="62"/>
      <c r="K6" s="62"/>
      <c r="L6" s="62"/>
      <c r="M6" s="62"/>
      <c r="N6" s="62"/>
      <c r="O6" s="62"/>
      <c r="P6" s="62"/>
      <c r="R6" s="90"/>
      <c r="S6" s="90"/>
      <c r="T6" s="90"/>
      <c r="U6" s="90"/>
      <c r="V6" s="90"/>
      <c r="W6" s="90"/>
      <c r="X6" s="90"/>
      <c r="Y6" s="90"/>
      <c r="Z6" s="90"/>
      <c r="AA6" s="90"/>
      <c r="AB6" s="90"/>
      <c r="AC6" s="90"/>
      <c r="AD6" s="90"/>
      <c r="AE6" s="90"/>
      <c r="AF6" s="90"/>
      <c r="AG6" s="90"/>
      <c r="AH6" s="90"/>
      <c r="AI6" s="90"/>
      <c r="AJ6" s="90"/>
      <c r="AK6" s="90"/>
      <c r="AL6" s="90"/>
      <c r="AM6" s="90"/>
      <c r="AN6" s="90"/>
    </row>
    <row r="7" spans="1:40" s="43" customFormat="1" ht="11.25" x14ac:dyDescent="0.2">
      <c r="A7" s="32"/>
      <c r="B7" s="32" t="s">
        <v>33</v>
      </c>
      <c r="C7" s="62"/>
      <c r="D7" s="62"/>
      <c r="E7" s="62"/>
      <c r="F7" s="62"/>
      <c r="G7" s="62"/>
      <c r="H7" s="62"/>
      <c r="I7" s="62"/>
      <c r="J7" s="62"/>
      <c r="K7" s="62"/>
      <c r="L7" s="62"/>
      <c r="M7" s="62"/>
      <c r="N7" s="62"/>
      <c r="O7" s="62"/>
      <c r="P7" s="62"/>
      <c r="R7" s="90"/>
      <c r="S7" s="90"/>
      <c r="T7" s="90"/>
      <c r="U7" s="90"/>
      <c r="V7" s="90"/>
      <c r="W7" s="90"/>
      <c r="X7" s="90"/>
      <c r="Y7" s="90"/>
      <c r="Z7" s="90"/>
      <c r="AA7" s="90"/>
      <c r="AB7" s="90"/>
      <c r="AC7" s="90"/>
      <c r="AD7" s="90"/>
      <c r="AE7" s="90"/>
      <c r="AF7" s="90"/>
      <c r="AG7" s="90"/>
      <c r="AH7" s="90"/>
      <c r="AI7" s="90"/>
      <c r="AJ7" s="90"/>
      <c r="AK7" s="90"/>
      <c r="AL7" s="90"/>
      <c r="AM7" s="90"/>
      <c r="AN7" s="90"/>
    </row>
    <row r="8" spans="1:40" s="43" customFormat="1" ht="11.25" x14ac:dyDescent="0.2">
      <c r="A8" s="32"/>
      <c r="B8" s="32" t="s">
        <v>50</v>
      </c>
      <c r="C8" s="62"/>
      <c r="D8" s="62"/>
      <c r="E8" s="62"/>
      <c r="F8" s="62"/>
      <c r="G8" s="62"/>
      <c r="H8" s="62"/>
      <c r="I8" s="62"/>
      <c r="J8" s="62"/>
      <c r="K8" s="62"/>
      <c r="L8" s="62"/>
      <c r="M8" s="62"/>
      <c r="N8" s="62"/>
      <c r="O8" s="62"/>
      <c r="P8" s="62"/>
      <c r="R8" s="90"/>
      <c r="S8" s="90"/>
      <c r="T8" s="90"/>
      <c r="U8" s="90"/>
      <c r="V8" s="90"/>
      <c r="W8" s="90"/>
      <c r="X8" s="90"/>
      <c r="Y8" s="90"/>
      <c r="Z8" s="90"/>
      <c r="AA8" s="90"/>
      <c r="AB8" s="90"/>
      <c r="AC8" s="90"/>
      <c r="AD8" s="90"/>
      <c r="AE8" s="90"/>
      <c r="AF8" s="90"/>
      <c r="AG8" s="90"/>
      <c r="AH8" s="90"/>
      <c r="AI8" s="90"/>
      <c r="AJ8" s="90"/>
      <c r="AK8" s="90"/>
      <c r="AL8" s="90"/>
      <c r="AM8" s="90"/>
      <c r="AN8" s="90"/>
    </row>
    <row r="9" spans="1:40" s="43" customFormat="1" ht="11.25" x14ac:dyDescent="0.2">
      <c r="A9" s="32"/>
      <c r="B9" s="32" t="s">
        <v>48</v>
      </c>
      <c r="C9" s="62"/>
      <c r="D9" s="62"/>
      <c r="E9" s="62"/>
      <c r="F9" s="62"/>
      <c r="G9" s="62"/>
      <c r="H9" s="62"/>
      <c r="I9" s="62"/>
      <c r="J9" s="62"/>
      <c r="K9" s="62"/>
      <c r="L9" s="62"/>
      <c r="M9" s="62"/>
      <c r="N9" s="62"/>
      <c r="O9" s="62"/>
      <c r="P9" s="62"/>
      <c r="R9" s="90"/>
      <c r="S9" s="90"/>
      <c r="T9" s="90"/>
      <c r="U9" s="90"/>
      <c r="V9" s="90"/>
      <c r="W9" s="90"/>
      <c r="X9" s="90"/>
      <c r="Y9" s="90"/>
      <c r="Z9" s="90"/>
      <c r="AA9" s="90"/>
      <c r="AB9" s="90"/>
      <c r="AC9" s="90"/>
      <c r="AD9" s="90"/>
      <c r="AE9" s="90"/>
      <c r="AF9" s="90"/>
      <c r="AG9" s="90"/>
      <c r="AH9" s="90"/>
      <c r="AI9" s="90"/>
      <c r="AJ9" s="90"/>
      <c r="AK9" s="90"/>
      <c r="AL9" s="90"/>
      <c r="AM9" s="90"/>
      <c r="AN9" s="90"/>
    </row>
    <row r="10" spans="1:40" s="43" customFormat="1" ht="11.25" x14ac:dyDescent="0.2">
      <c r="A10" s="32"/>
      <c r="B10" s="32" t="s">
        <v>121</v>
      </c>
      <c r="C10" s="62"/>
      <c r="D10" s="62"/>
      <c r="E10" s="62"/>
      <c r="F10" s="62"/>
      <c r="G10" s="62"/>
      <c r="H10" s="62"/>
      <c r="I10" s="62"/>
      <c r="J10" s="62"/>
      <c r="K10" s="62"/>
      <c r="L10" s="62"/>
      <c r="M10" s="62"/>
      <c r="N10" s="62"/>
      <c r="O10" s="62"/>
      <c r="P10" s="62"/>
      <c r="R10" s="90"/>
      <c r="S10" s="90"/>
      <c r="T10" s="90"/>
      <c r="U10" s="90"/>
      <c r="V10" s="90"/>
      <c r="W10" s="90"/>
      <c r="X10" s="90"/>
      <c r="Y10" s="90"/>
      <c r="Z10" s="90"/>
      <c r="AA10" s="90"/>
      <c r="AB10" s="90"/>
      <c r="AC10" s="90"/>
      <c r="AD10" s="90"/>
      <c r="AE10" s="90"/>
      <c r="AF10" s="90"/>
      <c r="AG10" s="90"/>
      <c r="AH10" s="90"/>
      <c r="AI10" s="90"/>
      <c r="AJ10" s="90"/>
      <c r="AK10" s="90"/>
      <c r="AL10" s="90"/>
      <c r="AM10" s="90"/>
      <c r="AN10" s="90"/>
    </row>
    <row r="11" spans="1:40" s="43" customFormat="1" ht="11.25" x14ac:dyDescent="0.2">
      <c r="A11" s="32"/>
      <c r="B11" s="32" t="s">
        <v>38</v>
      </c>
      <c r="C11" s="62"/>
      <c r="D11" s="62"/>
      <c r="E11" s="62"/>
      <c r="F11" s="62"/>
      <c r="G11" s="62"/>
      <c r="H11" s="62"/>
      <c r="I11" s="62"/>
      <c r="J11" s="62"/>
      <c r="K11" s="62"/>
      <c r="L11" s="62"/>
      <c r="M11" s="62"/>
      <c r="N11" s="62"/>
      <c r="O11" s="62"/>
      <c r="P11" s="62"/>
      <c r="R11" s="90"/>
      <c r="S11" s="90"/>
      <c r="T11" s="90"/>
      <c r="U11" s="90"/>
      <c r="V11" s="90"/>
      <c r="W11" s="90"/>
      <c r="X11" s="90"/>
      <c r="Y11" s="90"/>
      <c r="Z11" s="90"/>
      <c r="AA11" s="90"/>
      <c r="AB11" s="90"/>
      <c r="AC11" s="90"/>
      <c r="AD11" s="90"/>
      <c r="AE11" s="90"/>
      <c r="AF11" s="90"/>
      <c r="AG11" s="90"/>
      <c r="AH11" s="90"/>
      <c r="AI11" s="90"/>
      <c r="AJ11" s="90"/>
      <c r="AK11" s="90"/>
      <c r="AL11" s="90"/>
      <c r="AM11" s="90"/>
      <c r="AN11" s="90"/>
    </row>
    <row r="12" spans="1:40" s="43" customFormat="1" ht="11.25" x14ac:dyDescent="0.2">
      <c r="A12" s="32"/>
      <c r="B12" s="32" t="s">
        <v>47</v>
      </c>
      <c r="C12" s="62"/>
      <c r="D12" s="62"/>
      <c r="E12" s="62"/>
      <c r="F12" s="62"/>
      <c r="G12" s="62"/>
      <c r="H12" s="62"/>
      <c r="I12" s="62"/>
      <c r="J12" s="62"/>
      <c r="K12" s="62"/>
      <c r="L12" s="62"/>
      <c r="M12" s="62"/>
      <c r="N12" s="62"/>
      <c r="O12" s="62"/>
      <c r="P12" s="62"/>
      <c r="R12" s="90"/>
      <c r="S12" s="90"/>
      <c r="T12" s="90"/>
      <c r="U12" s="90"/>
      <c r="V12" s="90"/>
      <c r="W12" s="90"/>
      <c r="X12" s="90"/>
      <c r="Y12" s="90"/>
      <c r="Z12" s="90"/>
      <c r="AA12" s="90"/>
      <c r="AB12" s="90"/>
      <c r="AC12" s="90"/>
      <c r="AD12" s="90"/>
      <c r="AE12" s="90"/>
      <c r="AF12" s="90"/>
      <c r="AG12" s="90"/>
      <c r="AH12" s="90"/>
      <c r="AI12" s="90"/>
      <c r="AJ12" s="90"/>
      <c r="AK12" s="90"/>
      <c r="AL12" s="90"/>
      <c r="AM12" s="90"/>
      <c r="AN12" s="90"/>
    </row>
    <row r="13" spans="1:40" s="43" customFormat="1" ht="11.25" x14ac:dyDescent="0.2">
      <c r="A13" s="32"/>
      <c r="B13" s="32" t="s">
        <v>56</v>
      </c>
      <c r="C13" s="62"/>
      <c r="D13" s="62"/>
      <c r="E13" s="62"/>
      <c r="F13" s="62"/>
      <c r="G13" s="62"/>
      <c r="H13" s="62"/>
      <c r="I13" s="62"/>
      <c r="J13" s="62"/>
      <c r="K13" s="62"/>
      <c r="L13" s="62"/>
      <c r="M13" s="62"/>
      <c r="N13" s="62"/>
      <c r="O13" s="62"/>
      <c r="P13" s="62"/>
      <c r="R13" s="90"/>
      <c r="S13" s="90"/>
      <c r="T13" s="90"/>
      <c r="U13" s="90"/>
      <c r="V13" s="90"/>
      <c r="W13" s="90"/>
      <c r="X13" s="90"/>
      <c r="Y13" s="90"/>
      <c r="Z13" s="90"/>
      <c r="AA13" s="90"/>
      <c r="AB13" s="90"/>
      <c r="AC13" s="90"/>
      <c r="AD13" s="90"/>
      <c r="AE13" s="90"/>
      <c r="AF13" s="90"/>
      <c r="AG13" s="90"/>
      <c r="AH13" s="90"/>
      <c r="AI13" s="90"/>
      <c r="AJ13" s="90"/>
      <c r="AK13" s="90"/>
      <c r="AL13" s="90"/>
      <c r="AM13" s="90"/>
      <c r="AN13" s="90"/>
    </row>
    <row r="14" spans="1:40" s="43" customFormat="1" ht="11.25" x14ac:dyDescent="0.2">
      <c r="A14" s="32"/>
      <c r="B14" s="32" t="s">
        <v>26</v>
      </c>
      <c r="C14" s="62"/>
      <c r="D14" s="62"/>
      <c r="E14" s="62"/>
      <c r="F14" s="62"/>
      <c r="G14" s="62"/>
      <c r="H14" s="62"/>
      <c r="I14" s="62"/>
      <c r="J14" s="62"/>
      <c r="K14" s="62"/>
      <c r="L14" s="62"/>
      <c r="M14" s="62"/>
      <c r="N14" s="62"/>
      <c r="O14" s="62"/>
      <c r="P14" s="62"/>
      <c r="R14" s="90"/>
      <c r="S14" s="90"/>
      <c r="T14" s="90"/>
      <c r="U14" s="90"/>
      <c r="V14" s="90"/>
      <c r="W14" s="90"/>
      <c r="X14" s="90"/>
      <c r="Y14" s="90"/>
      <c r="Z14" s="90"/>
      <c r="AA14" s="90"/>
      <c r="AB14" s="90"/>
      <c r="AC14" s="90"/>
      <c r="AD14" s="90"/>
      <c r="AE14" s="90"/>
      <c r="AF14" s="90"/>
      <c r="AG14" s="90"/>
      <c r="AH14" s="90"/>
      <c r="AI14" s="90"/>
      <c r="AJ14" s="90"/>
      <c r="AK14" s="90"/>
      <c r="AL14" s="90"/>
      <c r="AM14" s="90"/>
      <c r="AN14" s="90"/>
    </row>
    <row r="15" spans="1:40" x14ac:dyDescent="0.2">
      <c r="A15" s="68"/>
    </row>
    <row r="16" spans="1:40" ht="12.75" customHeight="1" x14ac:dyDescent="0.2">
      <c r="A16" s="68"/>
      <c r="R16" s="139" t="s">
        <v>106</v>
      </c>
      <c r="S16" s="139"/>
      <c r="T16" s="139"/>
      <c r="U16" s="139"/>
      <c r="V16" s="139"/>
      <c r="W16" s="139"/>
      <c r="X16" s="139"/>
      <c r="Y16" s="139"/>
      <c r="Z16" s="139"/>
      <c r="AA16" s="139"/>
      <c r="AB16" s="139"/>
      <c r="AD16" s="139" t="s">
        <v>120</v>
      </c>
      <c r="AE16" s="139"/>
      <c r="AF16" s="139"/>
      <c r="AG16" s="139"/>
      <c r="AH16" s="139"/>
      <c r="AI16" s="139"/>
      <c r="AJ16" s="139"/>
      <c r="AK16" s="139"/>
      <c r="AL16" s="139"/>
      <c r="AM16" s="139"/>
      <c r="AN16" s="139"/>
    </row>
    <row r="17" spans="1:40" ht="12.75" customHeight="1" x14ac:dyDescent="0.2">
      <c r="F17" s="135" t="s">
        <v>12</v>
      </c>
      <c r="G17" s="135"/>
      <c r="H17" s="135"/>
      <c r="I17" s="48"/>
      <c r="J17" s="135" t="s">
        <v>1</v>
      </c>
      <c r="K17" s="135"/>
      <c r="L17" s="135"/>
      <c r="M17" s="135"/>
      <c r="N17" s="135"/>
      <c r="O17" s="135"/>
      <c r="P17" s="135"/>
      <c r="R17" s="137" t="s">
        <v>12</v>
      </c>
      <c r="S17" s="137"/>
      <c r="T17" s="137"/>
      <c r="U17" s="96"/>
      <c r="V17" s="137" t="s">
        <v>1</v>
      </c>
      <c r="W17" s="137"/>
      <c r="X17" s="137"/>
      <c r="Y17" s="137"/>
      <c r="Z17" s="137"/>
      <c r="AA17" s="137"/>
      <c r="AB17" s="137"/>
      <c r="AD17" s="137" t="s">
        <v>12</v>
      </c>
      <c r="AE17" s="137"/>
      <c r="AF17" s="137"/>
      <c r="AG17" s="96"/>
      <c r="AH17" s="137" t="s">
        <v>1</v>
      </c>
      <c r="AI17" s="137"/>
      <c r="AJ17" s="137"/>
      <c r="AK17" s="137"/>
      <c r="AL17" s="137"/>
      <c r="AM17" s="137"/>
      <c r="AN17" s="137"/>
    </row>
    <row r="18" spans="1:40" ht="36" x14ac:dyDescent="0.2">
      <c r="A18" s="57" t="s">
        <v>19</v>
      </c>
      <c r="B18" s="59" t="s">
        <v>12</v>
      </c>
      <c r="C18" s="59" t="s">
        <v>1</v>
      </c>
      <c r="D18" s="59" t="s">
        <v>0</v>
      </c>
      <c r="E18" s="59"/>
      <c r="F18" s="60" t="s">
        <v>18</v>
      </c>
      <c r="G18" s="60" t="s">
        <v>17</v>
      </c>
      <c r="H18" s="60" t="s">
        <v>24</v>
      </c>
      <c r="I18" s="59"/>
      <c r="J18" s="60" t="s">
        <v>14</v>
      </c>
      <c r="K18" s="60" t="s">
        <v>49</v>
      </c>
      <c r="L18" s="59" t="s">
        <v>15</v>
      </c>
      <c r="M18" s="60" t="s">
        <v>41</v>
      </c>
      <c r="N18" s="60" t="s">
        <v>16</v>
      </c>
      <c r="O18" s="60" t="s">
        <v>42</v>
      </c>
      <c r="P18" s="59" t="s">
        <v>24</v>
      </c>
      <c r="R18" s="93" t="s">
        <v>18</v>
      </c>
      <c r="S18" s="93" t="s">
        <v>17</v>
      </c>
      <c r="T18" s="93" t="s">
        <v>24</v>
      </c>
      <c r="U18" s="95"/>
      <c r="V18" s="93" t="s">
        <v>14</v>
      </c>
      <c r="W18" s="93" t="s">
        <v>49</v>
      </c>
      <c r="X18" s="95" t="s">
        <v>15</v>
      </c>
      <c r="Y18" s="93" t="s">
        <v>41</v>
      </c>
      <c r="Z18" s="93" t="s">
        <v>16</v>
      </c>
      <c r="AA18" s="93" t="s">
        <v>42</v>
      </c>
      <c r="AB18" s="95" t="s">
        <v>24</v>
      </c>
      <c r="AD18" s="93" t="s">
        <v>18</v>
      </c>
      <c r="AE18" s="93" t="s">
        <v>17</v>
      </c>
      <c r="AF18" s="93" t="s">
        <v>24</v>
      </c>
      <c r="AG18" s="95"/>
      <c r="AH18" s="93" t="s">
        <v>14</v>
      </c>
      <c r="AI18" s="93" t="s">
        <v>49</v>
      </c>
      <c r="AJ18" s="95" t="s">
        <v>15</v>
      </c>
      <c r="AK18" s="93" t="s">
        <v>41</v>
      </c>
      <c r="AL18" s="93" t="s">
        <v>16</v>
      </c>
      <c r="AM18" s="93" t="s">
        <v>42</v>
      </c>
      <c r="AN18" s="95" t="s">
        <v>24</v>
      </c>
    </row>
    <row r="19" spans="1:40" x14ac:dyDescent="0.2">
      <c r="A19" s="64">
        <v>1980</v>
      </c>
      <c r="B19" s="55">
        <v>0</v>
      </c>
      <c r="C19" s="55">
        <v>0.66879999999999995</v>
      </c>
      <c r="D19" s="55">
        <f t="shared" ref="D19:D59" si="0">SUM(B19:C19)</f>
        <v>0.66879999999999995</v>
      </c>
      <c r="E19" s="55"/>
      <c r="F19" s="65">
        <v>0</v>
      </c>
      <c r="G19" s="65">
        <v>0</v>
      </c>
      <c r="H19" s="55">
        <f t="shared" ref="H19:H48" si="1">B19-SUM(F19:G19)</f>
        <v>0</v>
      </c>
      <c r="I19" s="55"/>
      <c r="J19" s="55">
        <v>0</v>
      </c>
      <c r="K19" s="55">
        <v>0</v>
      </c>
      <c r="L19" s="55">
        <v>0</v>
      </c>
      <c r="M19" s="55">
        <v>0</v>
      </c>
      <c r="N19" s="55">
        <v>0</v>
      </c>
      <c r="O19" s="55">
        <v>0</v>
      </c>
      <c r="P19" s="55">
        <f t="shared" ref="P19:P48" si="2">C19-SUM(J19:O19)</f>
        <v>0.66879999999999995</v>
      </c>
      <c r="R19" s="128" t="s">
        <v>107</v>
      </c>
      <c r="S19" s="128" t="s">
        <v>107</v>
      </c>
      <c r="T19" s="128" t="s">
        <v>107</v>
      </c>
      <c r="U19" s="128"/>
      <c r="V19" s="128" t="s">
        <v>107</v>
      </c>
      <c r="W19" s="128" t="s">
        <v>107</v>
      </c>
      <c r="X19" s="128" t="s">
        <v>107</v>
      </c>
      <c r="Y19" s="128" t="s">
        <v>107</v>
      </c>
      <c r="Z19" s="128" t="s">
        <v>107</v>
      </c>
      <c r="AA19" s="128" t="s">
        <v>107</v>
      </c>
      <c r="AB19" s="128" t="s">
        <v>107</v>
      </c>
      <c r="AD19" s="128" t="s">
        <v>107</v>
      </c>
      <c r="AE19" s="128" t="s">
        <v>107</v>
      </c>
      <c r="AF19" s="128" t="s">
        <v>107</v>
      </c>
      <c r="AG19" s="128"/>
      <c r="AH19" s="128" t="s">
        <v>107</v>
      </c>
      <c r="AI19" s="128" t="s">
        <v>107</v>
      </c>
      <c r="AJ19" s="128" t="s">
        <v>107</v>
      </c>
      <c r="AK19" s="128" t="s">
        <v>107</v>
      </c>
      <c r="AL19" s="128" t="s">
        <v>107</v>
      </c>
      <c r="AM19" s="128" t="s">
        <v>107</v>
      </c>
      <c r="AN19" s="128" t="s">
        <v>107</v>
      </c>
    </row>
    <row r="20" spans="1:40" x14ac:dyDescent="0.2">
      <c r="A20" s="64">
        <v>1981</v>
      </c>
      <c r="B20" s="55">
        <v>0</v>
      </c>
      <c r="C20" s="55">
        <v>0.66879999999999995</v>
      </c>
      <c r="D20" s="55">
        <f t="shared" si="0"/>
        <v>0.66879999999999995</v>
      </c>
      <c r="E20" s="55"/>
      <c r="F20" s="65">
        <v>0</v>
      </c>
      <c r="G20" s="65">
        <v>0</v>
      </c>
      <c r="H20" s="55">
        <f t="shared" si="1"/>
        <v>0</v>
      </c>
      <c r="I20" s="55"/>
      <c r="J20" s="55">
        <v>0</v>
      </c>
      <c r="K20" s="55">
        <v>0</v>
      </c>
      <c r="L20" s="55">
        <v>0</v>
      </c>
      <c r="M20" s="55">
        <v>0</v>
      </c>
      <c r="N20" s="55">
        <v>0</v>
      </c>
      <c r="O20" s="55">
        <v>0</v>
      </c>
      <c r="P20" s="55">
        <f t="shared" si="2"/>
        <v>0.66879999999999995</v>
      </c>
      <c r="R20" s="128" t="str">
        <f>IFERROR(F20/F19-1, "n/a")</f>
        <v>n/a</v>
      </c>
      <c r="S20" s="128" t="str">
        <f t="shared" ref="S20:T35" si="3">IFERROR(G20/G19-1, "n/a")</f>
        <v>n/a</v>
      </c>
      <c r="T20" s="128" t="str">
        <f t="shared" si="3"/>
        <v>n/a</v>
      </c>
      <c r="U20" s="128"/>
      <c r="V20" s="128" t="str">
        <f>IFERROR(J20/J19-1, "n/a")</f>
        <v>n/a</v>
      </c>
      <c r="W20" s="128" t="str">
        <f t="shared" ref="W20:AB35" si="4">IFERROR(K20/K19-1, "n/a")</f>
        <v>n/a</v>
      </c>
      <c r="X20" s="128" t="str">
        <f t="shared" si="4"/>
        <v>n/a</v>
      </c>
      <c r="Y20" s="128" t="str">
        <f t="shared" si="4"/>
        <v>n/a</v>
      </c>
      <c r="Z20" s="128" t="str">
        <f t="shared" si="4"/>
        <v>n/a</v>
      </c>
      <c r="AA20" s="128" t="str">
        <f t="shared" si="4"/>
        <v>n/a</v>
      </c>
      <c r="AB20" s="128">
        <f t="shared" si="4"/>
        <v>0</v>
      </c>
      <c r="AD20" s="128" t="s">
        <v>107</v>
      </c>
      <c r="AE20" s="128" t="s">
        <v>107</v>
      </c>
      <c r="AF20" s="128" t="s">
        <v>107</v>
      </c>
      <c r="AG20" s="128"/>
      <c r="AH20" s="128" t="s">
        <v>107</v>
      </c>
      <c r="AI20" s="128" t="s">
        <v>107</v>
      </c>
      <c r="AJ20" s="128" t="s">
        <v>107</v>
      </c>
      <c r="AK20" s="128" t="s">
        <v>107</v>
      </c>
      <c r="AL20" s="128" t="s">
        <v>107</v>
      </c>
      <c r="AM20" s="128" t="s">
        <v>107</v>
      </c>
      <c r="AN20" s="128" t="s">
        <v>107</v>
      </c>
    </row>
    <row r="21" spans="1:40" x14ac:dyDescent="0.2">
      <c r="A21" s="64">
        <v>1982</v>
      </c>
      <c r="B21" s="55">
        <v>0</v>
      </c>
      <c r="C21" s="55">
        <v>0.71919999999999995</v>
      </c>
      <c r="D21" s="55">
        <f t="shared" si="0"/>
        <v>0.71919999999999995</v>
      </c>
      <c r="E21" s="55"/>
      <c r="F21" s="65">
        <v>0</v>
      </c>
      <c r="G21" s="65">
        <v>0</v>
      </c>
      <c r="H21" s="55">
        <f t="shared" si="1"/>
        <v>0</v>
      </c>
      <c r="I21" s="55"/>
      <c r="J21" s="55">
        <v>0</v>
      </c>
      <c r="K21" s="55">
        <v>0</v>
      </c>
      <c r="L21" s="55">
        <v>5.0500000000000003E-2</v>
      </c>
      <c r="M21" s="55">
        <v>0</v>
      </c>
      <c r="N21" s="55">
        <v>0</v>
      </c>
      <c r="O21" s="55">
        <v>0</v>
      </c>
      <c r="P21" s="55">
        <f t="shared" si="2"/>
        <v>0.66869999999999996</v>
      </c>
      <c r="R21" s="128" t="str">
        <f t="shared" ref="R21:T42" si="5">IFERROR(F21/F20-1, "n/a")</f>
        <v>n/a</v>
      </c>
      <c r="S21" s="128" t="str">
        <f t="shared" si="3"/>
        <v>n/a</v>
      </c>
      <c r="T21" s="128" t="str">
        <f t="shared" si="3"/>
        <v>n/a</v>
      </c>
      <c r="U21" s="128"/>
      <c r="V21" s="128" t="str">
        <f t="shared" ref="V21:AB42" si="6">IFERROR(J21/J20-1, "n/a")</f>
        <v>n/a</v>
      </c>
      <c r="W21" s="128" t="str">
        <f t="shared" si="4"/>
        <v>n/a</v>
      </c>
      <c r="X21" s="128" t="str">
        <f t="shared" si="4"/>
        <v>n/a</v>
      </c>
      <c r="Y21" s="128" t="str">
        <f t="shared" si="4"/>
        <v>n/a</v>
      </c>
      <c r="Z21" s="128" t="str">
        <f t="shared" si="4"/>
        <v>n/a</v>
      </c>
      <c r="AA21" s="128" t="str">
        <f t="shared" si="4"/>
        <v>n/a</v>
      </c>
      <c r="AB21" s="128">
        <f t="shared" si="4"/>
        <v>-1.4952153110048272E-4</v>
      </c>
      <c r="AD21" s="128" t="s">
        <v>107</v>
      </c>
      <c r="AE21" s="128" t="s">
        <v>107</v>
      </c>
      <c r="AF21" s="128" t="s">
        <v>107</v>
      </c>
      <c r="AG21" s="128"/>
      <c r="AH21" s="128" t="s">
        <v>107</v>
      </c>
      <c r="AI21" s="128" t="s">
        <v>107</v>
      </c>
      <c r="AJ21" s="128" t="s">
        <v>107</v>
      </c>
      <c r="AK21" s="128" t="s">
        <v>107</v>
      </c>
      <c r="AL21" s="128" t="s">
        <v>107</v>
      </c>
      <c r="AM21" s="128" t="s">
        <v>107</v>
      </c>
      <c r="AN21" s="128" t="s">
        <v>107</v>
      </c>
    </row>
    <row r="22" spans="1:40" x14ac:dyDescent="0.2">
      <c r="A22" s="64">
        <v>1983</v>
      </c>
      <c r="B22" s="55">
        <v>0</v>
      </c>
      <c r="C22" s="55">
        <v>3.73</v>
      </c>
      <c r="D22" s="55">
        <f t="shared" si="0"/>
        <v>3.73</v>
      </c>
      <c r="E22" s="55"/>
      <c r="F22" s="65">
        <v>0</v>
      </c>
      <c r="G22" s="65">
        <v>0</v>
      </c>
      <c r="H22" s="55">
        <f t="shared" si="1"/>
        <v>0</v>
      </c>
      <c r="I22" s="55"/>
      <c r="J22" s="55">
        <v>0</v>
      </c>
      <c r="K22" s="55">
        <v>0</v>
      </c>
      <c r="L22" s="55">
        <v>3.0613000000000001</v>
      </c>
      <c r="M22" s="55">
        <v>0</v>
      </c>
      <c r="N22" s="55">
        <v>0</v>
      </c>
      <c r="O22" s="55">
        <v>0</v>
      </c>
      <c r="P22" s="55">
        <f t="shared" si="2"/>
        <v>0.66869999999999985</v>
      </c>
      <c r="R22" s="128" t="str">
        <f t="shared" si="5"/>
        <v>n/a</v>
      </c>
      <c r="S22" s="128" t="str">
        <f t="shared" si="3"/>
        <v>n/a</v>
      </c>
      <c r="T22" s="128" t="str">
        <f t="shared" si="3"/>
        <v>n/a</v>
      </c>
      <c r="U22" s="128"/>
      <c r="V22" s="128" t="str">
        <f t="shared" si="6"/>
        <v>n/a</v>
      </c>
      <c r="W22" s="128" t="str">
        <f t="shared" si="4"/>
        <v>n/a</v>
      </c>
      <c r="X22" s="128">
        <f t="shared" si="4"/>
        <v>59.619801980198019</v>
      </c>
      <c r="Y22" s="128" t="str">
        <f t="shared" si="4"/>
        <v>n/a</v>
      </c>
      <c r="Z22" s="128" t="str">
        <f t="shared" si="4"/>
        <v>n/a</v>
      </c>
      <c r="AA22" s="128" t="str">
        <f t="shared" si="4"/>
        <v>n/a</v>
      </c>
      <c r="AB22" s="128">
        <f t="shared" si="4"/>
        <v>-1.1102230246251565E-16</v>
      </c>
      <c r="AD22" s="128" t="s">
        <v>107</v>
      </c>
      <c r="AE22" s="128" t="s">
        <v>107</v>
      </c>
      <c r="AF22" s="128" t="s">
        <v>107</v>
      </c>
      <c r="AG22" s="128"/>
      <c r="AH22" s="128" t="s">
        <v>107</v>
      </c>
      <c r="AI22" s="128" t="s">
        <v>107</v>
      </c>
      <c r="AJ22" s="128" t="s">
        <v>107</v>
      </c>
      <c r="AK22" s="128" t="s">
        <v>107</v>
      </c>
      <c r="AL22" s="128" t="s">
        <v>107</v>
      </c>
      <c r="AM22" s="128" t="s">
        <v>107</v>
      </c>
      <c r="AN22" s="128" t="s">
        <v>107</v>
      </c>
    </row>
    <row r="23" spans="1:40" x14ac:dyDescent="0.2">
      <c r="A23" s="64">
        <v>1984</v>
      </c>
      <c r="B23" s="55">
        <v>0</v>
      </c>
      <c r="C23" s="55">
        <v>12.711399999999999</v>
      </c>
      <c r="D23" s="55">
        <f t="shared" si="0"/>
        <v>12.711399999999999</v>
      </c>
      <c r="E23" s="55"/>
      <c r="F23" s="65">
        <v>0</v>
      </c>
      <c r="G23" s="65">
        <v>0</v>
      </c>
      <c r="H23" s="55">
        <f t="shared" si="1"/>
        <v>0</v>
      </c>
      <c r="I23" s="55"/>
      <c r="J23" s="55">
        <v>0</v>
      </c>
      <c r="K23" s="55">
        <v>0</v>
      </c>
      <c r="L23" s="55">
        <v>10.790900000000001</v>
      </c>
      <c r="M23" s="55">
        <v>0</v>
      </c>
      <c r="N23" s="55">
        <v>0</v>
      </c>
      <c r="O23" s="55">
        <v>0</v>
      </c>
      <c r="P23" s="55">
        <f t="shared" si="2"/>
        <v>1.9204999999999988</v>
      </c>
      <c r="R23" s="128" t="str">
        <f t="shared" si="5"/>
        <v>n/a</v>
      </c>
      <c r="S23" s="128" t="str">
        <f t="shared" si="3"/>
        <v>n/a</v>
      </c>
      <c r="T23" s="128" t="str">
        <f t="shared" si="3"/>
        <v>n/a</v>
      </c>
      <c r="U23" s="128"/>
      <c r="V23" s="128" t="str">
        <f t="shared" si="6"/>
        <v>n/a</v>
      </c>
      <c r="W23" s="128" t="str">
        <f t="shared" si="4"/>
        <v>n/a</v>
      </c>
      <c r="X23" s="128">
        <f t="shared" si="4"/>
        <v>2.5249403848038416</v>
      </c>
      <c r="Y23" s="128" t="str">
        <f t="shared" si="4"/>
        <v>n/a</v>
      </c>
      <c r="Z23" s="128" t="str">
        <f t="shared" si="4"/>
        <v>n/a</v>
      </c>
      <c r="AA23" s="128" t="str">
        <f t="shared" si="4"/>
        <v>n/a</v>
      </c>
      <c r="AB23" s="128">
        <f t="shared" si="4"/>
        <v>1.8719904291909661</v>
      </c>
      <c r="AD23" s="128" t="s">
        <v>107</v>
      </c>
      <c r="AE23" s="128" t="s">
        <v>107</v>
      </c>
      <c r="AF23" s="128" t="s">
        <v>107</v>
      </c>
      <c r="AG23" s="128"/>
      <c r="AH23" s="128" t="s">
        <v>107</v>
      </c>
      <c r="AI23" s="128" t="s">
        <v>107</v>
      </c>
      <c r="AJ23" s="128" t="s">
        <v>107</v>
      </c>
      <c r="AK23" s="128" t="s">
        <v>107</v>
      </c>
      <c r="AL23" s="128" t="s">
        <v>107</v>
      </c>
      <c r="AM23" s="128" t="s">
        <v>107</v>
      </c>
      <c r="AN23" s="128" t="s">
        <v>107</v>
      </c>
    </row>
    <row r="24" spans="1:40" x14ac:dyDescent="0.2">
      <c r="A24" s="64">
        <v>1985</v>
      </c>
      <c r="B24" s="55">
        <v>0</v>
      </c>
      <c r="C24" s="55">
        <v>28.441299999999998</v>
      </c>
      <c r="D24" s="55">
        <f t="shared" si="0"/>
        <v>28.441299999999998</v>
      </c>
      <c r="E24" s="55"/>
      <c r="F24" s="65">
        <v>0</v>
      </c>
      <c r="G24" s="65">
        <v>0</v>
      </c>
      <c r="H24" s="55">
        <f t="shared" si="1"/>
        <v>0</v>
      </c>
      <c r="I24" s="55"/>
      <c r="J24" s="55">
        <v>0</v>
      </c>
      <c r="K24" s="55">
        <v>0</v>
      </c>
      <c r="L24" s="55">
        <v>24.8125</v>
      </c>
      <c r="M24" s="55">
        <v>0</v>
      </c>
      <c r="N24" s="55">
        <v>0</v>
      </c>
      <c r="O24" s="55">
        <v>0</v>
      </c>
      <c r="P24" s="55">
        <f t="shared" si="2"/>
        <v>3.6287999999999982</v>
      </c>
      <c r="R24" s="128" t="str">
        <f t="shared" si="5"/>
        <v>n/a</v>
      </c>
      <c r="S24" s="128" t="str">
        <f t="shared" si="3"/>
        <v>n/a</v>
      </c>
      <c r="T24" s="128" t="str">
        <f t="shared" si="3"/>
        <v>n/a</v>
      </c>
      <c r="U24" s="128"/>
      <c r="V24" s="128" t="str">
        <f t="shared" si="6"/>
        <v>n/a</v>
      </c>
      <c r="W24" s="128" t="str">
        <f t="shared" si="4"/>
        <v>n/a</v>
      </c>
      <c r="X24" s="128">
        <f t="shared" si="4"/>
        <v>1.2993911536572482</v>
      </c>
      <c r="Y24" s="128" t="str">
        <f t="shared" si="4"/>
        <v>n/a</v>
      </c>
      <c r="Z24" s="128" t="str">
        <f t="shared" si="4"/>
        <v>n/a</v>
      </c>
      <c r="AA24" s="128" t="str">
        <f t="shared" si="4"/>
        <v>n/a</v>
      </c>
      <c r="AB24" s="128">
        <f t="shared" si="4"/>
        <v>0.88950794064045846</v>
      </c>
      <c r="AD24" s="128" t="s">
        <v>107</v>
      </c>
      <c r="AE24" s="128" t="s">
        <v>107</v>
      </c>
      <c r="AF24" s="128" t="s">
        <v>107</v>
      </c>
      <c r="AG24" s="128"/>
      <c r="AH24" s="128" t="s">
        <v>107</v>
      </c>
      <c r="AI24" s="128" t="s">
        <v>107</v>
      </c>
      <c r="AJ24" s="128" t="s">
        <v>107</v>
      </c>
      <c r="AK24" s="128" t="s">
        <v>107</v>
      </c>
      <c r="AL24" s="128" t="s">
        <v>107</v>
      </c>
      <c r="AM24" s="128" t="s">
        <v>107</v>
      </c>
      <c r="AN24" s="128" t="s">
        <v>107</v>
      </c>
    </row>
    <row r="25" spans="1:40" x14ac:dyDescent="0.2">
      <c r="A25" s="64">
        <v>1986</v>
      </c>
      <c r="B25" s="65">
        <v>0</v>
      </c>
      <c r="C25" s="55">
        <v>78.218999999999994</v>
      </c>
      <c r="D25" s="55">
        <f t="shared" si="0"/>
        <v>78.218999999999994</v>
      </c>
      <c r="E25" s="55"/>
      <c r="F25" s="55">
        <v>0</v>
      </c>
      <c r="G25" s="55">
        <v>0</v>
      </c>
      <c r="H25" s="55">
        <f t="shared" si="1"/>
        <v>0</v>
      </c>
      <c r="I25" s="55"/>
      <c r="J25" s="55">
        <v>0</v>
      </c>
      <c r="K25" s="55">
        <v>0</v>
      </c>
      <c r="L25" s="55">
        <v>70.198999999999998</v>
      </c>
      <c r="M25" s="55">
        <v>0</v>
      </c>
      <c r="N25" s="55">
        <v>0</v>
      </c>
      <c r="O25" s="55">
        <v>0</v>
      </c>
      <c r="P25" s="55">
        <f t="shared" si="2"/>
        <v>8.019999999999996</v>
      </c>
      <c r="R25" s="128" t="str">
        <f t="shared" si="5"/>
        <v>n/a</v>
      </c>
      <c r="S25" s="128" t="str">
        <f t="shared" si="3"/>
        <v>n/a</v>
      </c>
      <c r="T25" s="128" t="str">
        <f t="shared" si="3"/>
        <v>n/a</v>
      </c>
      <c r="U25" s="128"/>
      <c r="V25" s="128" t="str">
        <f t="shared" si="6"/>
        <v>n/a</v>
      </c>
      <c r="W25" s="128" t="str">
        <f t="shared" si="4"/>
        <v>n/a</v>
      </c>
      <c r="X25" s="128">
        <f t="shared" si="4"/>
        <v>1.8291788413098238</v>
      </c>
      <c r="Y25" s="128" t="str">
        <f t="shared" si="4"/>
        <v>n/a</v>
      </c>
      <c r="Z25" s="128" t="str">
        <f t="shared" si="4"/>
        <v>n/a</v>
      </c>
      <c r="AA25" s="128" t="str">
        <f t="shared" si="4"/>
        <v>n/a</v>
      </c>
      <c r="AB25" s="128">
        <f t="shared" si="4"/>
        <v>1.2100970017636685</v>
      </c>
      <c r="AD25" s="128" t="s">
        <v>107</v>
      </c>
      <c r="AE25" s="128" t="s">
        <v>107</v>
      </c>
      <c r="AF25" s="128" t="s">
        <v>107</v>
      </c>
      <c r="AG25" s="128"/>
      <c r="AH25" s="128" t="s">
        <v>107</v>
      </c>
      <c r="AI25" s="128" t="s">
        <v>107</v>
      </c>
      <c r="AJ25" s="128" t="s">
        <v>107</v>
      </c>
      <c r="AK25" s="128" t="s">
        <v>107</v>
      </c>
      <c r="AL25" s="128" t="s">
        <v>107</v>
      </c>
      <c r="AM25" s="128" t="s">
        <v>107</v>
      </c>
      <c r="AN25" s="128" t="s">
        <v>107</v>
      </c>
    </row>
    <row r="26" spans="1:40" x14ac:dyDescent="0.2">
      <c r="A26" s="64">
        <v>1987</v>
      </c>
      <c r="B26" s="65">
        <v>0.24149999999999999</v>
      </c>
      <c r="C26" s="55">
        <v>131.66640000000001</v>
      </c>
      <c r="D26" s="55">
        <f t="shared" si="0"/>
        <v>131.90790000000001</v>
      </c>
      <c r="E26" s="55"/>
      <c r="F26" s="55">
        <v>0</v>
      </c>
      <c r="G26" s="55">
        <v>0</v>
      </c>
      <c r="H26" s="55">
        <f t="shared" si="1"/>
        <v>0.24149999999999999</v>
      </c>
      <c r="I26" s="55"/>
      <c r="J26" s="55">
        <v>4.7100000000000003E-2</v>
      </c>
      <c r="K26" s="55">
        <v>0</v>
      </c>
      <c r="L26" s="55">
        <v>111.7808</v>
      </c>
      <c r="M26" s="55">
        <v>0</v>
      </c>
      <c r="N26" s="55">
        <v>0</v>
      </c>
      <c r="O26" s="55">
        <v>0</v>
      </c>
      <c r="P26" s="55">
        <f t="shared" si="2"/>
        <v>19.83850000000001</v>
      </c>
      <c r="R26" s="128" t="str">
        <f t="shared" si="5"/>
        <v>n/a</v>
      </c>
      <c r="S26" s="128" t="str">
        <f t="shared" si="3"/>
        <v>n/a</v>
      </c>
      <c r="T26" s="128" t="str">
        <f t="shared" si="3"/>
        <v>n/a</v>
      </c>
      <c r="U26" s="128"/>
      <c r="V26" s="128" t="str">
        <f t="shared" si="6"/>
        <v>n/a</v>
      </c>
      <c r="W26" s="128" t="str">
        <f t="shared" si="4"/>
        <v>n/a</v>
      </c>
      <c r="X26" s="128">
        <f t="shared" si="4"/>
        <v>0.59234177125030274</v>
      </c>
      <c r="Y26" s="128" t="str">
        <f t="shared" si="4"/>
        <v>n/a</v>
      </c>
      <c r="Z26" s="128" t="str">
        <f t="shared" si="4"/>
        <v>n/a</v>
      </c>
      <c r="AA26" s="128" t="str">
        <f t="shared" si="4"/>
        <v>n/a</v>
      </c>
      <c r="AB26" s="128">
        <f t="shared" si="4"/>
        <v>1.4736284289276833</v>
      </c>
      <c r="AD26" s="128" t="s">
        <v>107</v>
      </c>
      <c r="AE26" s="128" t="s">
        <v>107</v>
      </c>
      <c r="AF26" s="128" t="s">
        <v>107</v>
      </c>
      <c r="AG26" s="128"/>
      <c r="AH26" s="128" t="s">
        <v>107</v>
      </c>
      <c r="AI26" s="128" t="s">
        <v>107</v>
      </c>
      <c r="AJ26" s="128" t="s">
        <v>107</v>
      </c>
      <c r="AK26" s="128" t="s">
        <v>107</v>
      </c>
      <c r="AL26" s="128" t="s">
        <v>107</v>
      </c>
      <c r="AM26" s="128" t="s">
        <v>107</v>
      </c>
      <c r="AN26" s="128" t="s">
        <v>107</v>
      </c>
    </row>
    <row r="27" spans="1:40" x14ac:dyDescent="0.2">
      <c r="A27" s="64">
        <v>1988</v>
      </c>
      <c r="B27" s="65">
        <v>0.78310000000000002</v>
      </c>
      <c r="C27" s="55">
        <v>185.9246</v>
      </c>
      <c r="D27" s="55">
        <f t="shared" si="0"/>
        <v>186.70769999999999</v>
      </c>
      <c r="E27" s="55"/>
      <c r="F27" s="55">
        <v>0.14660000000000001</v>
      </c>
      <c r="G27" s="55">
        <v>0</v>
      </c>
      <c r="H27" s="55">
        <f t="shared" si="1"/>
        <v>0.63650000000000007</v>
      </c>
      <c r="I27" s="55"/>
      <c r="J27" s="55">
        <v>1.4926999999999999</v>
      </c>
      <c r="K27" s="55">
        <v>0</v>
      </c>
      <c r="L27" s="55">
        <v>147.60059999999999</v>
      </c>
      <c r="M27" s="55">
        <v>0</v>
      </c>
      <c r="N27" s="55">
        <v>0.69430000000000003</v>
      </c>
      <c r="O27" s="55">
        <v>0</v>
      </c>
      <c r="P27" s="55">
        <f t="shared" si="2"/>
        <v>36.137</v>
      </c>
      <c r="R27" s="128" t="str">
        <f t="shared" si="5"/>
        <v>n/a</v>
      </c>
      <c r="S27" s="128" t="str">
        <f t="shared" si="3"/>
        <v>n/a</v>
      </c>
      <c r="T27" s="128">
        <f t="shared" si="3"/>
        <v>1.635610766045549</v>
      </c>
      <c r="U27" s="128"/>
      <c r="V27" s="128">
        <f t="shared" si="6"/>
        <v>30.692144373673031</v>
      </c>
      <c r="W27" s="128" t="str">
        <f t="shared" si="4"/>
        <v>n/a</v>
      </c>
      <c r="X27" s="128">
        <f t="shared" si="4"/>
        <v>0.32044680302878481</v>
      </c>
      <c r="Y27" s="128" t="str">
        <f t="shared" si="4"/>
        <v>n/a</v>
      </c>
      <c r="Z27" s="128" t="str">
        <f t="shared" si="4"/>
        <v>n/a</v>
      </c>
      <c r="AA27" s="128" t="str">
        <f t="shared" si="4"/>
        <v>n/a</v>
      </c>
      <c r="AB27" s="128">
        <f t="shared" si="4"/>
        <v>0.821559089648914</v>
      </c>
      <c r="AD27" s="128" t="s">
        <v>107</v>
      </c>
      <c r="AE27" s="128" t="s">
        <v>107</v>
      </c>
      <c r="AF27" s="128" t="s">
        <v>107</v>
      </c>
      <c r="AG27" s="128"/>
      <c r="AH27" s="128" t="s">
        <v>107</v>
      </c>
      <c r="AI27" s="128" t="s">
        <v>107</v>
      </c>
      <c r="AJ27" s="128" t="s">
        <v>107</v>
      </c>
      <c r="AK27" s="128" t="s">
        <v>107</v>
      </c>
      <c r="AL27" s="128" t="s">
        <v>107</v>
      </c>
      <c r="AM27" s="128" t="s">
        <v>107</v>
      </c>
      <c r="AN27" s="128" t="s">
        <v>107</v>
      </c>
    </row>
    <row r="28" spans="1:40" x14ac:dyDescent="0.2">
      <c r="A28" s="64">
        <v>1989</v>
      </c>
      <c r="B28" s="65">
        <v>1.5156000000000001</v>
      </c>
      <c r="C28" s="55">
        <v>204.97309999999999</v>
      </c>
      <c r="D28" s="55">
        <f t="shared" si="0"/>
        <v>206.48869999999999</v>
      </c>
      <c r="E28" s="55"/>
      <c r="F28" s="55">
        <v>0.1414</v>
      </c>
      <c r="G28" s="55">
        <v>0</v>
      </c>
      <c r="H28" s="55">
        <f t="shared" si="1"/>
        <v>1.3742000000000001</v>
      </c>
      <c r="I28" s="55"/>
      <c r="J28" s="55">
        <v>2.206</v>
      </c>
      <c r="K28" s="55">
        <v>0.2339</v>
      </c>
      <c r="L28" s="55">
        <v>146.1961</v>
      </c>
      <c r="M28" s="55">
        <v>0</v>
      </c>
      <c r="N28" s="55">
        <v>1.224</v>
      </c>
      <c r="O28" s="55">
        <v>0</v>
      </c>
      <c r="P28" s="55">
        <f t="shared" si="2"/>
        <v>55.113100000000003</v>
      </c>
      <c r="R28" s="128">
        <f t="shared" si="5"/>
        <v>-3.5470668485675372E-2</v>
      </c>
      <c r="S28" s="128" t="str">
        <f t="shared" si="3"/>
        <v>n/a</v>
      </c>
      <c r="T28" s="128">
        <f t="shared" si="3"/>
        <v>1.1589945011783187</v>
      </c>
      <c r="U28" s="128"/>
      <c r="V28" s="128">
        <f t="shared" si="6"/>
        <v>0.47785891337844189</v>
      </c>
      <c r="W28" s="128" t="str">
        <f t="shared" si="4"/>
        <v>n/a</v>
      </c>
      <c r="X28" s="128">
        <f t="shared" si="4"/>
        <v>-9.5155439747534043E-3</v>
      </c>
      <c r="Y28" s="128" t="str">
        <f t="shared" si="4"/>
        <v>n/a</v>
      </c>
      <c r="Z28" s="128">
        <f t="shared" si="4"/>
        <v>0.76292668875126024</v>
      </c>
      <c r="AA28" s="128" t="str">
        <f t="shared" si="4"/>
        <v>n/a</v>
      </c>
      <c r="AB28" s="128">
        <f t="shared" si="4"/>
        <v>0.52511553255665944</v>
      </c>
      <c r="AD28" s="128" t="s">
        <v>107</v>
      </c>
      <c r="AE28" s="128" t="s">
        <v>107</v>
      </c>
      <c r="AF28" s="128" t="s">
        <v>107</v>
      </c>
      <c r="AG28" s="128"/>
      <c r="AH28" s="128" t="s">
        <v>107</v>
      </c>
      <c r="AI28" s="128" t="s">
        <v>107</v>
      </c>
      <c r="AJ28" s="128" t="s">
        <v>107</v>
      </c>
      <c r="AK28" s="128" t="s">
        <v>107</v>
      </c>
      <c r="AL28" s="128" t="s">
        <v>107</v>
      </c>
      <c r="AM28" s="128" t="s">
        <v>107</v>
      </c>
      <c r="AN28" s="128" t="s">
        <v>107</v>
      </c>
    </row>
    <row r="29" spans="1:40" x14ac:dyDescent="0.2">
      <c r="A29" s="64">
        <v>1990</v>
      </c>
      <c r="B29" s="65">
        <v>1.6553</v>
      </c>
      <c r="C29" s="55">
        <v>231.47130000000001</v>
      </c>
      <c r="D29" s="55">
        <f t="shared" si="0"/>
        <v>233.12660000000002</v>
      </c>
      <c r="E29" s="55"/>
      <c r="F29" s="55">
        <v>0.13089999999999999</v>
      </c>
      <c r="G29" s="55">
        <v>0.17430000000000001</v>
      </c>
      <c r="H29" s="55">
        <f t="shared" si="1"/>
        <v>1.3500999999999999</v>
      </c>
      <c r="I29" s="55"/>
      <c r="J29" s="55">
        <v>2.11</v>
      </c>
      <c r="K29" s="55">
        <v>2.9984999999999999</v>
      </c>
      <c r="L29" s="55">
        <v>146.83330000000001</v>
      </c>
      <c r="M29" s="55">
        <v>0</v>
      </c>
      <c r="N29" s="55">
        <v>2.1187</v>
      </c>
      <c r="O29" s="55">
        <v>0</v>
      </c>
      <c r="P29" s="55">
        <f t="shared" si="2"/>
        <v>77.410800000000023</v>
      </c>
      <c r="R29" s="128">
        <f t="shared" si="5"/>
        <v>-7.4257425742574323E-2</v>
      </c>
      <c r="S29" s="128" t="str">
        <f t="shared" si="3"/>
        <v>n/a</v>
      </c>
      <c r="T29" s="128">
        <f t="shared" si="3"/>
        <v>-1.7537476349876457E-2</v>
      </c>
      <c r="U29" s="128"/>
      <c r="V29" s="128">
        <f t="shared" si="6"/>
        <v>-4.3517679057117009E-2</v>
      </c>
      <c r="W29" s="128">
        <f t="shared" si="4"/>
        <v>11.819581017528858</v>
      </c>
      <c r="X29" s="128">
        <f t="shared" si="4"/>
        <v>4.3585293998951169E-3</v>
      </c>
      <c r="Y29" s="128" t="str">
        <f t="shared" si="4"/>
        <v>n/a</v>
      </c>
      <c r="Z29" s="128">
        <f t="shared" si="4"/>
        <v>0.73096405228758177</v>
      </c>
      <c r="AA29" s="128" t="str">
        <f t="shared" si="4"/>
        <v>n/a</v>
      </c>
      <c r="AB29" s="128">
        <f t="shared" si="4"/>
        <v>0.40458076210556149</v>
      </c>
      <c r="AD29" s="128" t="s">
        <v>107</v>
      </c>
      <c r="AE29" s="128" t="s">
        <v>107</v>
      </c>
      <c r="AF29" s="128" t="s">
        <v>107</v>
      </c>
      <c r="AG29" s="128"/>
      <c r="AH29" s="128" t="s">
        <v>107</v>
      </c>
      <c r="AI29" s="128" t="s">
        <v>107</v>
      </c>
      <c r="AJ29" s="128" t="s">
        <v>107</v>
      </c>
      <c r="AK29" s="128" t="s">
        <v>107</v>
      </c>
      <c r="AL29" s="128" t="s">
        <v>107</v>
      </c>
      <c r="AM29" s="128" t="s">
        <v>107</v>
      </c>
      <c r="AN29" s="128" t="s">
        <v>107</v>
      </c>
    </row>
    <row r="30" spans="1:40" x14ac:dyDescent="0.2">
      <c r="A30" s="64">
        <v>1991</v>
      </c>
      <c r="B30" s="65">
        <v>4.6726000000000001</v>
      </c>
      <c r="C30" s="55">
        <v>272.86009999999999</v>
      </c>
      <c r="D30" s="55">
        <f t="shared" si="0"/>
        <v>277.53269999999998</v>
      </c>
      <c r="E30" s="55"/>
      <c r="F30" s="55">
        <v>0.3775</v>
      </c>
      <c r="G30" s="55">
        <v>0.17430000000000001</v>
      </c>
      <c r="H30" s="55">
        <f t="shared" si="1"/>
        <v>4.1208</v>
      </c>
      <c r="I30" s="55"/>
      <c r="J30" s="55">
        <v>5.6108000000000002</v>
      </c>
      <c r="K30" s="55">
        <v>8.3787000000000003</v>
      </c>
      <c r="L30" s="55">
        <v>141.45599999999999</v>
      </c>
      <c r="M30" s="55">
        <v>0</v>
      </c>
      <c r="N30" s="55">
        <v>3.0432000000000001</v>
      </c>
      <c r="O30" s="55">
        <v>0</v>
      </c>
      <c r="P30" s="55">
        <f t="shared" si="2"/>
        <v>114.37139999999999</v>
      </c>
      <c r="R30" s="128">
        <f t="shared" si="5"/>
        <v>1.8838808250572958</v>
      </c>
      <c r="S30" s="128">
        <f t="shared" si="3"/>
        <v>0</v>
      </c>
      <c r="T30" s="128">
        <f t="shared" si="3"/>
        <v>2.0522183541959858</v>
      </c>
      <c r="U30" s="128"/>
      <c r="V30" s="128">
        <f t="shared" si="6"/>
        <v>1.6591469194312798</v>
      </c>
      <c r="W30" s="128">
        <f t="shared" si="4"/>
        <v>1.7942971485742873</v>
      </c>
      <c r="X30" s="128">
        <f t="shared" si="4"/>
        <v>-3.6621801730261638E-2</v>
      </c>
      <c r="Y30" s="128" t="str">
        <f t="shared" si="4"/>
        <v>n/a</v>
      </c>
      <c r="Z30" s="128">
        <f t="shared" si="4"/>
        <v>0.43635248029452023</v>
      </c>
      <c r="AA30" s="128" t="str">
        <f t="shared" si="4"/>
        <v>n/a</v>
      </c>
      <c r="AB30" s="128">
        <f t="shared" si="4"/>
        <v>0.4774605093862867</v>
      </c>
      <c r="AD30" s="128" t="s">
        <v>107</v>
      </c>
      <c r="AE30" s="128" t="s">
        <v>107</v>
      </c>
      <c r="AF30" s="128" t="s">
        <v>107</v>
      </c>
      <c r="AG30" s="128"/>
      <c r="AH30" s="128" t="s">
        <v>107</v>
      </c>
      <c r="AI30" s="128" t="s">
        <v>107</v>
      </c>
      <c r="AJ30" s="128" t="s">
        <v>107</v>
      </c>
      <c r="AK30" s="128" t="s">
        <v>107</v>
      </c>
      <c r="AL30" s="128" t="s">
        <v>107</v>
      </c>
      <c r="AM30" s="128" t="s">
        <v>107</v>
      </c>
      <c r="AN30" s="128" t="s">
        <v>107</v>
      </c>
    </row>
    <row r="31" spans="1:40" x14ac:dyDescent="0.2">
      <c r="A31" s="64">
        <v>1992</v>
      </c>
      <c r="B31" s="65">
        <v>14.806800000000001</v>
      </c>
      <c r="C31" s="55">
        <v>281.13459999999998</v>
      </c>
      <c r="D31" s="55">
        <f t="shared" si="0"/>
        <v>295.94139999999999</v>
      </c>
      <c r="E31" s="55"/>
      <c r="F31" s="55">
        <v>0.81710000000000005</v>
      </c>
      <c r="G31" s="55">
        <v>0.17430000000000001</v>
      </c>
      <c r="H31" s="55">
        <f t="shared" si="1"/>
        <v>13.8154</v>
      </c>
      <c r="I31" s="55"/>
      <c r="J31" s="55">
        <v>5.1212</v>
      </c>
      <c r="K31" s="55">
        <v>8.6477000000000004</v>
      </c>
      <c r="L31" s="55">
        <v>104.9044</v>
      </c>
      <c r="M31" s="55">
        <v>0</v>
      </c>
      <c r="N31" s="55">
        <v>4.0495999999999999</v>
      </c>
      <c r="O31" s="55">
        <v>0</v>
      </c>
      <c r="P31" s="55">
        <f t="shared" si="2"/>
        <v>158.4117</v>
      </c>
      <c r="R31" s="128">
        <f>IFERROR(F31/F30-1, "n/a")</f>
        <v>1.1645033112582781</v>
      </c>
      <c r="S31" s="128">
        <f t="shared" si="3"/>
        <v>0</v>
      </c>
      <c r="T31" s="128">
        <f t="shared" si="3"/>
        <v>2.3526014366142496</v>
      </c>
      <c r="U31" s="128"/>
      <c r="V31" s="128">
        <f t="shared" si="6"/>
        <v>-8.7260283738504363E-2</v>
      </c>
      <c r="W31" s="128">
        <f t="shared" si="4"/>
        <v>3.2105219186747469E-2</v>
      </c>
      <c r="X31" s="128">
        <f t="shared" si="4"/>
        <v>-0.25839554349055538</v>
      </c>
      <c r="Y31" s="128" t="str">
        <f t="shared" si="4"/>
        <v>n/a</v>
      </c>
      <c r="Z31" s="128">
        <f t="shared" si="4"/>
        <v>0.33070452155625651</v>
      </c>
      <c r="AA31" s="128" t="str">
        <f t="shared" si="4"/>
        <v>n/a</v>
      </c>
      <c r="AB31" s="128">
        <f t="shared" si="4"/>
        <v>0.38506392332348827</v>
      </c>
      <c r="AD31" s="128" t="s">
        <v>107</v>
      </c>
      <c r="AE31" s="128" t="s">
        <v>107</v>
      </c>
      <c r="AF31" s="128" t="s">
        <v>107</v>
      </c>
      <c r="AG31" s="128"/>
      <c r="AH31" s="128" t="s">
        <v>107</v>
      </c>
      <c r="AI31" s="128" t="s">
        <v>107</v>
      </c>
      <c r="AJ31" s="128" t="s">
        <v>107</v>
      </c>
      <c r="AK31" s="128" t="s">
        <v>107</v>
      </c>
      <c r="AL31" s="128" t="s">
        <v>107</v>
      </c>
      <c r="AM31" s="128" t="s">
        <v>107</v>
      </c>
      <c r="AN31" s="128" t="s">
        <v>107</v>
      </c>
    </row>
    <row r="32" spans="1:40" x14ac:dyDescent="0.2">
      <c r="A32" s="64">
        <v>1993</v>
      </c>
      <c r="B32" s="65">
        <v>22.3306</v>
      </c>
      <c r="C32" s="55">
        <v>270.83850000000001</v>
      </c>
      <c r="D32" s="55">
        <f t="shared" si="0"/>
        <v>293.16910000000001</v>
      </c>
      <c r="E32" s="55"/>
      <c r="F32" s="55">
        <v>1.5512999999999999</v>
      </c>
      <c r="G32" s="55">
        <v>0.73050000000000004</v>
      </c>
      <c r="H32" s="55">
        <f t="shared" si="1"/>
        <v>20.0488</v>
      </c>
      <c r="I32" s="55"/>
      <c r="J32" s="55">
        <v>6.3837000000000002</v>
      </c>
      <c r="K32" s="55">
        <v>11.394399999999999</v>
      </c>
      <c r="L32" s="55">
        <v>67.495199999999997</v>
      </c>
      <c r="M32" s="55">
        <v>0</v>
      </c>
      <c r="N32" s="55">
        <v>5.1558999999999999</v>
      </c>
      <c r="O32" s="55">
        <v>0</v>
      </c>
      <c r="P32" s="55">
        <f t="shared" si="2"/>
        <v>180.40930000000003</v>
      </c>
      <c r="R32" s="128">
        <f t="shared" si="5"/>
        <v>0.8985436299106595</v>
      </c>
      <c r="S32" s="128">
        <f t="shared" si="3"/>
        <v>3.1910499139414803</v>
      </c>
      <c r="T32" s="128">
        <f t="shared" si="3"/>
        <v>0.45119214789293105</v>
      </c>
      <c r="U32" s="128"/>
      <c r="V32" s="128">
        <f t="shared" si="6"/>
        <v>0.24652425212840745</v>
      </c>
      <c r="W32" s="128">
        <f t="shared" si="4"/>
        <v>0.31762202666604988</v>
      </c>
      <c r="X32" s="128">
        <f t="shared" si="4"/>
        <v>-0.35660277357289116</v>
      </c>
      <c r="Y32" s="128" t="str">
        <f t="shared" si="4"/>
        <v>n/a</v>
      </c>
      <c r="Z32" s="128">
        <f t="shared" si="4"/>
        <v>0.27318747530620313</v>
      </c>
      <c r="AA32" s="128" t="str">
        <f t="shared" si="4"/>
        <v>n/a</v>
      </c>
      <c r="AB32" s="128">
        <f t="shared" si="4"/>
        <v>0.13886348041211627</v>
      </c>
      <c r="AD32" s="128" t="s">
        <v>107</v>
      </c>
      <c r="AE32" s="128" t="s">
        <v>107</v>
      </c>
      <c r="AF32" s="128" t="s">
        <v>107</v>
      </c>
      <c r="AG32" s="128"/>
      <c r="AH32" s="128" t="s">
        <v>107</v>
      </c>
      <c r="AI32" s="128" t="s">
        <v>107</v>
      </c>
      <c r="AJ32" s="128" t="s">
        <v>107</v>
      </c>
      <c r="AK32" s="128" t="s">
        <v>107</v>
      </c>
      <c r="AL32" s="128" t="s">
        <v>107</v>
      </c>
      <c r="AM32" s="128" t="s">
        <v>107</v>
      </c>
      <c r="AN32" s="128" t="s">
        <v>107</v>
      </c>
    </row>
    <row r="33" spans="1:40" x14ac:dyDescent="0.2">
      <c r="A33" s="64">
        <v>1994</v>
      </c>
      <c r="B33" s="65">
        <v>31.082899999999999</v>
      </c>
      <c r="C33" s="55">
        <v>280.0634</v>
      </c>
      <c r="D33" s="55">
        <f t="shared" si="0"/>
        <v>311.1463</v>
      </c>
      <c r="E33" s="55"/>
      <c r="F33" s="55">
        <v>2.2446000000000002</v>
      </c>
      <c r="G33" s="55">
        <v>1.331</v>
      </c>
      <c r="H33" s="55">
        <f t="shared" si="1"/>
        <v>27.507299999999997</v>
      </c>
      <c r="I33" s="55"/>
      <c r="J33" s="55">
        <v>7.2504999999999997</v>
      </c>
      <c r="K33" s="55">
        <v>16.581399999999999</v>
      </c>
      <c r="L33" s="55">
        <v>45.7819</v>
      </c>
      <c r="M33" s="55">
        <v>0</v>
      </c>
      <c r="N33" s="55">
        <v>6.0663</v>
      </c>
      <c r="O33" s="55">
        <v>0</v>
      </c>
      <c r="P33" s="55">
        <f t="shared" si="2"/>
        <v>204.38330000000002</v>
      </c>
      <c r="R33" s="128">
        <f t="shared" si="5"/>
        <v>0.44691549023399757</v>
      </c>
      <c r="S33" s="128">
        <f t="shared" si="3"/>
        <v>0.82203969883641337</v>
      </c>
      <c r="T33" s="128">
        <f t="shared" si="3"/>
        <v>0.37201727784206517</v>
      </c>
      <c r="U33" s="128"/>
      <c r="V33" s="128">
        <f t="shared" si="6"/>
        <v>0.13578332315115049</v>
      </c>
      <c r="W33" s="128">
        <f t="shared" si="4"/>
        <v>0.45522361861967275</v>
      </c>
      <c r="X33" s="128">
        <f t="shared" si="4"/>
        <v>-0.32170139506216733</v>
      </c>
      <c r="Y33" s="128" t="str">
        <f t="shared" si="4"/>
        <v>n/a</v>
      </c>
      <c r="Z33" s="128">
        <f t="shared" si="4"/>
        <v>0.1765744098993387</v>
      </c>
      <c r="AA33" s="128" t="str">
        <f t="shared" si="4"/>
        <v>n/a</v>
      </c>
      <c r="AB33" s="128">
        <f t="shared" si="4"/>
        <v>0.13288671925449513</v>
      </c>
      <c r="AD33" s="128" t="s">
        <v>107</v>
      </c>
      <c r="AE33" s="128" t="s">
        <v>107</v>
      </c>
      <c r="AF33" s="128" t="s">
        <v>107</v>
      </c>
      <c r="AG33" s="128"/>
      <c r="AH33" s="128" t="s">
        <v>107</v>
      </c>
      <c r="AI33" s="128" t="s">
        <v>107</v>
      </c>
      <c r="AJ33" s="128" t="s">
        <v>107</v>
      </c>
      <c r="AK33" s="128" t="s">
        <v>107</v>
      </c>
      <c r="AL33" s="128" t="s">
        <v>107</v>
      </c>
      <c r="AM33" s="128" t="s">
        <v>107</v>
      </c>
      <c r="AN33" s="128" t="s">
        <v>107</v>
      </c>
    </row>
    <row r="34" spans="1:40" x14ac:dyDescent="0.2">
      <c r="A34" s="64">
        <v>1995</v>
      </c>
      <c r="B34" s="55">
        <v>39.931199999999997</v>
      </c>
      <c r="C34" s="55">
        <v>288.4896</v>
      </c>
      <c r="D34" s="55">
        <f t="shared" si="0"/>
        <v>328.42079999999999</v>
      </c>
      <c r="E34" s="55"/>
      <c r="F34" s="55">
        <v>5.2271999999999998</v>
      </c>
      <c r="G34" s="55">
        <v>1.9631000000000001</v>
      </c>
      <c r="H34" s="55">
        <f t="shared" si="1"/>
        <v>32.740899999999996</v>
      </c>
      <c r="I34" s="55"/>
      <c r="J34" s="55">
        <v>6.9936999999999996</v>
      </c>
      <c r="K34" s="55">
        <v>24.206299999999999</v>
      </c>
      <c r="L34" s="55">
        <v>38.377600000000001</v>
      </c>
      <c r="M34" s="55">
        <v>0</v>
      </c>
      <c r="N34" s="55">
        <v>7.3044000000000002</v>
      </c>
      <c r="O34" s="55">
        <v>0</v>
      </c>
      <c r="P34" s="55">
        <f t="shared" si="2"/>
        <v>211.60759999999999</v>
      </c>
      <c r="R34" s="128">
        <f t="shared" si="5"/>
        <v>1.3287890938251801</v>
      </c>
      <c r="S34" s="128">
        <f t="shared" si="3"/>
        <v>0.47490608564988745</v>
      </c>
      <c r="T34" s="128">
        <f t="shared" si="3"/>
        <v>0.19026222130125459</v>
      </c>
      <c r="U34" s="128"/>
      <c r="V34" s="128">
        <f t="shared" si="6"/>
        <v>-3.5418247017447113E-2</v>
      </c>
      <c r="W34" s="128">
        <f t="shared" si="4"/>
        <v>0.45984657507809956</v>
      </c>
      <c r="X34" s="128">
        <f t="shared" si="4"/>
        <v>-0.16172985393790995</v>
      </c>
      <c r="Y34" s="128" t="str">
        <f t="shared" si="4"/>
        <v>n/a</v>
      </c>
      <c r="Z34" s="128">
        <f t="shared" si="4"/>
        <v>0.2040947529795758</v>
      </c>
      <c r="AA34" s="128" t="str">
        <f t="shared" si="4"/>
        <v>n/a</v>
      </c>
      <c r="AB34" s="128">
        <f t="shared" si="4"/>
        <v>3.5346821389027339E-2</v>
      </c>
      <c r="AD34" s="128" t="s">
        <v>107</v>
      </c>
      <c r="AE34" s="128" t="s">
        <v>107</v>
      </c>
      <c r="AF34" s="128" t="s">
        <v>107</v>
      </c>
      <c r="AG34" s="128"/>
      <c r="AH34" s="128" t="s">
        <v>107</v>
      </c>
      <c r="AI34" s="128" t="s">
        <v>107</v>
      </c>
      <c r="AJ34" s="128" t="s">
        <v>107</v>
      </c>
      <c r="AK34" s="128" t="s">
        <v>107</v>
      </c>
      <c r="AL34" s="128" t="s">
        <v>107</v>
      </c>
      <c r="AM34" s="128" t="s">
        <v>107</v>
      </c>
      <c r="AN34" s="128" t="s">
        <v>107</v>
      </c>
    </row>
    <row r="35" spans="1:40" x14ac:dyDescent="0.2">
      <c r="A35" s="64">
        <v>1996</v>
      </c>
      <c r="B35" s="55">
        <v>56.526699999999998</v>
      </c>
      <c r="C35" s="55">
        <v>315.59359999999998</v>
      </c>
      <c r="D35" s="55">
        <f t="shared" si="0"/>
        <v>372.12029999999999</v>
      </c>
      <c r="E35" s="55"/>
      <c r="F35" s="55">
        <v>14.9528</v>
      </c>
      <c r="G35" s="55">
        <v>3.7088000000000001</v>
      </c>
      <c r="H35" s="55">
        <f t="shared" si="1"/>
        <v>37.865099999999998</v>
      </c>
      <c r="I35" s="55"/>
      <c r="J35" s="55">
        <v>6.7134999999999998</v>
      </c>
      <c r="K35" s="55">
        <v>48.430900000000001</v>
      </c>
      <c r="L35" s="55">
        <v>28.833300000000001</v>
      </c>
      <c r="M35" s="55">
        <v>0</v>
      </c>
      <c r="N35" s="55">
        <v>8.8675999999999995</v>
      </c>
      <c r="O35" s="55">
        <v>0</v>
      </c>
      <c r="P35" s="55">
        <f t="shared" si="2"/>
        <v>222.74829999999997</v>
      </c>
      <c r="R35" s="128">
        <f t="shared" si="5"/>
        <v>1.8605754514845425</v>
      </c>
      <c r="S35" s="128">
        <f t="shared" si="3"/>
        <v>0.88925678773368655</v>
      </c>
      <c r="T35" s="128">
        <f t="shared" si="3"/>
        <v>0.15650760974805222</v>
      </c>
      <c r="U35" s="128"/>
      <c r="V35" s="128">
        <f t="shared" si="6"/>
        <v>-4.0064629595207069E-2</v>
      </c>
      <c r="W35" s="128">
        <f t="shared" si="4"/>
        <v>1.0007560015367902</v>
      </c>
      <c r="X35" s="128">
        <f t="shared" si="4"/>
        <v>-0.24869455098807636</v>
      </c>
      <c r="Y35" s="128" t="str">
        <f t="shared" si="4"/>
        <v>n/a</v>
      </c>
      <c r="Z35" s="128">
        <f t="shared" si="4"/>
        <v>0.21400799518098679</v>
      </c>
      <c r="AA35" s="128" t="str">
        <f t="shared" si="4"/>
        <v>n/a</v>
      </c>
      <c r="AB35" s="128">
        <f t="shared" si="4"/>
        <v>5.2647920017995453E-2</v>
      </c>
      <c r="AD35" s="128" t="s">
        <v>107</v>
      </c>
      <c r="AE35" s="128" t="s">
        <v>107</v>
      </c>
      <c r="AF35" s="128" t="s">
        <v>107</v>
      </c>
      <c r="AG35" s="128"/>
      <c r="AH35" s="128" t="s">
        <v>107</v>
      </c>
      <c r="AI35" s="128" t="s">
        <v>107</v>
      </c>
      <c r="AJ35" s="128" t="s">
        <v>107</v>
      </c>
      <c r="AK35" s="128" t="s">
        <v>107</v>
      </c>
      <c r="AL35" s="128" t="s">
        <v>107</v>
      </c>
      <c r="AM35" s="128" t="s">
        <v>107</v>
      </c>
      <c r="AN35" s="128" t="s">
        <v>107</v>
      </c>
    </row>
    <row r="36" spans="1:40" x14ac:dyDescent="0.2">
      <c r="A36" s="64">
        <v>1997</v>
      </c>
      <c r="B36" s="55">
        <v>87.581500000000005</v>
      </c>
      <c r="C36" s="55">
        <v>385.17290000000003</v>
      </c>
      <c r="D36" s="55">
        <f t="shared" si="0"/>
        <v>472.75440000000003</v>
      </c>
      <c r="E36" s="55"/>
      <c r="F36" s="55">
        <v>36.401800000000001</v>
      </c>
      <c r="G36" s="55">
        <v>4.6189999999999998</v>
      </c>
      <c r="H36" s="55">
        <f t="shared" si="1"/>
        <v>46.560700000000004</v>
      </c>
      <c r="I36" s="55"/>
      <c r="J36" s="55">
        <v>7.2131999999999996</v>
      </c>
      <c r="K36" s="55">
        <v>83.820599999999999</v>
      </c>
      <c r="L36" s="55">
        <v>26.634899999999998</v>
      </c>
      <c r="M36" s="55">
        <v>0</v>
      </c>
      <c r="N36" s="55">
        <v>11.2059</v>
      </c>
      <c r="O36" s="55">
        <v>0</v>
      </c>
      <c r="P36" s="55">
        <f t="shared" si="2"/>
        <v>256.29830000000004</v>
      </c>
      <c r="R36" s="128">
        <f t="shared" si="5"/>
        <v>1.4344470600823929</v>
      </c>
      <c r="S36" s="128">
        <f t="shared" si="5"/>
        <v>0.24541630716134599</v>
      </c>
      <c r="T36" s="128">
        <f t="shared" si="5"/>
        <v>0.22964682517674606</v>
      </c>
      <c r="U36" s="128"/>
      <c r="V36" s="128">
        <f t="shared" si="6"/>
        <v>7.4432114396365545E-2</v>
      </c>
      <c r="W36" s="128">
        <f t="shared" si="6"/>
        <v>0.73072563177640704</v>
      </c>
      <c r="X36" s="128">
        <f t="shared" si="6"/>
        <v>-7.6245174849913222E-2</v>
      </c>
      <c r="Y36" s="128" t="str">
        <f t="shared" si="6"/>
        <v>n/a</v>
      </c>
      <c r="Z36" s="128">
        <f t="shared" si="6"/>
        <v>0.26369028824033558</v>
      </c>
      <c r="AA36" s="128" t="str">
        <f t="shared" si="6"/>
        <v>n/a</v>
      </c>
      <c r="AB36" s="128">
        <f t="shared" si="6"/>
        <v>0.15061843345156878</v>
      </c>
      <c r="AD36" s="128" t="s">
        <v>107</v>
      </c>
      <c r="AE36" s="128" t="s">
        <v>107</v>
      </c>
      <c r="AF36" s="128" t="s">
        <v>107</v>
      </c>
      <c r="AG36" s="128"/>
      <c r="AH36" s="128" t="s">
        <v>107</v>
      </c>
      <c r="AI36" s="128" t="s">
        <v>107</v>
      </c>
      <c r="AJ36" s="128" t="s">
        <v>107</v>
      </c>
      <c r="AK36" s="128" t="s">
        <v>107</v>
      </c>
      <c r="AL36" s="128" t="s">
        <v>107</v>
      </c>
      <c r="AM36" s="128" t="s">
        <v>107</v>
      </c>
      <c r="AN36" s="128" t="s">
        <v>107</v>
      </c>
    </row>
    <row r="37" spans="1:40" x14ac:dyDescent="0.2">
      <c r="A37" s="64">
        <v>1998</v>
      </c>
      <c r="B37" s="55">
        <v>150.6217</v>
      </c>
      <c r="C37" s="55">
        <v>479.72340000000003</v>
      </c>
      <c r="D37" s="55">
        <f t="shared" si="0"/>
        <v>630.3451</v>
      </c>
      <c r="E37" s="55"/>
      <c r="F37" s="55">
        <v>86.322400000000002</v>
      </c>
      <c r="G37" s="55">
        <v>5.1364999999999998</v>
      </c>
      <c r="H37" s="55">
        <f t="shared" si="1"/>
        <v>59.162800000000004</v>
      </c>
      <c r="I37" s="55"/>
      <c r="J37" s="55">
        <v>12.5914</v>
      </c>
      <c r="K37" s="55">
        <v>131.86089999999999</v>
      </c>
      <c r="L37" s="55">
        <v>19.7103</v>
      </c>
      <c r="M37" s="55">
        <v>0</v>
      </c>
      <c r="N37" s="55">
        <v>13.792999999999999</v>
      </c>
      <c r="O37" s="55">
        <v>0</v>
      </c>
      <c r="P37" s="55">
        <f t="shared" si="2"/>
        <v>301.76780000000008</v>
      </c>
      <c r="R37" s="128">
        <f t="shared" si="5"/>
        <v>1.3713772395870532</v>
      </c>
      <c r="S37" s="128">
        <f t="shared" si="5"/>
        <v>0.11203723749729377</v>
      </c>
      <c r="T37" s="128">
        <f t="shared" si="5"/>
        <v>0.27065959059893863</v>
      </c>
      <c r="U37" s="128"/>
      <c r="V37" s="128">
        <f t="shared" si="6"/>
        <v>0.7456052792103367</v>
      </c>
      <c r="W37" s="128">
        <f t="shared" si="6"/>
        <v>0.57313238034564273</v>
      </c>
      <c r="X37" s="128">
        <f t="shared" si="6"/>
        <v>-0.25998220380027703</v>
      </c>
      <c r="Y37" s="128" t="str">
        <f t="shared" si="6"/>
        <v>n/a</v>
      </c>
      <c r="Z37" s="128">
        <f t="shared" si="6"/>
        <v>0.23086945269902448</v>
      </c>
      <c r="AA37" s="128" t="str">
        <f t="shared" si="6"/>
        <v>n/a</v>
      </c>
      <c r="AB37" s="128">
        <f t="shared" si="6"/>
        <v>0.17740851187854156</v>
      </c>
      <c r="AD37" s="128" t="s">
        <v>107</v>
      </c>
      <c r="AE37" s="128" t="s">
        <v>107</v>
      </c>
      <c r="AF37" s="128" t="s">
        <v>107</v>
      </c>
      <c r="AG37" s="128"/>
      <c r="AH37" s="128" t="s">
        <v>107</v>
      </c>
      <c r="AI37" s="128" t="s">
        <v>107</v>
      </c>
      <c r="AJ37" s="128" t="s">
        <v>107</v>
      </c>
      <c r="AK37" s="128" t="s">
        <v>107</v>
      </c>
      <c r="AL37" s="128" t="s">
        <v>107</v>
      </c>
      <c r="AM37" s="128" t="s">
        <v>107</v>
      </c>
      <c r="AN37" s="128" t="s">
        <v>107</v>
      </c>
    </row>
    <row r="38" spans="1:40" x14ac:dyDescent="0.2">
      <c r="A38" s="64">
        <v>1999</v>
      </c>
      <c r="B38" s="55">
        <v>192.42920000000001</v>
      </c>
      <c r="C38" s="55">
        <v>693.33820000000003</v>
      </c>
      <c r="D38" s="55">
        <f t="shared" si="0"/>
        <v>885.76740000000007</v>
      </c>
      <c r="E38" s="55"/>
      <c r="F38" s="55">
        <v>121.1065</v>
      </c>
      <c r="G38" s="55">
        <v>7.5175999999999998</v>
      </c>
      <c r="H38" s="55">
        <f t="shared" si="1"/>
        <v>63.80510000000001</v>
      </c>
      <c r="I38" s="55"/>
      <c r="J38" s="55">
        <v>33.941600000000001</v>
      </c>
      <c r="K38" s="55">
        <v>331.9606</v>
      </c>
      <c r="L38" s="55">
        <v>13.8241</v>
      </c>
      <c r="M38" s="55">
        <v>0</v>
      </c>
      <c r="N38" s="55">
        <v>14.9619</v>
      </c>
      <c r="O38" s="55">
        <v>0</v>
      </c>
      <c r="P38" s="55">
        <f t="shared" si="2"/>
        <v>298.65000000000003</v>
      </c>
      <c r="R38" s="128">
        <f t="shared" si="5"/>
        <v>0.40295566388330251</v>
      </c>
      <c r="S38" s="128">
        <f t="shared" si="5"/>
        <v>0.46356468412343044</v>
      </c>
      <c r="T38" s="128">
        <f t="shared" si="5"/>
        <v>7.8466536404632636E-2</v>
      </c>
      <c r="U38" s="128"/>
      <c r="V38" s="128">
        <f t="shared" si="6"/>
        <v>1.6956176437886179</v>
      </c>
      <c r="W38" s="128">
        <f t="shared" si="6"/>
        <v>1.5175059475553407</v>
      </c>
      <c r="X38" s="128">
        <f t="shared" si="6"/>
        <v>-0.29863573867470306</v>
      </c>
      <c r="Y38" s="128" t="str">
        <f t="shared" si="6"/>
        <v>n/a</v>
      </c>
      <c r="Z38" s="128">
        <f t="shared" si="6"/>
        <v>8.474588559414209E-2</v>
      </c>
      <c r="AA38" s="128" t="str">
        <f t="shared" si="6"/>
        <v>n/a</v>
      </c>
      <c r="AB38" s="128">
        <f t="shared" si="6"/>
        <v>-1.0331784902166685E-2</v>
      </c>
      <c r="AD38" s="128" t="s">
        <v>107</v>
      </c>
      <c r="AE38" s="128" t="s">
        <v>107</v>
      </c>
      <c r="AF38" s="128" t="s">
        <v>107</v>
      </c>
      <c r="AG38" s="128"/>
      <c r="AH38" s="128" t="s">
        <v>107</v>
      </c>
      <c r="AI38" s="128" t="s">
        <v>107</v>
      </c>
      <c r="AJ38" s="128" t="s">
        <v>107</v>
      </c>
      <c r="AK38" s="128" t="s">
        <v>107</v>
      </c>
      <c r="AL38" s="128" t="s">
        <v>107</v>
      </c>
      <c r="AM38" s="128" t="s">
        <v>107</v>
      </c>
      <c r="AN38" s="128" t="s">
        <v>107</v>
      </c>
    </row>
    <row r="39" spans="1:40" x14ac:dyDescent="0.2">
      <c r="A39" s="64">
        <v>2000</v>
      </c>
      <c r="B39" s="55">
        <v>222.91319999999999</v>
      </c>
      <c r="C39" s="55">
        <v>744.12559999999996</v>
      </c>
      <c r="D39" s="55">
        <f t="shared" si="0"/>
        <v>967.03879999999992</v>
      </c>
      <c r="E39" s="55"/>
      <c r="F39" s="55">
        <v>146.12870000000001</v>
      </c>
      <c r="G39" s="55">
        <v>10.7417</v>
      </c>
      <c r="H39" s="55">
        <f t="shared" si="1"/>
        <v>66.042799999999971</v>
      </c>
      <c r="I39" s="55"/>
      <c r="J39" s="55">
        <v>59.829500000000003</v>
      </c>
      <c r="K39" s="55">
        <v>355.35840000000002</v>
      </c>
      <c r="L39" s="55">
        <v>13.468</v>
      </c>
      <c r="M39" s="55">
        <v>0</v>
      </c>
      <c r="N39" s="55">
        <v>16.114999999999998</v>
      </c>
      <c r="O39" s="55">
        <v>0</v>
      </c>
      <c r="P39" s="55">
        <f t="shared" si="2"/>
        <v>299.35469999999992</v>
      </c>
      <c r="R39" s="128">
        <f t="shared" si="5"/>
        <v>0.20661318756631575</v>
      </c>
      <c r="S39" s="128">
        <f t="shared" si="5"/>
        <v>0.42887357667340642</v>
      </c>
      <c r="T39" s="128">
        <f t="shared" si="5"/>
        <v>3.5070864241259159E-2</v>
      </c>
      <c r="U39" s="128"/>
      <c r="V39" s="128">
        <f t="shared" si="6"/>
        <v>0.76271890541400533</v>
      </c>
      <c r="W39" s="128">
        <f t="shared" si="6"/>
        <v>7.0483665832631992E-2</v>
      </c>
      <c r="X39" s="128">
        <f t="shared" si="6"/>
        <v>-2.5759362273131692E-2</v>
      </c>
      <c r="Y39" s="128" t="str">
        <f t="shared" si="6"/>
        <v>n/a</v>
      </c>
      <c r="Z39" s="128">
        <f t="shared" si="6"/>
        <v>7.7069088818933373E-2</v>
      </c>
      <c r="AA39" s="128" t="str">
        <f t="shared" si="6"/>
        <v>n/a</v>
      </c>
      <c r="AB39" s="128">
        <f t="shared" si="6"/>
        <v>2.3596182822698264E-3</v>
      </c>
      <c r="AD39" s="128" t="s">
        <v>107</v>
      </c>
      <c r="AE39" s="128" t="s">
        <v>107</v>
      </c>
      <c r="AF39" s="128" t="s">
        <v>107</v>
      </c>
      <c r="AG39" s="128"/>
      <c r="AH39" s="128" t="s">
        <v>107</v>
      </c>
      <c r="AI39" s="128" t="s">
        <v>107</v>
      </c>
      <c r="AJ39" s="128" t="s">
        <v>107</v>
      </c>
      <c r="AK39" s="128" t="s">
        <v>107</v>
      </c>
      <c r="AL39" s="128" t="s">
        <v>107</v>
      </c>
      <c r="AM39" s="128" t="s">
        <v>107</v>
      </c>
      <c r="AN39" s="128" t="s">
        <v>107</v>
      </c>
    </row>
    <row r="40" spans="1:40" x14ac:dyDescent="0.2">
      <c r="A40" s="64">
        <v>2001</v>
      </c>
      <c r="B40" s="55">
        <v>268.71010000000001</v>
      </c>
      <c r="C40" s="55">
        <v>819.43830000000003</v>
      </c>
      <c r="D40" s="55">
        <f t="shared" si="0"/>
        <v>1088.1484</v>
      </c>
      <c r="E40" s="55"/>
      <c r="F40" s="55">
        <v>178.86269999999999</v>
      </c>
      <c r="G40" s="55">
        <v>21.682099999999998</v>
      </c>
      <c r="H40" s="55">
        <f t="shared" si="1"/>
        <v>68.16530000000003</v>
      </c>
      <c r="I40" s="55"/>
      <c r="J40" s="55">
        <v>130.11969999999999</v>
      </c>
      <c r="K40" s="55">
        <v>399.63740000000001</v>
      </c>
      <c r="L40" s="55">
        <v>12.4369</v>
      </c>
      <c r="M40" s="55">
        <v>0</v>
      </c>
      <c r="N40" s="55">
        <v>16.816400000000002</v>
      </c>
      <c r="O40" s="55">
        <v>0</v>
      </c>
      <c r="P40" s="55">
        <f t="shared" si="2"/>
        <v>260.42789999999991</v>
      </c>
      <c r="R40" s="128">
        <f t="shared" si="5"/>
        <v>0.22400801485266064</v>
      </c>
      <c r="S40" s="128">
        <f t="shared" si="5"/>
        <v>1.0184980031093773</v>
      </c>
      <c r="T40" s="128">
        <f t="shared" si="5"/>
        <v>3.2138249741077818E-2</v>
      </c>
      <c r="U40" s="128"/>
      <c r="V40" s="128">
        <f t="shared" si="6"/>
        <v>1.1748418422350175</v>
      </c>
      <c r="W40" s="128">
        <f t="shared" si="6"/>
        <v>0.12460378029617414</v>
      </c>
      <c r="X40" s="128">
        <f t="shared" si="6"/>
        <v>-7.6559251559251584E-2</v>
      </c>
      <c r="Y40" s="128" t="str">
        <f t="shared" si="6"/>
        <v>n/a</v>
      </c>
      <c r="Z40" s="128">
        <f t="shared" si="6"/>
        <v>4.3524666459820338E-2</v>
      </c>
      <c r="AA40" s="128" t="str">
        <f t="shared" si="6"/>
        <v>n/a</v>
      </c>
      <c r="AB40" s="128">
        <f t="shared" si="6"/>
        <v>-0.13003570680533838</v>
      </c>
      <c r="AD40" s="128" t="s">
        <v>107</v>
      </c>
      <c r="AE40" s="128" t="s">
        <v>107</v>
      </c>
      <c r="AF40" s="128" t="s">
        <v>107</v>
      </c>
      <c r="AG40" s="128"/>
      <c r="AH40" s="128" t="s">
        <v>107</v>
      </c>
      <c r="AI40" s="128" t="s">
        <v>107</v>
      </c>
      <c r="AJ40" s="128" t="s">
        <v>107</v>
      </c>
      <c r="AK40" s="128" t="s">
        <v>107</v>
      </c>
      <c r="AL40" s="128" t="s">
        <v>107</v>
      </c>
      <c r="AM40" s="128" t="s">
        <v>107</v>
      </c>
      <c r="AN40" s="128" t="s">
        <v>107</v>
      </c>
    </row>
    <row r="41" spans="1:40" x14ac:dyDescent="0.2">
      <c r="A41" s="64">
        <v>2002</v>
      </c>
      <c r="B41" s="55">
        <v>296.9171</v>
      </c>
      <c r="C41" s="55">
        <v>911.53800000000001</v>
      </c>
      <c r="D41" s="55">
        <f t="shared" si="0"/>
        <v>1208.4551000000001</v>
      </c>
      <c r="E41" s="55"/>
      <c r="F41" s="55">
        <v>208.53450000000001</v>
      </c>
      <c r="G41" s="55">
        <v>23.310199999999998</v>
      </c>
      <c r="H41" s="55">
        <f t="shared" si="1"/>
        <v>65.072399999999988</v>
      </c>
      <c r="I41" s="55"/>
      <c r="J41" s="55">
        <v>184.90450000000001</v>
      </c>
      <c r="K41" s="55">
        <v>474.93520000000001</v>
      </c>
      <c r="L41" s="55">
        <v>18.7818</v>
      </c>
      <c r="M41" s="55">
        <v>0</v>
      </c>
      <c r="N41" s="55">
        <v>16.815999999999999</v>
      </c>
      <c r="O41" s="55">
        <v>0</v>
      </c>
      <c r="P41" s="55">
        <f t="shared" si="2"/>
        <v>216.10050000000001</v>
      </c>
      <c r="R41" s="128">
        <f t="shared" si="5"/>
        <v>0.16589149107108425</v>
      </c>
      <c r="S41" s="128">
        <f t="shared" si="5"/>
        <v>7.5089590030485986E-2</v>
      </c>
      <c r="T41" s="128">
        <f t="shared" si="5"/>
        <v>-4.5373525826190808E-2</v>
      </c>
      <c r="U41" s="128"/>
      <c r="V41" s="128">
        <f t="shared" si="6"/>
        <v>0.42103386343497573</v>
      </c>
      <c r="W41" s="128">
        <f t="shared" si="6"/>
        <v>0.18841529846806138</v>
      </c>
      <c r="X41" s="128">
        <f t="shared" si="6"/>
        <v>0.5101673246548577</v>
      </c>
      <c r="Y41" s="128" t="str">
        <f t="shared" si="6"/>
        <v>n/a</v>
      </c>
      <c r="Z41" s="128">
        <f t="shared" si="6"/>
        <v>-2.37863038463626E-5</v>
      </c>
      <c r="AA41" s="128" t="str">
        <f t="shared" si="6"/>
        <v>n/a</v>
      </c>
      <c r="AB41" s="128">
        <f t="shared" si="6"/>
        <v>-0.17020987382688224</v>
      </c>
      <c r="AD41" s="128" t="s">
        <v>107</v>
      </c>
      <c r="AE41" s="128" t="s">
        <v>107</v>
      </c>
      <c r="AF41" s="128" t="s">
        <v>107</v>
      </c>
      <c r="AG41" s="128"/>
      <c r="AH41" s="128" t="s">
        <v>107</v>
      </c>
      <c r="AI41" s="128" t="s">
        <v>107</v>
      </c>
      <c r="AJ41" s="128" t="s">
        <v>107</v>
      </c>
      <c r="AK41" s="128" t="s">
        <v>107</v>
      </c>
      <c r="AL41" s="128" t="s">
        <v>107</v>
      </c>
      <c r="AM41" s="128" t="s">
        <v>107</v>
      </c>
      <c r="AN41" s="128" t="s">
        <v>107</v>
      </c>
    </row>
    <row r="42" spans="1:40" x14ac:dyDescent="0.2">
      <c r="A42" s="64">
        <v>2003</v>
      </c>
      <c r="B42" s="55">
        <v>351.38810000000001</v>
      </c>
      <c r="C42" s="55">
        <v>1014.3128</v>
      </c>
      <c r="D42" s="55">
        <f t="shared" si="0"/>
        <v>1365.7009</v>
      </c>
      <c r="E42" s="55"/>
      <c r="F42" s="55">
        <v>253.547</v>
      </c>
      <c r="G42" s="55">
        <v>26.376899999999999</v>
      </c>
      <c r="H42" s="55">
        <f t="shared" si="1"/>
        <v>71.464200000000005</v>
      </c>
      <c r="I42" s="55"/>
      <c r="J42" s="55">
        <v>233.82849999999999</v>
      </c>
      <c r="K42" s="55">
        <v>544.30370000000005</v>
      </c>
      <c r="L42" s="55">
        <v>17.418099999999999</v>
      </c>
      <c r="M42" s="55">
        <v>0</v>
      </c>
      <c r="N42" s="55">
        <v>22.6951</v>
      </c>
      <c r="O42" s="55">
        <v>0</v>
      </c>
      <c r="P42" s="55">
        <f t="shared" si="2"/>
        <v>196.06740000000002</v>
      </c>
      <c r="R42" s="128">
        <f t="shared" si="5"/>
        <v>0.21585157372041541</v>
      </c>
      <c r="S42" s="128">
        <f t="shared" si="5"/>
        <v>0.13156043277191953</v>
      </c>
      <c r="T42" s="128">
        <f t="shared" si="5"/>
        <v>9.8225975989820968E-2</v>
      </c>
      <c r="U42" s="128"/>
      <c r="V42" s="128">
        <f t="shared" si="6"/>
        <v>0.26459064003309796</v>
      </c>
      <c r="W42" s="128">
        <f t="shared" si="6"/>
        <v>0.14605887287360475</v>
      </c>
      <c r="X42" s="128">
        <f t="shared" si="6"/>
        <v>-7.2607524305444704E-2</v>
      </c>
      <c r="Y42" s="128" t="str">
        <f t="shared" si="6"/>
        <v>n/a</v>
      </c>
      <c r="Z42" s="128">
        <f t="shared" si="6"/>
        <v>0.34961346336822086</v>
      </c>
      <c r="AA42" s="128" t="str">
        <f t="shared" si="6"/>
        <v>n/a</v>
      </c>
      <c r="AB42" s="128">
        <f t="shared" si="6"/>
        <v>-9.2702700826698625E-2</v>
      </c>
      <c r="AD42" s="128" t="s">
        <v>107</v>
      </c>
      <c r="AE42" s="128" t="s">
        <v>107</v>
      </c>
      <c r="AF42" s="128" t="s">
        <v>107</v>
      </c>
      <c r="AG42" s="128"/>
      <c r="AH42" s="128" t="s">
        <v>107</v>
      </c>
      <c r="AI42" s="128" t="s">
        <v>107</v>
      </c>
      <c r="AJ42" s="128" t="s">
        <v>107</v>
      </c>
      <c r="AK42" s="128" t="s">
        <v>107</v>
      </c>
      <c r="AL42" s="128" t="s">
        <v>107</v>
      </c>
      <c r="AM42" s="128" t="s">
        <v>107</v>
      </c>
      <c r="AN42" s="128" t="s">
        <v>107</v>
      </c>
    </row>
    <row r="43" spans="1:40" x14ac:dyDescent="0.2">
      <c r="A43" s="64">
        <v>2004</v>
      </c>
      <c r="B43" s="55">
        <v>416.07600000000002</v>
      </c>
      <c r="C43" s="55">
        <v>1480.4148</v>
      </c>
      <c r="D43" s="55">
        <f t="shared" si="0"/>
        <v>1896.4908</v>
      </c>
      <c r="E43" s="55"/>
      <c r="F43" s="55">
        <v>316.52710000000002</v>
      </c>
      <c r="G43" s="55">
        <v>29.328399999999998</v>
      </c>
      <c r="H43" s="55">
        <f t="shared" si="1"/>
        <v>70.220500000000015</v>
      </c>
      <c r="I43" s="55"/>
      <c r="J43" s="55">
        <v>287.4545</v>
      </c>
      <c r="K43" s="55">
        <v>894.26859999999999</v>
      </c>
      <c r="L43" s="55">
        <v>32.890300000000003</v>
      </c>
      <c r="M43" s="55">
        <v>0</v>
      </c>
      <c r="N43" s="55">
        <v>29.4451</v>
      </c>
      <c r="O43" s="55">
        <v>0</v>
      </c>
      <c r="P43" s="55">
        <f t="shared" si="2"/>
        <v>236.35630000000015</v>
      </c>
      <c r="R43" s="128">
        <f t="shared" ref="R43:R57" si="7">IFERROR(F43/F42-1, "n/a")</f>
        <v>0.2483961553479237</v>
      </c>
      <c r="S43" s="128">
        <f t="shared" ref="S43:S58" si="8">IFERROR(G43/G42-1, "n/a")</f>
        <v>0.11189715243262088</v>
      </c>
      <c r="T43" s="128">
        <f t="shared" ref="T43:T58" si="9">IFERROR(H43/H42-1, "n/a")</f>
        <v>-1.7403119324081007E-2</v>
      </c>
      <c r="U43" s="128"/>
      <c r="V43" s="128">
        <f t="shared" ref="V43:V58" si="10">IFERROR(J43/J42-1, "n/a")</f>
        <v>0.22933902411382712</v>
      </c>
      <c r="W43" s="128">
        <f t="shared" ref="W43:W58" si="11">IFERROR(K43/K42-1, "n/a")</f>
        <v>0.64295888490193964</v>
      </c>
      <c r="X43" s="128">
        <f t="shared" ref="X43:X58" si="12">IFERROR(L43/L42-1, "n/a")</f>
        <v>0.88828287815548235</v>
      </c>
      <c r="Y43" s="128" t="str">
        <f t="shared" ref="Y43:Y58" si="13">IFERROR(M43/M42-1, "n/a")</f>
        <v>n/a</v>
      </c>
      <c r="Z43" s="128">
        <f t="shared" ref="Z43:Z58" si="14">IFERROR(N43/N42-1, "n/a")</f>
        <v>0.29742102920894808</v>
      </c>
      <c r="AA43" s="128" t="str">
        <f t="shared" ref="AA43:AA58" si="15">IFERROR(O43/O42-1, "n/a")</f>
        <v>n/a</v>
      </c>
      <c r="AB43" s="128">
        <f t="shared" ref="AB43:AB58" si="16">IFERROR(P43/P42-1, "n/a")</f>
        <v>0.2054849505833205</v>
      </c>
      <c r="AD43" s="128" t="s">
        <v>107</v>
      </c>
      <c r="AE43" s="128" t="s">
        <v>107</v>
      </c>
      <c r="AF43" s="128" t="s">
        <v>107</v>
      </c>
      <c r="AG43" s="128"/>
      <c r="AH43" s="128" t="s">
        <v>107</v>
      </c>
      <c r="AI43" s="128" t="s">
        <v>107</v>
      </c>
      <c r="AJ43" s="128" t="s">
        <v>107</v>
      </c>
      <c r="AK43" s="128" t="s">
        <v>107</v>
      </c>
      <c r="AL43" s="128" t="s">
        <v>107</v>
      </c>
      <c r="AM43" s="128" t="s">
        <v>107</v>
      </c>
      <c r="AN43" s="128" t="s">
        <v>107</v>
      </c>
    </row>
    <row r="44" spans="1:40" x14ac:dyDescent="0.2">
      <c r="A44" s="64">
        <v>2005</v>
      </c>
      <c r="B44" s="55">
        <v>540.74710000000005</v>
      </c>
      <c r="C44" s="55">
        <v>2015.3874000000001</v>
      </c>
      <c r="D44" s="55">
        <f t="shared" si="0"/>
        <v>2556.1345000000001</v>
      </c>
      <c r="E44" s="55"/>
      <c r="F44" s="55">
        <v>435.86540000000002</v>
      </c>
      <c r="G44" s="55">
        <v>33.484900000000003</v>
      </c>
      <c r="H44" s="55">
        <f t="shared" si="1"/>
        <v>71.396800000000042</v>
      </c>
      <c r="I44" s="55"/>
      <c r="J44" s="55">
        <v>358.36770000000001</v>
      </c>
      <c r="K44" s="55">
        <v>1276.1989000000001</v>
      </c>
      <c r="L44" s="55">
        <v>49.347200000000001</v>
      </c>
      <c r="M44" s="55">
        <v>0</v>
      </c>
      <c r="N44" s="55">
        <v>36.9801</v>
      </c>
      <c r="O44" s="55">
        <v>0</v>
      </c>
      <c r="P44" s="55">
        <f t="shared" si="2"/>
        <v>294.49350000000004</v>
      </c>
      <c r="R44" s="128">
        <f t="shared" si="7"/>
        <v>0.37702395782225273</v>
      </c>
      <c r="S44" s="128">
        <f t="shared" si="8"/>
        <v>0.14172269881752864</v>
      </c>
      <c r="T44" s="128">
        <f t="shared" si="9"/>
        <v>1.6751518431227685E-2</v>
      </c>
      <c r="U44" s="128"/>
      <c r="V44" s="128">
        <f t="shared" si="10"/>
        <v>0.24669365064731985</v>
      </c>
      <c r="W44" s="128">
        <f t="shared" si="11"/>
        <v>0.42708678354579388</v>
      </c>
      <c r="X44" s="128">
        <f t="shared" si="12"/>
        <v>0.5003572481856351</v>
      </c>
      <c r="Y44" s="128" t="str">
        <f t="shared" si="13"/>
        <v>n/a</v>
      </c>
      <c r="Z44" s="128">
        <f t="shared" si="14"/>
        <v>0.25589996298195627</v>
      </c>
      <c r="AA44" s="128" t="str">
        <f t="shared" si="15"/>
        <v>n/a</v>
      </c>
      <c r="AB44" s="128">
        <f t="shared" si="16"/>
        <v>0.2459727115376229</v>
      </c>
      <c r="AD44" s="128" t="s">
        <v>107</v>
      </c>
      <c r="AE44" s="128" t="s">
        <v>107</v>
      </c>
      <c r="AF44" s="128" t="s">
        <v>107</v>
      </c>
      <c r="AG44" s="128"/>
      <c r="AH44" s="128" t="s">
        <v>107</v>
      </c>
      <c r="AI44" s="128" t="s">
        <v>107</v>
      </c>
      <c r="AJ44" s="128" t="s">
        <v>107</v>
      </c>
      <c r="AK44" s="128" t="s">
        <v>107</v>
      </c>
      <c r="AL44" s="128" t="s">
        <v>107</v>
      </c>
      <c r="AM44" s="128" t="s">
        <v>107</v>
      </c>
      <c r="AN44" s="128" t="s">
        <v>107</v>
      </c>
    </row>
    <row r="45" spans="1:40" x14ac:dyDescent="0.2">
      <c r="A45" s="64">
        <v>2006</v>
      </c>
      <c r="B45" s="55">
        <v>698.40470000000005</v>
      </c>
      <c r="C45" s="55">
        <v>2600.2946000000002</v>
      </c>
      <c r="D45" s="55">
        <f t="shared" si="0"/>
        <v>3298.6993000000002</v>
      </c>
      <c r="E45" s="55"/>
      <c r="F45" s="55">
        <v>579.86739999999998</v>
      </c>
      <c r="G45" s="55">
        <v>34.594700000000003</v>
      </c>
      <c r="H45" s="55">
        <f t="shared" si="1"/>
        <v>83.942600000000084</v>
      </c>
      <c r="I45" s="55"/>
      <c r="J45" s="55">
        <v>439.74200000000002</v>
      </c>
      <c r="K45" s="55">
        <v>1722.6568</v>
      </c>
      <c r="L45" s="55">
        <v>58.1113</v>
      </c>
      <c r="M45" s="55">
        <v>0</v>
      </c>
      <c r="N45" s="55">
        <v>42.208199999999998</v>
      </c>
      <c r="O45" s="55">
        <v>0</v>
      </c>
      <c r="P45" s="55">
        <f t="shared" si="2"/>
        <v>337.57630000000017</v>
      </c>
      <c r="R45" s="128">
        <f t="shared" si="7"/>
        <v>0.33038181053141624</v>
      </c>
      <c r="S45" s="128">
        <f t="shared" si="8"/>
        <v>3.314329742660127E-2</v>
      </c>
      <c r="T45" s="128">
        <f t="shared" si="9"/>
        <v>0.17571935997131582</v>
      </c>
      <c r="U45" s="128"/>
      <c r="V45" s="128">
        <f t="shared" si="10"/>
        <v>0.2270692922381119</v>
      </c>
      <c r="W45" s="128">
        <f t="shared" si="11"/>
        <v>0.34983410501294099</v>
      </c>
      <c r="X45" s="128">
        <f t="shared" si="12"/>
        <v>0.17760075546332921</v>
      </c>
      <c r="Y45" s="128" t="str">
        <f t="shared" si="13"/>
        <v>n/a</v>
      </c>
      <c r="Z45" s="128">
        <f t="shared" si="14"/>
        <v>0.14137603738226767</v>
      </c>
      <c r="AA45" s="128" t="str">
        <f t="shared" si="15"/>
        <v>n/a</v>
      </c>
      <c r="AB45" s="128">
        <f t="shared" si="16"/>
        <v>0.14629457016878167</v>
      </c>
      <c r="AD45" s="128" t="s">
        <v>107</v>
      </c>
      <c r="AE45" s="128" t="s">
        <v>107</v>
      </c>
      <c r="AF45" s="128" t="s">
        <v>107</v>
      </c>
      <c r="AG45" s="128"/>
      <c r="AH45" s="128" t="s">
        <v>107</v>
      </c>
      <c r="AI45" s="128" t="s">
        <v>107</v>
      </c>
      <c r="AJ45" s="128" t="s">
        <v>107</v>
      </c>
      <c r="AK45" s="128" t="s">
        <v>107</v>
      </c>
      <c r="AL45" s="128" t="s">
        <v>107</v>
      </c>
      <c r="AM45" s="128" t="s">
        <v>107</v>
      </c>
      <c r="AN45" s="128" t="s">
        <v>107</v>
      </c>
    </row>
    <row r="46" spans="1:40" x14ac:dyDescent="0.2">
      <c r="A46" s="64">
        <v>2007</v>
      </c>
      <c r="B46" s="55">
        <v>870.78179999999998</v>
      </c>
      <c r="C46" s="55">
        <v>2714.1869000000002</v>
      </c>
      <c r="D46" s="55">
        <f t="shared" si="0"/>
        <v>3584.9687000000004</v>
      </c>
      <c r="E46" s="55"/>
      <c r="F46" s="55">
        <v>741.83130000000006</v>
      </c>
      <c r="G46" s="55">
        <v>29.2151</v>
      </c>
      <c r="H46" s="55">
        <f t="shared" si="1"/>
        <v>99.735399999999913</v>
      </c>
      <c r="I46" s="55"/>
      <c r="J46" s="55">
        <v>509.78230000000002</v>
      </c>
      <c r="K46" s="55">
        <v>1781.3088</v>
      </c>
      <c r="L46" s="55">
        <v>63.709099999999999</v>
      </c>
      <c r="M46" s="55">
        <v>0</v>
      </c>
      <c r="N46" s="55">
        <v>45.5199</v>
      </c>
      <c r="O46" s="55">
        <v>0</v>
      </c>
      <c r="P46" s="55">
        <f t="shared" si="2"/>
        <v>313.86680000000024</v>
      </c>
      <c r="R46" s="128">
        <f t="shared" si="7"/>
        <v>0.27931195994118663</v>
      </c>
      <c r="S46" s="128">
        <f t="shared" si="8"/>
        <v>-0.15550358870000325</v>
      </c>
      <c r="T46" s="128">
        <f t="shared" si="9"/>
        <v>0.18813808483415828</v>
      </c>
      <c r="U46" s="128"/>
      <c r="V46" s="128">
        <f t="shared" si="10"/>
        <v>0.15927589359215166</v>
      </c>
      <c r="W46" s="128">
        <f t="shared" si="11"/>
        <v>3.4047408630668574E-2</v>
      </c>
      <c r="X46" s="128">
        <f t="shared" si="12"/>
        <v>9.6328941186998085E-2</v>
      </c>
      <c r="Y46" s="128" t="str">
        <f t="shared" si="13"/>
        <v>n/a</v>
      </c>
      <c r="Z46" s="128">
        <f t="shared" si="14"/>
        <v>7.8461057330092343E-2</v>
      </c>
      <c r="AA46" s="128" t="str">
        <f t="shared" si="15"/>
        <v>n/a</v>
      </c>
      <c r="AB46" s="128">
        <f t="shared" si="16"/>
        <v>-7.0234492172584151E-2</v>
      </c>
      <c r="AD46" s="128" t="s">
        <v>107</v>
      </c>
      <c r="AE46" s="128" t="s">
        <v>107</v>
      </c>
      <c r="AF46" s="128" t="s">
        <v>107</v>
      </c>
      <c r="AG46" s="128"/>
      <c r="AH46" s="128" t="s">
        <v>107</v>
      </c>
      <c r="AI46" s="128" t="s">
        <v>107</v>
      </c>
      <c r="AJ46" s="128" t="s">
        <v>107</v>
      </c>
      <c r="AK46" s="128" t="s">
        <v>107</v>
      </c>
      <c r="AL46" s="128" t="s">
        <v>107</v>
      </c>
      <c r="AM46" s="128" t="s">
        <v>107</v>
      </c>
      <c r="AN46" s="128" t="s">
        <v>107</v>
      </c>
    </row>
    <row r="47" spans="1:40" x14ac:dyDescent="0.2">
      <c r="A47" s="64">
        <v>2008</v>
      </c>
      <c r="B47" s="55">
        <v>830.80579999999998</v>
      </c>
      <c r="C47" s="55">
        <v>2357.2267000000002</v>
      </c>
      <c r="D47" s="55">
        <f t="shared" si="0"/>
        <v>3188.0325000000003</v>
      </c>
      <c r="E47" s="55"/>
      <c r="F47" s="55">
        <v>707.98990000000003</v>
      </c>
      <c r="G47" s="55">
        <v>29.701799999999999</v>
      </c>
      <c r="H47" s="55">
        <f t="shared" si="1"/>
        <v>93.114099999999894</v>
      </c>
      <c r="I47" s="55"/>
      <c r="J47" s="55">
        <v>454.64920000000001</v>
      </c>
      <c r="K47" s="55">
        <v>1519.7887000000001</v>
      </c>
      <c r="L47" s="55">
        <v>66.482699999999994</v>
      </c>
      <c r="M47" s="55">
        <v>0</v>
      </c>
      <c r="N47" s="55">
        <v>39.010199999999998</v>
      </c>
      <c r="O47" s="55">
        <v>0</v>
      </c>
      <c r="P47" s="55">
        <f t="shared" si="2"/>
        <v>277.29590000000007</v>
      </c>
      <c r="R47" s="128">
        <f t="shared" si="7"/>
        <v>-4.5618727600197029E-2</v>
      </c>
      <c r="S47" s="128">
        <f t="shared" si="8"/>
        <v>1.6659193362336566E-2</v>
      </c>
      <c r="T47" s="128">
        <f t="shared" si="9"/>
        <v>-6.6388664406018538E-2</v>
      </c>
      <c r="U47" s="128"/>
      <c r="V47" s="128">
        <f t="shared" si="10"/>
        <v>-0.10815028297373219</v>
      </c>
      <c r="W47" s="128">
        <f t="shared" si="11"/>
        <v>-0.14681345536495405</v>
      </c>
      <c r="X47" s="128">
        <f t="shared" si="12"/>
        <v>4.3535381915613236E-2</v>
      </c>
      <c r="Y47" s="128" t="str">
        <f t="shared" si="13"/>
        <v>n/a</v>
      </c>
      <c r="Z47" s="128">
        <f t="shared" si="14"/>
        <v>-0.14300778340901454</v>
      </c>
      <c r="AA47" s="128" t="str">
        <f t="shared" si="15"/>
        <v>n/a</v>
      </c>
      <c r="AB47" s="128">
        <f t="shared" si="16"/>
        <v>-0.11651726146250618</v>
      </c>
      <c r="AD47" s="128" t="s">
        <v>107</v>
      </c>
      <c r="AE47" s="128" t="s">
        <v>107</v>
      </c>
      <c r="AF47" s="128" t="s">
        <v>107</v>
      </c>
      <c r="AG47" s="128"/>
      <c r="AH47" s="128" t="s">
        <v>107</v>
      </c>
      <c r="AI47" s="128" t="s">
        <v>107</v>
      </c>
      <c r="AJ47" s="128" t="s">
        <v>107</v>
      </c>
      <c r="AK47" s="128" t="s">
        <v>107</v>
      </c>
      <c r="AL47" s="128" t="s">
        <v>107</v>
      </c>
      <c r="AM47" s="128" t="s">
        <v>107</v>
      </c>
      <c r="AN47" s="128" t="s">
        <v>107</v>
      </c>
    </row>
    <row r="48" spans="1:40" x14ac:dyDescent="0.2">
      <c r="A48" s="64">
        <v>2009</v>
      </c>
      <c r="B48" s="55">
        <v>793.1576</v>
      </c>
      <c r="C48" s="55">
        <v>1922.8919000000001</v>
      </c>
      <c r="D48" s="55">
        <f t="shared" si="0"/>
        <v>2716.0495000000001</v>
      </c>
      <c r="E48" s="55"/>
      <c r="F48" s="55">
        <v>671.38030000000003</v>
      </c>
      <c r="G48" s="55">
        <v>26.019500000000001</v>
      </c>
      <c r="H48" s="55">
        <f t="shared" si="1"/>
        <v>95.757799999999975</v>
      </c>
      <c r="I48" s="55"/>
      <c r="J48" s="55">
        <v>364.79579999999999</v>
      </c>
      <c r="K48" s="55">
        <v>1257.5473</v>
      </c>
      <c r="L48" s="55">
        <v>69.631200000000007</v>
      </c>
      <c r="M48" s="55">
        <v>0</v>
      </c>
      <c r="N48" s="55">
        <v>33.460500000000003</v>
      </c>
      <c r="O48" s="55">
        <v>0</v>
      </c>
      <c r="P48" s="55">
        <f t="shared" si="2"/>
        <v>197.45710000000008</v>
      </c>
      <c r="R48" s="128">
        <f t="shared" si="7"/>
        <v>-5.1709212235937274E-2</v>
      </c>
      <c r="S48" s="128">
        <f t="shared" si="8"/>
        <v>-0.12397565130732813</v>
      </c>
      <c r="T48" s="128">
        <f t="shared" si="9"/>
        <v>2.8392048035690509E-2</v>
      </c>
      <c r="U48" s="128"/>
      <c r="V48" s="128">
        <f t="shared" si="10"/>
        <v>-0.19763237238732634</v>
      </c>
      <c r="W48" s="128">
        <f t="shared" si="11"/>
        <v>-0.172551223732615</v>
      </c>
      <c r="X48" s="128">
        <f t="shared" si="12"/>
        <v>4.7358184911262757E-2</v>
      </c>
      <c r="Y48" s="128" t="str">
        <f t="shared" si="13"/>
        <v>n/a</v>
      </c>
      <c r="Z48" s="128">
        <f t="shared" si="14"/>
        <v>-0.14226279280803467</v>
      </c>
      <c r="AA48" s="128" t="str">
        <f t="shared" si="15"/>
        <v>n/a</v>
      </c>
      <c r="AB48" s="128">
        <f t="shared" si="16"/>
        <v>-0.28791915062573936</v>
      </c>
      <c r="AD48" s="128" t="s">
        <v>107</v>
      </c>
      <c r="AE48" s="128" t="s">
        <v>107</v>
      </c>
      <c r="AF48" s="128" t="s">
        <v>107</v>
      </c>
      <c r="AG48" s="128"/>
      <c r="AH48" s="128" t="s">
        <v>107</v>
      </c>
      <c r="AI48" s="128" t="s">
        <v>107</v>
      </c>
      <c r="AJ48" s="128" t="s">
        <v>107</v>
      </c>
      <c r="AK48" s="128" t="s">
        <v>107</v>
      </c>
      <c r="AL48" s="128" t="s">
        <v>107</v>
      </c>
      <c r="AM48" s="128" t="s">
        <v>107</v>
      </c>
      <c r="AN48" s="128" t="s">
        <v>107</v>
      </c>
    </row>
    <row r="49" spans="1:40" x14ac:dyDescent="0.2">
      <c r="A49" s="64">
        <v>2010</v>
      </c>
      <c r="B49" s="55">
        <v>746.97180000000003</v>
      </c>
      <c r="C49" s="55">
        <v>1676.6786999999999</v>
      </c>
      <c r="D49" s="55">
        <f t="shared" si="0"/>
        <v>2423.6504999999997</v>
      </c>
      <c r="E49" s="55"/>
      <c r="F49" s="55">
        <v>628.09400000000005</v>
      </c>
      <c r="G49" s="55">
        <v>27.561699999999998</v>
      </c>
      <c r="H49" s="55">
        <v>91.316100000000006</v>
      </c>
      <c r="I49" s="55"/>
      <c r="J49" s="55">
        <v>289.69380000000001</v>
      </c>
      <c r="K49" s="55">
        <v>1083.6978999999999</v>
      </c>
      <c r="L49" s="55">
        <v>95.571600000000004</v>
      </c>
      <c r="M49" s="55">
        <v>0</v>
      </c>
      <c r="N49" s="55">
        <v>30.427</v>
      </c>
      <c r="O49" s="55">
        <v>0</v>
      </c>
      <c r="P49" s="55">
        <v>177.28840000000014</v>
      </c>
      <c r="R49" s="128">
        <f t="shared" si="7"/>
        <v>-6.4473592686589032E-2</v>
      </c>
      <c r="S49" s="128">
        <f t="shared" si="8"/>
        <v>5.9270931416821826E-2</v>
      </c>
      <c r="T49" s="128">
        <f t="shared" si="9"/>
        <v>-4.6384733149675172E-2</v>
      </c>
      <c r="U49" s="128"/>
      <c r="V49" s="128">
        <f t="shared" si="10"/>
        <v>-0.20587408078711422</v>
      </c>
      <c r="W49" s="128">
        <f t="shared" si="11"/>
        <v>-0.1382448198966354</v>
      </c>
      <c r="X49" s="128">
        <f t="shared" si="12"/>
        <v>0.37253989590873049</v>
      </c>
      <c r="Y49" s="128" t="str">
        <f t="shared" si="13"/>
        <v>n/a</v>
      </c>
      <c r="Z49" s="128">
        <f t="shared" si="14"/>
        <v>-9.0659135398455049E-2</v>
      </c>
      <c r="AA49" s="128" t="str">
        <f t="shared" si="15"/>
        <v>n/a</v>
      </c>
      <c r="AB49" s="128">
        <f t="shared" si="16"/>
        <v>-0.10214218683450704</v>
      </c>
      <c r="AD49" s="128" t="s">
        <v>107</v>
      </c>
      <c r="AE49" s="128" t="s">
        <v>107</v>
      </c>
      <c r="AF49" s="128" t="s">
        <v>107</v>
      </c>
      <c r="AG49" s="128"/>
      <c r="AH49" s="128" t="s">
        <v>107</v>
      </c>
      <c r="AI49" s="128" t="s">
        <v>107</v>
      </c>
      <c r="AJ49" s="128" t="s">
        <v>107</v>
      </c>
      <c r="AK49" s="128" t="s">
        <v>107</v>
      </c>
      <c r="AL49" s="128" t="s">
        <v>107</v>
      </c>
      <c r="AM49" s="128" t="s">
        <v>107</v>
      </c>
      <c r="AN49" s="128" t="s">
        <v>107</v>
      </c>
    </row>
    <row r="50" spans="1:40" x14ac:dyDescent="0.2">
      <c r="A50" s="64">
        <v>2011</v>
      </c>
      <c r="B50" s="55">
        <v>690.28750000000002</v>
      </c>
      <c r="C50" s="55">
        <v>1437.4593</v>
      </c>
      <c r="D50" s="55">
        <f t="shared" si="0"/>
        <v>2127.7467999999999</v>
      </c>
      <c r="E50" s="55"/>
      <c r="F50" s="55">
        <v>586.4819</v>
      </c>
      <c r="G50" s="55">
        <v>24.167100000000001</v>
      </c>
      <c r="H50" s="55">
        <v>79.638500000000022</v>
      </c>
      <c r="I50" s="55"/>
      <c r="J50" s="55">
        <v>228.38980000000001</v>
      </c>
      <c r="K50" s="55">
        <v>937.75480000000005</v>
      </c>
      <c r="L50" s="55">
        <v>92.451599999999999</v>
      </c>
      <c r="M50" s="55">
        <v>0</v>
      </c>
      <c r="N50" s="55">
        <v>28.998200000000001</v>
      </c>
      <c r="O50" s="55">
        <v>0</v>
      </c>
      <c r="P50" s="55">
        <v>149.86489999999981</v>
      </c>
      <c r="R50" s="128">
        <f t="shared" si="7"/>
        <v>-6.625138912328421E-2</v>
      </c>
      <c r="S50" s="128">
        <f t="shared" si="8"/>
        <v>-0.12316366552135738</v>
      </c>
      <c r="T50" s="128">
        <f t="shared" si="9"/>
        <v>-0.12788106368975438</v>
      </c>
      <c r="U50" s="128"/>
      <c r="V50" s="128">
        <f t="shared" si="10"/>
        <v>-0.21161654132742913</v>
      </c>
      <c r="W50" s="128">
        <f t="shared" si="11"/>
        <v>-0.13467138766255782</v>
      </c>
      <c r="X50" s="128">
        <f t="shared" si="12"/>
        <v>-3.2645681353038025E-2</v>
      </c>
      <c r="Y50" s="128" t="str">
        <f t="shared" si="13"/>
        <v>n/a</v>
      </c>
      <c r="Z50" s="128">
        <f t="shared" si="14"/>
        <v>-4.6958293620797287E-2</v>
      </c>
      <c r="AA50" s="128" t="str">
        <f t="shared" si="15"/>
        <v>n/a</v>
      </c>
      <c r="AB50" s="128">
        <f t="shared" si="16"/>
        <v>-0.1546829911037626</v>
      </c>
      <c r="AD50" s="128" t="s">
        <v>107</v>
      </c>
      <c r="AE50" s="128" t="s">
        <v>107</v>
      </c>
      <c r="AF50" s="128" t="s">
        <v>107</v>
      </c>
      <c r="AG50" s="128"/>
      <c r="AH50" s="128" t="s">
        <v>107</v>
      </c>
      <c r="AI50" s="128" t="s">
        <v>107</v>
      </c>
      <c r="AJ50" s="128" t="s">
        <v>107</v>
      </c>
      <c r="AK50" s="128" t="s">
        <v>107</v>
      </c>
      <c r="AL50" s="128" t="s">
        <v>107</v>
      </c>
      <c r="AM50" s="128" t="s">
        <v>107</v>
      </c>
      <c r="AN50" s="128" t="s">
        <v>107</v>
      </c>
    </row>
    <row r="51" spans="1:40" x14ac:dyDescent="0.2">
      <c r="A51" s="64">
        <v>2012</v>
      </c>
      <c r="B51" s="55">
        <v>638.37509999999997</v>
      </c>
      <c r="C51" s="55">
        <v>1239.2908</v>
      </c>
      <c r="D51" s="55">
        <f t="shared" si="0"/>
        <v>1877.6659</v>
      </c>
      <c r="E51" s="55"/>
      <c r="F51" s="55">
        <v>542.8279</v>
      </c>
      <c r="G51" s="55">
        <v>29.490600000000001</v>
      </c>
      <c r="H51" s="55">
        <v>66.056600000000003</v>
      </c>
      <c r="I51" s="55"/>
      <c r="J51" s="55">
        <v>183.43469999999999</v>
      </c>
      <c r="K51" s="55">
        <v>802.76020000000005</v>
      </c>
      <c r="L51" s="55">
        <v>99.636600000000001</v>
      </c>
      <c r="M51" s="55">
        <v>0</v>
      </c>
      <c r="N51" s="55">
        <v>26.633500000000002</v>
      </c>
      <c r="O51" s="55">
        <v>0</v>
      </c>
      <c r="P51" s="55">
        <v>126.82580000000007</v>
      </c>
      <c r="R51" s="128">
        <f t="shared" si="7"/>
        <v>-7.443366964948106E-2</v>
      </c>
      <c r="S51" s="128">
        <f t="shared" si="8"/>
        <v>0.22027880879377326</v>
      </c>
      <c r="T51" s="128">
        <f t="shared" si="9"/>
        <v>-0.17054439749618611</v>
      </c>
      <c r="U51" s="128"/>
      <c r="V51" s="128">
        <f t="shared" si="10"/>
        <v>-0.19683497249001491</v>
      </c>
      <c r="W51" s="128">
        <f t="shared" si="11"/>
        <v>-0.14395511491916646</v>
      </c>
      <c r="X51" s="128">
        <f t="shared" si="12"/>
        <v>7.7716340225588265E-2</v>
      </c>
      <c r="Y51" s="128" t="str">
        <f t="shared" si="13"/>
        <v>n/a</v>
      </c>
      <c r="Z51" s="128">
        <f t="shared" si="14"/>
        <v>-8.1546440813567656E-2</v>
      </c>
      <c r="AA51" s="128" t="str">
        <f t="shared" si="15"/>
        <v>n/a</v>
      </c>
      <c r="AB51" s="128">
        <f t="shared" si="16"/>
        <v>-0.1537324617038397</v>
      </c>
      <c r="AD51" s="128" t="s">
        <v>107</v>
      </c>
      <c r="AE51" s="128" t="s">
        <v>107</v>
      </c>
      <c r="AF51" s="128" t="s">
        <v>107</v>
      </c>
      <c r="AG51" s="128"/>
      <c r="AH51" s="128" t="s">
        <v>107</v>
      </c>
      <c r="AI51" s="128" t="s">
        <v>107</v>
      </c>
      <c r="AJ51" s="128" t="s">
        <v>107</v>
      </c>
      <c r="AK51" s="128" t="s">
        <v>107</v>
      </c>
      <c r="AL51" s="128" t="s">
        <v>107</v>
      </c>
      <c r="AM51" s="128" t="s">
        <v>107</v>
      </c>
      <c r="AN51" s="128" t="s">
        <v>107</v>
      </c>
    </row>
    <row r="52" spans="1:40" x14ac:dyDescent="0.2">
      <c r="A52" s="64">
        <v>2013</v>
      </c>
      <c r="B52" s="55">
        <v>627.05589999999995</v>
      </c>
      <c r="C52" s="55">
        <v>1075.9187999999999</v>
      </c>
      <c r="D52" s="55">
        <f t="shared" si="0"/>
        <v>1702.9746999999998</v>
      </c>
      <c r="E52" s="55"/>
      <c r="F52" s="55">
        <v>524.73040000000003</v>
      </c>
      <c r="G52" s="55">
        <v>48.375599999999999</v>
      </c>
      <c r="H52" s="55">
        <v>53.949899999999957</v>
      </c>
      <c r="I52" s="55"/>
      <c r="J52" s="55">
        <v>151.9068</v>
      </c>
      <c r="K52" s="55">
        <v>685.93989999999997</v>
      </c>
      <c r="L52" s="55">
        <v>92.241200000000006</v>
      </c>
      <c r="M52" s="55">
        <v>1.7777000000000001</v>
      </c>
      <c r="N52" s="55">
        <v>30.491399999999999</v>
      </c>
      <c r="O52" s="55">
        <v>0.47910000000000003</v>
      </c>
      <c r="P52" s="55">
        <v>113.08269999999993</v>
      </c>
      <c r="R52" s="128">
        <f t="shared" si="7"/>
        <v>-3.3339295935230995E-2</v>
      </c>
      <c r="S52" s="128">
        <f t="shared" si="8"/>
        <v>0.64037354275599667</v>
      </c>
      <c r="T52" s="128">
        <f t="shared" si="9"/>
        <v>-0.18327767399472639</v>
      </c>
      <c r="U52" s="128"/>
      <c r="V52" s="128">
        <f t="shared" si="10"/>
        <v>-0.17187533220268569</v>
      </c>
      <c r="W52" s="128">
        <f t="shared" si="11"/>
        <v>-0.14552328329182251</v>
      </c>
      <c r="X52" s="128">
        <f t="shared" si="12"/>
        <v>-7.4223729031299701E-2</v>
      </c>
      <c r="Y52" s="128" t="str">
        <f t="shared" si="13"/>
        <v>n/a</v>
      </c>
      <c r="Z52" s="128">
        <f t="shared" si="14"/>
        <v>0.14485140893986892</v>
      </c>
      <c r="AA52" s="128" t="str">
        <f t="shared" si="15"/>
        <v>n/a</v>
      </c>
      <c r="AB52" s="128">
        <f t="shared" si="16"/>
        <v>-0.10836202097680547</v>
      </c>
      <c r="AD52" s="128" t="s">
        <v>107</v>
      </c>
      <c r="AE52" s="128" t="s">
        <v>107</v>
      </c>
      <c r="AF52" s="128" t="s">
        <v>107</v>
      </c>
      <c r="AG52" s="128"/>
      <c r="AH52" s="128" t="s">
        <v>107</v>
      </c>
      <c r="AI52" s="128" t="s">
        <v>107</v>
      </c>
      <c r="AJ52" s="128" t="s">
        <v>107</v>
      </c>
      <c r="AK52" s="128" t="s">
        <v>107</v>
      </c>
      <c r="AL52" s="128" t="s">
        <v>107</v>
      </c>
      <c r="AM52" s="128" t="s">
        <v>107</v>
      </c>
      <c r="AN52" s="128" t="s">
        <v>107</v>
      </c>
    </row>
    <row r="53" spans="1:40" x14ac:dyDescent="0.2">
      <c r="A53" s="64">
        <v>2014</v>
      </c>
      <c r="B53" s="55">
        <v>628.90099999999995</v>
      </c>
      <c r="C53" s="55">
        <v>994.29100000000005</v>
      </c>
      <c r="D53" s="55">
        <f t="shared" si="0"/>
        <v>1623.192</v>
      </c>
      <c r="E53" s="55"/>
      <c r="F53" s="55">
        <v>507.58010000000002</v>
      </c>
      <c r="G53" s="55">
        <v>65.431399999999996</v>
      </c>
      <c r="H53" s="55">
        <v>55.889499999999884</v>
      </c>
      <c r="I53" s="55"/>
      <c r="J53" s="55">
        <v>133.1713</v>
      </c>
      <c r="K53" s="55">
        <v>610.2423</v>
      </c>
      <c r="L53" s="55">
        <v>93.418000000000006</v>
      </c>
      <c r="M53" s="55">
        <v>12.1967</v>
      </c>
      <c r="N53" s="55">
        <v>42.97</v>
      </c>
      <c r="O53" s="55">
        <v>7.202</v>
      </c>
      <c r="P53" s="55">
        <v>95.090700000000083</v>
      </c>
      <c r="R53" s="128">
        <f t="shared" si="7"/>
        <v>-3.2684022118787071E-2</v>
      </c>
      <c r="S53" s="128">
        <f t="shared" si="8"/>
        <v>0.35257030403757272</v>
      </c>
      <c r="T53" s="128">
        <f t="shared" si="9"/>
        <v>3.5951873868161455E-2</v>
      </c>
      <c r="U53" s="128"/>
      <c r="V53" s="128">
        <f t="shared" si="10"/>
        <v>-0.12333549255201215</v>
      </c>
      <c r="W53" s="128">
        <f t="shared" si="11"/>
        <v>-0.11035602390238552</v>
      </c>
      <c r="X53" s="128">
        <f t="shared" si="12"/>
        <v>1.2757856576020243E-2</v>
      </c>
      <c r="Y53" s="128">
        <f t="shared" si="13"/>
        <v>5.8609439162963373</v>
      </c>
      <c r="Z53" s="128">
        <f t="shared" si="14"/>
        <v>0.4092498212610769</v>
      </c>
      <c r="AA53" s="128">
        <f t="shared" si="15"/>
        <v>14.032352327280316</v>
      </c>
      <c r="AB53" s="128">
        <f t="shared" si="16"/>
        <v>-0.15910479675494005</v>
      </c>
      <c r="AD53" s="128" t="s">
        <v>107</v>
      </c>
      <c r="AE53" s="128" t="s">
        <v>107</v>
      </c>
      <c r="AF53" s="128" t="s">
        <v>107</v>
      </c>
      <c r="AG53" s="128"/>
      <c r="AH53" s="128" t="s">
        <v>107</v>
      </c>
      <c r="AI53" s="128" t="s">
        <v>107</v>
      </c>
      <c r="AJ53" s="128" t="s">
        <v>107</v>
      </c>
      <c r="AK53" s="128" t="s">
        <v>107</v>
      </c>
      <c r="AL53" s="128" t="s">
        <v>107</v>
      </c>
      <c r="AM53" s="128" t="s">
        <v>107</v>
      </c>
      <c r="AN53" s="128" t="s">
        <v>107</v>
      </c>
    </row>
    <row r="54" spans="1:40" x14ac:dyDescent="0.2">
      <c r="A54" s="64">
        <v>2015</v>
      </c>
      <c r="B54" s="55">
        <v>603.19119999999998</v>
      </c>
      <c r="C54" s="55">
        <v>924.67250000000001</v>
      </c>
      <c r="D54" s="55">
        <f t="shared" si="0"/>
        <v>1527.8636999999999</v>
      </c>
      <c r="E54" s="55"/>
      <c r="F54" s="55">
        <v>457.71210000000002</v>
      </c>
      <c r="G54" s="55">
        <v>85.431200000000004</v>
      </c>
      <c r="H54" s="55">
        <v>60.047899999999913</v>
      </c>
      <c r="I54" s="55"/>
      <c r="J54" s="55">
        <v>116.9432</v>
      </c>
      <c r="K54" s="55">
        <v>530.24480000000005</v>
      </c>
      <c r="L54" s="55">
        <v>91.680300000000003</v>
      </c>
      <c r="M54" s="55">
        <v>24.8992</v>
      </c>
      <c r="N54" s="55">
        <v>65.902799999999999</v>
      </c>
      <c r="O54" s="55">
        <v>14.061199999999999</v>
      </c>
      <c r="P54" s="55">
        <v>80.941000000000031</v>
      </c>
      <c r="R54" s="128">
        <f t="shared" si="7"/>
        <v>-9.8246562463737197E-2</v>
      </c>
      <c r="S54" s="128">
        <f t="shared" si="8"/>
        <v>0.30566058497907744</v>
      </c>
      <c r="T54" s="128">
        <f t="shared" si="9"/>
        <v>7.440395780960718E-2</v>
      </c>
      <c r="U54" s="128"/>
      <c r="V54" s="128">
        <f t="shared" si="10"/>
        <v>-0.12185883895403893</v>
      </c>
      <c r="W54" s="128">
        <f t="shared" si="11"/>
        <v>-0.13109137141099514</v>
      </c>
      <c r="X54" s="128">
        <f t="shared" si="12"/>
        <v>-1.8601340212807016E-2</v>
      </c>
      <c r="Y54" s="128">
        <f t="shared" si="13"/>
        <v>1.0414702337517525</v>
      </c>
      <c r="Z54" s="128">
        <f t="shared" si="14"/>
        <v>0.53369327437747272</v>
      </c>
      <c r="AA54" s="128">
        <f t="shared" si="15"/>
        <v>0.95240211052485413</v>
      </c>
      <c r="AB54" s="128">
        <f t="shared" si="16"/>
        <v>-0.14880214363760114</v>
      </c>
      <c r="AD54" s="128" t="s">
        <v>107</v>
      </c>
      <c r="AE54" s="128" t="s">
        <v>107</v>
      </c>
      <c r="AF54" s="128" t="s">
        <v>107</v>
      </c>
      <c r="AG54" s="128"/>
      <c r="AH54" s="128" t="s">
        <v>107</v>
      </c>
      <c r="AI54" s="128" t="s">
        <v>107</v>
      </c>
      <c r="AJ54" s="128" t="s">
        <v>107</v>
      </c>
      <c r="AK54" s="128" t="s">
        <v>107</v>
      </c>
      <c r="AL54" s="128" t="s">
        <v>107</v>
      </c>
      <c r="AM54" s="128" t="s">
        <v>107</v>
      </c>
      <c r="AN54" s="128" t="s">
        <v>107</v>
      </c>
    </row>
    <row r="55" spans="1:40" x14ac:dyDescent="0.2">
      <c r="A55" s="64">
        <v>2016</v>
      </c>
      <c r="B55" s="55">
        <v>531.4873</v>
      </c>
      <c r="C55" s="55">
        <v>853.35050000000001</v>
      </c>
      <c r="D55" s="55">
        <f t="shared" si="0"/>
        <v>1384.8378</v>
      </c>
      <c r="E55" s="55"/>
      <c r="F55" s="55">
        <v>382.26659999999998</v>
      </c>
      <c r="G55" s="55">
        <v>92.206400000000002</v>
      </c>
      <c r="H55" s="55">
        <v>57.014300000000048</v>
      </c>
      <c r="I55" s="55"/>
      <c r="J55" s="55">
        <v>100.8289</v>
      </c>
      <c r="K55" s="55">
        <v>460.27100000000002</v>
      </c>
      <c r="L55" s="55">
        <v>88.435699999999997</v>
      </c>
      <c r="M55" s="55">
        <v>33.9863</v>
      </c>
      <c r="N55" s="55">
        <v>70.389200000000002</v>
      </c>
      <c r="O55" s="55">
        <v>17.484300000000001</v>
      </c>
      <c r="P55" s="55">
        <v>81.955100000000016</v>
      </c>
      <c r="R55" s="128">
        <f t="shared" si="7"/>
        <v>-0.16483177962741213</v>
      </c>
      <c r="S55" s="128">
        <f t="shared" si="8"/>
        <v>7.9305921021828096E-2</v>
      </c>
      <c r="T55" s="128">
        <f t="shared" si="9"/>
        <v>-5.0519668464673484E-2</v>
      </c>
      <c r="U55" s="128"/>
      <c r="V55" s="128">
        <f t="shared" si="10"/>
        <v>-0.13779595564342351</v>
      </c>
      <c r="W55" s="128">
        <f t="shared" si="11"/>
        <v>-0.13196508480611224</v>
      </c>
      <c r="X55" s="128">
        <f t="shared" si="12"/>
        <v>-3.5390372850001683E-2</v>
      </c>
      <c r="Y55" s="128">
        <f t="shared" si="13"/>
        <v>0.36495550057833182</v>
      </c>
      <c r="Z55" s="128">
        <f t="shared" si="14"/>
        <v>6.8076014979636668E-2</v>
      </c>
      <c r="AA55" s="128">
        <f t="shared" si="15"/>
        <v>0.24344294939265509</v>
      </c>
      <c r="AB55" s="128">
        <f t="shared" si="16"/>
        <v>1.2528879060055953E-2</v>
      </c>
      <c r="AD55" s="128" t="s">
        <v>107</v>
      </c>
      <c r="AE55" s="128" t="s">
        <v>107</v>
      </c>
      <c r="AF55" s="128" t="s">
        <v>107</v>
      </c>
      <c r="AG55" s="128"/>
      <c r="AH55" s="128" t="s">
        <v>107</v>
      </c>
      <c r="AI55" s="128" t="s">
        <v>107</v>
      </c>
      <c r="AJ55" s="128" t="s">
        <v>107</v>
      </c>
      <c r="AK55" s="128" t="s">
        <v>107</v>
      </c>
      <c r="AL55" s="128" t="s">
        <v>107</v>
      </c>
      <c r="AM55" s="128" t="s">
        <v>107</v>
      </c>
      <c r="AN55" s="128" t="s">
        <v>107</v>
      </c>
    </row>
    <row r="56" spans="1:40" x14ac:dyDescent="0.2">
      <c r="A56" s="64">
        <v>2017</v>
      </c>
      <c r="B56" s="55">
        <v>508.67079999999999</v>
      </c>
      <c r="C56" s="55">
        <v>790.76890000000003</v>
      </c>
      <c r="D56" s="55">
        <f t="shared" si="0"/>
        <v>1299.4396999999999</v>
      </c>
      <c r="E56" s="55"/>
      <c r="F56" s="55">
        <v>342.86759999999998</v>
      </c>
      <c r="G56" s="55">
        <v>112.64060000000001</v>
      </c>
      <c r="H56" s="55">
        <v>53.162599999999998</v>
      </c>
      <c r="I56" s="55"/>
      <c r="J56" s="55">
        <v>91.605099999999993</v>
      </c>
      <c r="K56" s="55">
        <v>398.57870000000003</v>
      </c>
      <c r="L56" s="55">
        <v>75.482399999999998</v>
      </c>
      <c r="M56" s="55">
        <v>43.930700000000002</v>
      </c>
      <c r="N56" s="55">
        <v>79.122100000000003</v>
      </c>
      <c r="O56" s="55">
        <v>17.587199999999999</v>
      </c>
      <c r="P56" s="55">
        <v>84.462699999999927</v>
      </c>
      <c r="R56" s="128">
        <f t="shared" si="7"/>
        <v>-0.10306681253345185</v>
      </c>
      <c r="S56" s="128">
        <f t="shared" si="8"/>
        <v>0.2216136840826668</v>
      </c>
      <c r="T56" s="128">
        <f t="shared" si="9"/>
        <v>-6.7556735766291065E-2</v>
      </c>
      <c r="U56" s="128"/>
      <c r="V56" s="128">
        <f t="shared" si="10"/>
        <v>-9.1479724563096609E-2</v>
      </c>
      <c r="W56" s="128">
        <f t="shared" si="11"/>
        <v>-0.13403473171240421</v>
      </c>
      <c r="X56" s="128">
        <f t="shared" si="12"/>
        <v>-0.14647139107848983</v>
      </c>
      <c r="Y56" s="128">
        <f t="shared" si="13"/>
        <v>0.29260025363161035</v>
      </c>
      <c r="Z56" s="128">
        <f t="shared" si="14"/>
        <v>0.12406590783813431</v>
      </c>
      <c r="AA56" s="128">
        <f t="shared" si="15"/>
        <v>5.8852799368576125E-3</v>
      </c>
      <c r="AB56" s="128">
        <f t="shared" si="16"/>
        <v>3.0597241660371477E-2</v>
      </c>
      <c r="AD56" s="128" t="s">
        <v>107</v>
      </c>
      <c r="AE56" s="128" t="s">
        <v>107</v>
      </c>
      <c r="AF56" s="128" t="s">
        <v>107</v>
      </c>
      <c r="AG56" s="128"/>
      <c r="AH56" s="128" t="s">
        <v>107</v>
      </c>
      <c r="AI56" s="128" t="s">
        <v>107</v>
      </c>
      <c r="AJ56" s="128" t="s">
        <v>107</v>
      </c>
      <c r="AK56" s="128" t="s">
        <v>107</v>
      </c>
      <c r="AL56" s="128" t="s">
        <v>107</v>
      </c>
      <c r="AM56" s="128" t="s">
        <v>107</v>
      </c>
      <c r="AN56" s="128" t="s">
        <v>107</v>
      </c>
    </row>
    <row r="57" spans="1:40" x14ac:dyDescent="0.2">
      <c r="A57" s="64">
        <v>2018</v>
      </c>
      <c r="B57" s="55">
        <v>543.00789999999995</v>
      </c>
      <c r="C57" s="55">
        <v>817.21579999999994</v>
      </c>
      <c r="D57" s="55">
        <f t="shared" si="0"/>
        <v>1360.2237</v>
      </c>
      <c r="E57" s="55"/>
      <c r="F57" s="55">
        <v>354.43049999999999</v>
      </c>
      <c r="G57" s="55">
        <v>136.72919999999999</v>
      </c>
      <c r="H57" s="55">
        <v>51.848199999999963</v>
      </c>
      <c r="I57" s="55"/>
      <c r="J57" s="55">
        <v>109.4106</v>
      </c>
      <c r="K57" s="55">
        <v>353.65010000000001</v>
      </c>
      <c r="L57" s="55">
        <v>64.787899999999993</v>
      </c>
      <c r="M57" s="55">
        <v>70.613699999999994</v>
      </c>
      <c r="N57" s="55">
        <v>118.85209999999999</v>
      </c>
      <c r="O57" s="55">
        <v>17.996500000000001</v>
      </c>
      <c r="P57" s="55">
        <v>81.904899999999998</v>
      </c>
      <c r="R57" s="128">
        <f t="shared" si="7"/>
        <v>3.3724096415059357E-2</v>
      </c>
      <c r="S57" s="128">
        <f t="shared" si="8"/>
        <v>0.21385361938768077</v>
      </c>
      <c r="T57" s="128">
        <f t="shared" si="9"/>
        <v>-2.4724148179359862E-2</v>
      </c>
      <c r="U57" s="128"/>
      <c r="V57" s="128">
        <f t="shared" si="10"/>
        <v>0.19437236573072902</v>
      </c>
      <c r="W57" s="128">
        <f t="shared" si="11"/>
        <v>-0.1127220295515039</v>
      </c>
      <c r="X57" s="128">
        <f t="shared" si="12"/>
        <v>-0.14168203448750971</v>
      </c>
      <c r="Y57" s="128">
        <f t="shared" si="13"/>
        <v>0.60738845499844052</v>
      </c>
      <c r="Z57" s="128">
        <f t="shared" si="14"/>
        <v>0.5021353073287993</v>
      </c>
      <c r="AA57" s="128">
        <f t="shared" si="15"/>
        <v>2.3272607350800723E-2</v>
      </c>
      <c r="AB57" s="128">
        <f t="shared" si="16"/>
        <v>-3.0283190094561596E-2</v>
      </c>
      <c r="AD57" s="128" t="s">
        <v>107</v>
      </c>
      <c r="AE57" s="128" t="s">
        <v>107</v>
      </c>
      <c r="AF57" s="128" t="s">
        <v>107</v>
      </c>
      <c r="AG57" s="128"/>
      <c r="AH57" s="128" t="s">
        <v>107</v>
      </c>
      <c r="AI57" s="128" t="s">
        <v>107</v>
      </c>
      <c r="AJ57" s="128" t="s">
        <v>107</v>
      </c>
      <c r="AK57" s="128" t="s">
        <v>107</v>
      </c>
      <c r="AL57" s="128" t="s">
        <v>107</v>
      </c>
      <c r="AM57" s="128" t="s">
        <v>107</v>
      </c>
      <c r="AN57" s="128" t="s">
        <v>107</v>
      </c>
    </row>
    <row r="58" spans="1:40" x14ac:dyDescent="0.2">
      <c r="A58" s="64">
        <v>2019</v>
      </c>
      <c r="B58" s="55">
        <v>596.25072030000001</v>
      </c>
      <c r="C58" s="55">
        <v>805.28293159999998</v>
      </c>
      <c r="D58" s="55">
        <f t="shared" si="0"/>
        <v>1401.5336519</v>
      </c>
      <c r="E58" s="55"/>
      <c r="F58" s="55">
        <v>382.45647000000002</v>
      </c>
      <c r="G58" s="55">
        <v>163.0944303</v>
      </c>
      <c r="H58" s="55">
        <f t="shared" ref="H58:H59" si="17">B58-SUM(F58:G58)</f>
        <v>50.699820000000045</v>
      </c>
      <c r="I58" s="55"/>
      <c r="J58" s="55">
        <v>105.7444912</v>
      </c>
      <c r="K58" s="55">
        <v>337.040503</v>
      </c>
      <c r="L58" s="55">
        <v>58.412472190000003</v>
      </c>
      <c r="M58" s="55">
        <v>67.802997540000007</v>
      </c>
      <c r="N58" s="55">
        <v>125.6472711</v>
      </c>
      <c r="O58" s="55">
        <v>17.648283769999999</v>
      </c>
      <c r="P58" s="55">
        <f t="shared" ref="P58:P59" si="18">C58-SUM(J58:O58)</f>
        <v>92.986912799999914</v>
      </c>
      <c r="R58" s="128">
        <f>IFERROR(F58/F57-1, "n/a")</f>
        <v>7.9073245671577475E-2</v>
      </c>
      <c r="S58" s="128">
        <f t="shared" si="8"/>
        <v>0.19282808865992052</v>
      </c>
      <c r="T58" s="128">
        <f t="shared" si="9"/>
        <v>-2.2148888486001828E-2</v>
      </c>
      <c r="U58" s="128"/>
      <c r="V58" s="128">
        <f t="shared" si="10"/>
        <v>-3.3507802717469781E-2</v>
      </c>
      <c r="W58" s="128">
        <f t="shared" si="11"/>
        <v>-4.696618776581718E-2</v>
      </c>
      <c r="X58" s="128">
        <f t="shared" si="12"/>
        <v>-9.8404606570053899E-2</v>
      </c>
      <c r="Y58" s="128">
        <f t="shared" si="13"/>
        <v>-3.980392558384549E-2</v>
      </c>
      <c r="Z58" s="128">
        <f t="shared" si="14"/>
        <v>5.7173336440837108E-2</v>
      </c>
      <c r="AA58" s="128">
        <f t="shared" si="15"/>
        <v>-1.934910843775195E-2</v>
      </c>
      <c r="AB58" s="128">
        <f t="shared" si="16"/>
        <v>0.13530341652330824</v>
      </c>
      <c r="AD58" s="128" t="s">
        <v>107</v>
      </c>
      <c r="AE58" s="128" t="s">
        <v>107</v>
      </c>
      <c r="AF58" s="128" t="s">
        <v>107</v>
      </c>
      <c r="AG58" s="128"/>
      <c r="AH58" s="128" t="s">
        <v>107</v>
      </c>
      <c r="AI58" s="128" t="s">
        <v>107</v>
      </c>
      <c r="AJ58" s="128" t="s">
        <v>107</v>
      </c>
      <c r="AK58" s="128" t="s">
        <v>107</v>
      </c>
      <c r="AL58" s="128" t="s">
        <v>107</v>
      </c>
      <c r="AM58" s="128" t="s">
        <v>107</v>
      </c>
      <c r="AN58" s="128" t="s">
        <v>107</v>
      </c>
    </row>
    <row r="59" spans="1:40" x14ac:dyDescent="0.2">
      <c r="A59" s="64">
        <v>2020</v>
      </c>
      <c r="B59" s="55">
        <v>596.39955129999998</v>
      </c>
      <c r="C59" s="55">
        <v>783.74906869999995</v>
      </c>
      <c r="D59" s="55">
        <f t="shared" si="0"/>
        <v>1380.1486199999999</v>
      </c>
      <c r="E59" s="55"/>
      <c r="F59" s="55">
        <v>381.62611249999998</v>
      </c>
      <c r="G59" s="55">
        <v>166.39713119999999</v>
      </c>
      <c r="H59" s="55">
        <f t="shared" si="17"/>
        <v>48.376307600000018</v>
      </c>
      <c r="I59" s="55"/>
      <c r="J59" s="55">
        <v>76.362293719999997</v>
      </c>
      <c r="K59" s="55">
        <v>291.31648669999998</v>
      </c>
      <c r="L59" s="55">
        <v>89.961875849999998</v>
      </c>
      <c r="M59" s="55">
        <v>107.6448793</v>
      </c>
      <c r="N59" s="55">
        <v>110.358408</v>
      </c>
      <c r="O59" s="55">
        <v>20.924228400000001</v>
      </c>
      <c r="P59" s="55">
        <f t="shared" si="18"/>
        <v>87.180896730000086</v>
      </c>
      <c r="R59" s="128">
        <f>IFERROR(F59/F58-1, "n/a")</f>
        <v>-2.1711163626021435E-3</v>
      </c>
      <c r="S59" s="128">
        <f t="shared" ref="S59" si="19">IFERROR(G59/G58-1, "n/a")</f>
        <v>2.0250237202612764E-2</v>
      </c>
      <c r="T59" s="128">
        <f t="shared" ref="T59" si="20">IFERROR(H59/H58-1, "n/a")</f>
        <v>-4.5828809648634339E-2</v>
      </c>
      <c r="U59" s="128"/>
      <c r="V59" s="128">
        <f t="shared" ref="V59" si="21">IFERROR(J59/J58-1, "n/a")</f>
        <v>-0.27786031354038043</v>
      </c>
      <c r="W59" s="128">
        <f t="shared" ref="W59" si="22">IFERROR(K59/K58-1, "n/a")</f>
        <v>-0.13566326863688549</v>
      </c>
      <c r="X59" s="128">
        <f t="shared" ref="X59" si="23">IFERROR(L59/L58-1, "n/a")</f>
        <v>0.54011416529980627</v>
      </c>
      <c r="Y59" s="128">
        <f t="shared" ref="Y59" si="24">IFERROR(M59/M58-1, "n/a")</f>
        <v>0.58761239481330452</v>
      </c>
      <c r="Z59" s="128">
        <f t="shared" ref="Z59" si="25">IFERROR(N59/N58-1, "n/a")</f>
        <v>-0.12168082096929844</v>
      </c>
      <c r="AA59" s="128">
        <f t="shared" ref="AA59" si="26">IFERROR(O59/O58-1, "n/a")</f>
        <v>0.18562397753195259</v>
      </c>
      <c r="AB59" s="128">
        <f t="shared" ref="AB59" si="27">IFERROR(P59/P58-1, "n/a")</f>
        <v>-6.2439066909207419E-2</v>
      </c>
      <c r="AD59" s="128" t="s">
        <v>107</v>
      </c>
      <c r="AE59" s="128" t="s">
        <v>107</v>
      </c>
      <c r="AF59" s="128" t="s">
        <v>107</v>
      </c>
      <c r="AG59" s="128"/>
      <c r="AH59" s="128" t="s">
        <v>107</v>
      </c>
      <c r="AI59" s="128" t="s">
        <v>107</v>
      </c>
      <c r="AJ59" s="128" t="s">
        <v>107</v>
      </c>
      <c r="AK59" s="128" t="s">
        <v>107</v>
      </c>
      <c r="AL59" s="128" t="s">
        <v>107</v>
      </c>
      <c r="AM59" s="128" t="s">
        <v>107</v>
      </c>
      <c r="AN59" s="128" t="s">
        <v>107</v>
      </c>
    </row>
    <row r="60" spans="1:40" x14ac:dyDescent="0.2">
      <c r="A60" s="64">
        <v>2021</v>
      </c>
      <c r="B60" s="55">
        <v>672.78061676056996</v>
      </c>
      <c r="C60" s="55">
        <v>839.74995502875049</v>
      </c>
      <c r="D60" s="55">
        <v>1512.5305717893204</v>
      </c>
      <c r="E60" s="55"/>
      <c r="F60" s="55">
        <v>378.61235375071635</v>
      </c>
      <c r="G60" s="55">
        <v>226.65677904420861</v>
      </c>
      <c r="H60" s="55">
        <v>67.51148396564497</v>
      </c>
      <c r="I60" s="55"/>
      <c r="J60" s="55">
        <v>126.27415235086796</v>
      </c>
      <c r="K60" s="55">
        <v>275.28420932383381</v>
      </c>
      <c r="L60" s="55">
        <v>71.115659377963738</v>
      </c>
      <c r="M60" s="55">
        <v>113.87458524397042</v>
      </c>
      <c r="N60" s="55">
        <v>112.62588527120434</v>
      </c>
      <c r="O60" s="55">
        <v>33.039405392800688</v>
      </c>
      <c r="P60" s="55">
        <v>107.5360580681097</v>
      </c>
      <c r="R60" s="128">
        <f>IFERROR(F60/F59-1, "n/a")</f>
        <v>-7.897150248814877E-3</v>
      </c>
      <c r="S60" s="128">
        <f t="shared" ref="S60" si="28">IFERROR(G60/G59-1, "n/a")</f>
        <v>0.36214355025015377</v>
      </c>
      <c r="T60" s="128">
        <f t="shared" ref="T60" si="29">IFERROR(H60/H59-1, "n/a")</f>
        <v>0.39554850948659315</v>
      </c>
      <c r="U60" s="128"/>
      <c r="V60" s="128">
        <f t="shared" ref="V60" si="30">IFERROR(J60/J59-1, "n/a")</f>
        <v>0.65361916463485681</v>
      </c>
      <c r="W60" s="128">
        <f t="shared" ref="W60" si="31">IFERROR(K60/K59-1, "n/a")</f>
        <v>-5.5033882763649955E-2</v>
      </c>
      <c r="X60" s="128">
        <f t="shared" ref="X60" si="32">IFERROR(L60/L59-1, "n/a")</f>
        <v>-0.20949114604346331</v>
      </c>
      <c r="Y60" s="128">
        <f t="shared" ref="Y60" si="33">IFERROR(M60/M59-1, "n/a")</f>
        <v>5.7872757018089027E-2</v>
      </c>
      <c r="Z60" s="128">
        <f t="shared" ref="Z60" si="34">IFERROR(N60/N59-1, "n/a")</f>
        <v>2.0546484063129533E-2</v>
      </c>
      <c r="AA60" s="128">
        <f t="shared" ref="AA60" si="35">IFERROR(O60/O59-1, "n/a")</f>
        <v>0.57900232979681521</v>
      </c>
      <c r="AB60" s="128">
        <f t="shared" ref="AB60" si="36">IFERROR(P60/P59-1, "n/a")</f>
        <v>0.23348189914987572</v>
      </c>
      <c r="AD60" s="128" t="s">
        <v>107</v>
      </c>
      <c r="AE60" s="128" t="s">
        <v>107</v>
      </c>
      <c r="AF60" s="128" t="s">
        <v>107</v>
      </c>
      <c r="AG60" s="128"/>
      <c r="AH60" s="128" t="s">
        <v>107</v>
      </c>
      <c r="AI60" s="128" t="s">
        <v>107</v>
      </c>
      <c r="AJ60" s="128" t="s">
        <v>107</v>
      </c>
      <c r="AK60" s="128" t="s">
        <v>107</v>
      </c>
      <c r="AL60" s="128" t="s">
        <v>107</v>
      </c>
      <c r="AM60" s="128" t="s">
        <v>107</v>
      </c>
      <c r="AN60" s="128" t="s">
        <v>107</v>
      </c>
    </row>
    <row r="61" spans="1:40" x14ac:dyDescent="0.2">
      <c r="A61" s="64"/>
      <c r="B61" s="55"/>
      <c r="C61" s="55"/>
      <c r="D61" s="55"/>
      <c r="E61" s="55"/>
      <c r="F61" s="55"/>
      <c r="G61" s="55"/>
      <c r="H61" s="55"/>
      <c r="I61" s="55"/>
      <c r="J61" s="55"/>
      <c r="K61" s="55"/>
      <c r="L61" s="55"/>
      <c r="M61" s="55"/>
      <c r="N61" s="55"/>
      <c r="O61" s="55"/>
      <c r="P61" s="55"/>
      <c r="R61" s="128"/>
      <c r="S61" s="128"/>
      <c r="T61" s="128"/>
      <c r="U61" s="128"/>
      <c r="V61" s="128"/>
      <c r="W61" s="128"/>
      <c r="X61" s="128"/>
      <c r="Y61" s="128"/>
      <c r="Z61" s="128"/>
      <c r="AA61" s="128"/>
      <c r="AB61" s="128"/>
      <c r="AD61" s="128"/>
      <c r="AE61" s="128"/>
      <c r="AF61" s="128"/>
      <c r="AG61" s="128"/>
      <c r="AH61" s="128"/>
      <c r="AI61" s="128"/>
      <c r="AJ61" s="128"/>
      <c r="AK61" s="128"/>
      <c r="AL61" s="128"/>
      <c r="AM61" s="128"/>
      <c r="AN61" s="128"/>
    </row>
    <row r="62" spans="1:40" x14ac:dyDescent="0.2">
      <c r="A62" s="31" t="s">
        <v>98</v>
      </c>
      <c r="B62" s="55">
        <v>547.09626849999995</v>
      </c>
      <c r="C62" s="55">
        <v>820.04952649999996</v>
      </c>
      <c r="D62" s="55">
        <f t="shared" ref="D62:D73" si="37">SUM(B62:C62)</f>
        <v>1367.1457949999999</v>
      </c>
      <c r="E62" s="55"/>
      <c r="F62" s="55">
        <v>355.28124930000001</v>
      </c>
      <c r="G62" s="55">
        <v>140.48731950000001</v>
      </c>
      <c r="H62" s="55">
        <f t="shared" ref="H62:H73" si="38">B62-SUM(F62:G62)</f>
        <v>51.327699699999926</v>
      </c>
      <c r="I62" s="55"/>
      <c r="J62" s="55">
        <v>110.677269</v>
      </c>
      <c r="K62" s="55">
        <v>352.97175900000002</v>
      </c>
      <c r="L62" s="55">
        <v>62.339175330000003</v>
      </c>
      <c r="M62" s="55">
        <v>74.798846870000006</v>
      </c>
      <c r="N62" s="55">
        <v>123.8717606</v>
      </c>
      <c r="O62" s="55">
        <v>18.151710449999999</v>
      </c>
      <c r="P62" s="55">
        <f t="shared" ref="P62:P73" si="39">C62-SUM(J62:O62)</f>
        <v>77.239005249999877</v>
      </c>
      <c r="R62" s="128" t="s">
        <v>107</v>
      </c>
      <c r="S62" s="128" t="s">
        <v>107</v>
      </c>
      <c r="T62" s="128" t="s">
        <v>107</v>
      </c>
      <c r="U62" s="128"/>
      <c r="V62" s="128" t="s">
        <v>107</v>
      </c>
      <c r="W62" s="128" t="s">
        <v>107</v>
      </c>
      <c r="X62" s="128" t="s">
        <v>107</v>
      </c>
      <c r="Y62" s="128" t="s">
        <v>107</v>
      </c>
      <c r="Z62" s="128" t="s">
        <v>107</v>
      </c>
      <c r="AA62" s="128" t="s">
        <v>107</v>
      </c>
      <c r="AB62" s="128" t="s">
        <v>107</v>
      </c>
      <c r="AD62" s="128" t="s">
        <v>107</v>
      </c>
      <c r="AE62" s="128" t="s">
        <v>107</v>
      </c>
      <c r="AF62" s="128" t="s">
        <v>107</v>
      </c>
      <c r="AG62" s="128"/>
      <c r="AH62" s="128" t="s">
        <v>107</v>
      </c>
      <c r="AI62" s="128" t="s">
        <v>107</v>
      </c>
      <c r="AJ62" s="128" t="s">
        <v>107</v>
      </c>
      <c r="AK62" s="128" t="s">
        <v>107</v>
      </c>
      <c r="AL62" s="128" t="s">
        <v>107</v>
      </c>
      <c r="AM62" s="128" t="s">
        <v>107</v>
      </c>
      <c r="AN62" s="128" t="s">
        <v>107</v>
      </c>
    </row>
    <row r="63" spans="1:40" x14ac:dyDescent="0.2">
      <c r="A63" s="31" t="s">
        <v>99</v>
      </c>
      <c r="B63" s="55">
        <v>553.44049589999997</v>
      </c>
      <c r="C63" s="55">
        <v>799.21595979999995</v>
      </c>
      <c r="D63" s="55">
        <f t="shared" si="37"/>
        <v>1352.6564556999999</v>
      </c>
      <c r="E63" s="55"/>
      <c r="F63" s="55">
        <v>359.56816830000002</v>
      </c>
      <c r="G63" s="55">
        <v>142.5124907</v>
      </c>
      <c r="H63" s="55">
        <f t="shared" si="38"/>
        <v>51.359836899999948</v>
      </c>
      <c r="I63" s="55"/>
      <c r="J63" s="55">
        <v>106.299521</v>
      </c>
      <c r="K63" s="55">
        <v>342.59139820000001</v>
      </c>
      <c r="L63" s="55">
        <v>59.95475424</v>
      </c>
      <c r="M63" s="55">
        <v>67.888605870000006</v>
      </c>
      <c r="N63" s="55">
        <v>124.8740677</v>
      </c>
      <c r="O63" s="55">
        <v>17.205780279999999</v>
      </c>
      <c r="P63" s="55">
        <f t="shared" si="39"/>
        <v>80.401832509999963</v>
      </c>
      <c r="R63" s="128" t="s">
        <v>107</v>
      </c>
      <c r="S63" s="128" t="s">
        <v>107</v>
      </c>
      <c r="T63" s="128" t="s">
        <v>107</v>
      </c>
      <c r="U63" s="128"/>
      <c r="V63" s="128" t="s">
        <v>107</v>
      </c>
      <c r="W63" s="128" t="s">
        <v>107</v>
      </c>
      <c r="X63" s="128" t="s">
        <v>107</v>
      </c>
      <c r="Y63" s="128" t="s">
        <v>107</v>
      </c>
      <c r="Z63" s="128" t="s">
        <v>107</v>
      </c>
      <c r="AA63" s="128" t="s">
        <v>107</v>
      </c>
      <c r="AB63" s="128" t="s">
        <v>107</v>
      </c>
      <c r="AD63" s="128">
        <f>IFERROR(F63/F62-1, "n/a")</f>
        <v>1.2066268648982748E-2</v>
      </c>
      <c r="AE63" s="128">
        <f t="shared" ref="AE63:AN63" si="40">IFERROR(G63/G62-1, "n/a")</f>
        <v>1.4415330915328539E-2</v>
      </c>
      <c r="AF63" s="128">
        <f t="shared" si="40"/>
        <v>6.2611806466805753E-4</v>
      </c>
      <c r="AG63" s="128"/>
      <c r="AH63" s="128">
        <f t="shared" si="40"/>
        <v>-3.9554174398719555E-2</v>
      </c>
      <c r="AI63" s="128">
        <f t="shared" si="40"/>
        <v>-2.9408474007689644E-2</v>
      </c>
      <c r="AJ63" s="128">
        <f t="shared" si="40"/>
        <v>-3.8249159976496028E-2</v>
      </c>
      <c r="AK63" s="128">
        <f t="shared" si="40"/>
        <v>-9.2384325282580337E-2</v>
      </c>
      <c r="AL63" s="128">
        <f t="shared" si="40"/>
        <v>8.0914899016943931E-3</v>
      </c>
      <c r="AM63" s="128">
        <f t="shared" si="40"/>
        <v>-5.211245367788464E-2</v>
      </c>
      <c r="AN63" s="128">
        <f t="shared" si="40"/>
        <v>4.094857578451383E-2</v>
      </c>
    </row>
    <row r="64" spans="1:40" x14ac:dyDescent="0.2">
      <c r="A64" s="31" t="s">
        <v>100</v>
      </c>
      <c r="B64" s="55">
        <v>561.59295770000006</v>
      </c>
      <c r="C64" s="55">
        <v>803.12728470000002</v>
      </c>
      <c r="D64" s="55">
        <f t="shared" si="37"/>
        <v>1364.7202424000002</v>
      </c>
      <c r="E64" s="55"/>
      <c r="F64" s="55">
        <v>367.35602239999997</v>
      </c>
      <c r="G64" s="55">
        <v>144.30786979999999</v>
      </c>
      <c r="H64" s="55">
        <f t="shared" si="38"/>
        <v>49.929065500000092</v>
      </c>
      <c r="I64" s="55"/>
      <c r="J64" s="55">
        <v>106.0244359</v>
      </c>
      <c r="K64" s="55">
        <v>340.43358319999999</v>
      </c>
      <c r="L64" s="55">
        <v>58.760953499999999</v>
      </c>
      <c r="M64" s="55">
        <v>67.365882319999997</v>
      </c>
      <c r="N64" s="55">
        <v>124.3931041</v>
      </c>
      <c r="O64" s="55">
        <v>17.961686180000001</v>
      </c>
      <c r="P64" s="55">
        <f t="shared" si="39"/>
        <v>88.187639500000046</v>
      </c>
      <c r="R64" s="128" t="s">
        <v>107</v>
      </c>
      <c r="S64" s="128" t="s">
        <v>107</v>
      </c>
      <c r="T64" s="128" t="s">
        <v>107</v>
      </c>
      <c r="U64" s="128"/>
      <c r="V64" s="128" t="s">
        <v>107</v>
      </c>
      <c r="W64" s="128" t="s">
        <v>107</v>
      </c>
      <c r="X64" s="128" t="s">
        <v>107</v>
      </c>
      <c r="Y64" s="128" t="s">
        <v>107</v>
      </c>
      <c r="Z64" s="128" t="s">
        <v>107</v>
      </c>
      <c r="AA64" s="128" t="s">
        <v>107</v>
      </c>
      <c r="AB64" s="128" t="s">
        <v>107</v>
      </c>
      <c r="AD64" s="128">
        <f t="shared" ref="AD64:AD67" si="41">IFERROR(F64/F63-1, "n/a")</f>
        <v>2.1658908620360018E-2</v>
      </c>
      <c r="AE64" s="128">
        <f t="shared" ref="AE64:AE67" si="42">IFERROR(G64/G63-1, "n/a")</f>
        <v>1.2598047309266391E-2</v>
      </c>
      <c r="AF64" s="128">
        <f t="shared" ref="AF64:AF67" si="43">IFERROR(H64/H63-1, "n/a")</f>
        <v>-2.7857787063958805E-2</v>
      </c>
      <c r="AG64" s="128"/>
      <c r="AH64" s="128">
        <f t="shared" ref="AH64:AH67" si="44">IFERROR(J64/J63-1, "n/a")</f>
        <v>-2.5878300994413017E-3</v>
      </c>
      <c r="AI64" s="128">
        <f t="shared" ref="AI64:AI67" si="45">IFERROR(K64/K63-1, "n/a")</f>
        <v>-6.2985089857402476E-3</v>
      </c>
      <c r="AJ64" s="128">
        <f t="shared" ref="AJ64:AJ67" si="46">IFERROR(L64/L63-1, "n/a")</f>
        <v>-1.9911694329046714E-2</v>
      </c>
      <c r="AK64" s="128">
        <f t="shared" ref="AK64:AK67" si="47">IFERROR(M64/M63-1, "n/a")</f>
        <v>-7.6997243248885239E-3</v>
      </c>
      <c r="AL64" s="128">
        <f t="shared" ref="AL64:AL67" si="48">IFERROR(N64/N63-1, "n/a")</f>
        <v>-3.8515891158080739E-3</v>
      </c>
      <c r="AM64" s="128">
        <f t="shared" ref="AM64:AM67" si="49">IFERROR(O64/O63-1, "n/a")</f>
        <v>4.3933253110215897E-2</v>
      </c>
      <c r="AN64" s="128">
        <f t="shared" ref="AN64:AN67" si="50">IFERROR(P64/P63-1, "n/a")</f>
        <v>9.6836188267620971E-2</v>
      </c>
    </row>
    <row r="65" spans="1:40" x14ac:dyDescent="0.2">
      <c r="A65" s="31" t="s">
        <v>101</v>
      </c>
      <c r="B65" s="55">
        <v>596.25072030000001</v>
      </c>
      <c r="C65" s="55">
        <v>805.28293159999998</v>
      </c>
      <c r="D65" s="55">
        <f t="shared" si="37"/>
        <v>1401.5336519</v>
      </c>
      <c r="E65" s="55"/>
      <c r="F65" s="55">
        <v>382.45647000000002</v>
      </c>
      <c r="G65" s="55">
        <v>163.0944303</v>
      </c>
      <c r="H65" s="55">
        <f t="shared" si="38"/>
        <v>50.699820000000045</v>
      </c>
      <c r="I65" s="55"/>
      <c r="J65" s="55">
        <v>105.7444912</v>
      </c>
      <c r="K65" s="55">
        <v>337.040503</v>
      </c>
      <c r="L65" s="55">
        <v>58.412472190000003</v>
      </c>
      <c r="M65" s="55">
        <v>67.802997540000007</v>
      </c>
      <c r="N65" s="55">
        <v>125.6472711</v>
      </c>
      <c r="O65" s="55">
        <v>17.648283769999999</v>
      </c>
      <c r="P65" s="55">
        <f t="shared" si="39"/>
        <v>92.986912799999914</v>
      </c>
      <c r="R65" s="128" t="s">
        <v>107</v>
      </c>
      <c r="S65" s="128" t="s">
        <v>107</v>
      </c>
      <c r="T65" s="128" t="s">
        <v>107</v>
      </c>
      <c r="U65" s="128"/>
      <c r="V65" s="128" t="s">
        <v>107</v>
      </c>
      <c r="W65" s="128" t="s">
        <v>107</v>
      </c>
      <c r="X65" s="128" t="s">
        <v>107</v>
      </c>
      <c r="Y65" s="128" t="s">
        <v>107</v>
      </c>
      <c r="Z65" s="128" t="s">
        <v>107</v>
      </c>
      <c r="AA65" s="128" t="s">
        <v>107</v>
      </c>
      <c r="AB65" s="128" t="s">
        <v>107</v>
      </c>
      <c r="AD65" s="128">
        <f t="shared" si="41"/>
        <v>4.1105757573664414E-2</v>
      </c>
      <c r="AE65" s="128">
        <f t="shared" si="42"/>
        <v>0.13018389451688805</v>
      </c>
      <c r="AF65" s="128">
        <f t="shared" si="43"/>
        <v>1.5436990303772991E-2</v>
      </c>
      <c r="AG65" s="128"/>
      <c r="AH65" s="128">
        <f t="shared" si="44"/>
        <v>-2.6403790562398166E-3</v>
      </c>
      <c r="AI65" s="128">
        <f t="shared" si="45"/>
        <v>-9.9669373629528435E-3</v>
      </c>
      <c r="AJ65" s="128">
        <f t="shared" si="46"/>
        <v>-5.9304910700606062E-3</v>
      </c>
      <c r="AK65" s="128">
        <f t="shared" si="47"/>
        <v>6.4886735680775853E-3</v>
      </c>
      <c r="AL65" s="128">
        <f t="shared" si="48"/>
        <v>1.0082287190066097E-2</v>
      </c>
      <c r="AM65" s="128">
        <f t="shared" si="49"/>
        <v>-1.7448384681665874E-2</v>
      </c>
      <c r="AN65" s="128">
        <f t="shared" si="50"/>
        <v>5.4421156153066752E-2</v>
      </c>
    </row>
    <row r="66" spans="1:40" x14ac:dyDescent="0.2">
      <c r="A66" s="31" t="s">
        <v>102</v>
      </c>
      <c r="B66" s="55">
        <v>591.47820160000003</v>
      </c>
      <c r="C66" s="55">
        <v>782.76632689999997</v>
      </c>
      <c r="D66" s="55">
        <f t="shared" si="37"/>
        <v>1374.2445284999999</v>
      </c>
      <c r="E66" s="55"/>
      <c r="F66" s="55">
        <v>381.97370230000001</v>
      </c>
      <c r="G66" s="55">
        <v>161.07169139999999</v>
      </c>
      <c r="H66" s="55">
        <f t="shared" si="38"/>
        <v>48.432807900000057</v>
      </c>
      <c r="I66" s="55"/>
      <c r="J66" s="55">
        <v>103.4645587</v>
      </c>
      <c r="K66" s="55">
        <v>328.08252190000002</v>
      </c>
      <c r="L66" s="55">
        <v>57.467907289999999</v>
      </c>
      <c r="M66" s="55">
        <v>71.009103019999998</v>
      </c>
      <c r="N66" s="55">
        <v>117.517645</v>
      </c>
      <c r="O66" s="55">
        <v>16.698698950000001</v>
      </c>
      <c r="P66" s="55">
        <f t="shared" si="39"/>
        <v>88.525892039999917</v>
      </c>
      <c r="R66" s="128">
        <f>IFERROR(F66/F62-1, "n/a")</f>
        <v>7.5130486206607783E-2</v>
      </c>
      <c r="S66" s="128">
        <f t="shared" ref="S66:AB66" si="51">IFERROR(G66/G62-1, "n/a")</f>
        <v>0.14652120898356213</v>
      </c>
      <c r="T66" s="128">
        <f t="shared" si="51"/>
        <v>-5.6400185804544645E-2</v>
      </c>
      <c r="U66" s="128"/>
      <c r="V66" s="128">
        <f t="shared" si="51"/>
        <v>-6.5168849621687008E-2</v>
      </c>
      <c r="W66" s="128">
        <f t="shared" si="51"/>
        <v>-7.0513395095724962E-2</v>
      </c>
      <c r="X66" s="128">
        <f t="shared" si="51"/>
        <v>-7.8141361579028845E-2</v>
      </c>
      <c r="Y66" s="128">
        <f t="shared" si="51"/>
        <v>-5.0665805805623743E-2</v>
      </c>
      <c r="Z66" s="128">
        <f t="shared" si="51"/>
        <v>-5.1295917400563718E-2</v>
      </c>
      <c r="AA66" s="128">
        <f t="shared" si="51"/>
        <v>-8.0048186312932201E-2</v>
      </c>
      <c r="AB66" s="128">
        <f t="shared" si="51"/>
        <v>0.14612936499463869</v>
      </c>
      <c r="AD66" s="128">
        <f t="shared" si="41"/>
        <v>-1.2622814303546726E-3</v>
      </c>
      <c r="AE66" s="128">
        <f t="shared" si="42"/>
        <v>-1.2402256142526324E-2</v>
      </c>
      <c r="AF66" s="128">
        <f t="shared" si="43"/>
        <v>-4.4714401352903943E-2</v>
      </c>
      <c r="AG66" s="128"/>
      <c r="AH66" s="128">
        <f t="shared" si="44"/>
        <v>-2.1560768548101961E-2</v>
      </c>
      <c r="AI66" s="128">
        <f t="shared" si="45"/>
        <v>-2.657835191991742E-2</v>
      </c>
      <c r="AJ66" s="128">
        <f t="shared" si="46"/>
        <v>-1.6170603033673792E-2</v>
      </c>
      <c r="AK66" s="128">
        <f t="shared" si="47"/>
        <v>4.7285600877875256E-2</v>
      </c>
      <c r="AL66" s="128">
        <f t="shared" si="48"/>
        <v>-6.4701971072095965E-2</v>
      </c>
      <c r="AM66" s="128">
        <f t="shared" si="49"/>
        <v>-5.3806071591742E-2</v>
      </c>
      <c r="AN66" s="128">
        <f t="shared" si="50"/>
        <v>-4.7974716287171981E-2</v>
      </c>
    </row>
    <row r="67" spans="1:40" x14ac:dyDescent="0.2">
      <c r="A67" s="31" t="s">
        <v>103</v>
      </c>
      <c r="B67" s="55">
        <v>602.02329589999999</v>
      </c>
      <c r="C67" s="55">
        <v>781.30895420000002</v>
      </c>
      <c r="D67" s="55">
        <f t="shared" si="37"/>
        <v>1383.3322501</v>
      </c>
      <c r="E67" s="55"/>
      <c r="F67" s="55">
        <v>388.51727349999999</v>
      </c>
      <c r="G67" s="55">
        <v>164.65039619999999</v>
      </c>
      <c r="H67" s="55">
        <f t="shared" si="38"/>
        <v>48.855626199999961</v>
      </c>
      <c r="I67" s="55"/>
      <c r="J67" s="55">
        <v>100.5463244</v>
      </c>
      <c r="K67" s="55">
        <v>325.77101850000003</v>
      </c>
      <c r="L67" s="55">
        <v>57.268163780000002</v>
      </c>
      <c r="M67" s="55">
        <v>69.915965850000006</v>
      </c>
      <c r="N67" s="55">
        <v>117.9632113</v>
      </c>
      <c r="O67" s="55">
        <v>16.334694370000001</v>
      </c>
      <c r="P67" s="55">
        <f t="shared" si="39"/>
        <v>93.509576000000038</v>
      </c>
      <c r="R67" s="128">
        <f>IFERROR(F67/F63-1, "n/a")</f>
        <v>8.051075637998828E-2</v>
      </c>
      <c r="S67" s="128">
        <f t="shared" ref="S67:AB67" si="52">IFERROR(G67/G63-1, "n/a")</f>
        <v>0.1553401066198612</v>
      </c>
      <c r="T67" s="128">
        <f t="shared" si="52"/>
        <v>-4.8758151332836341E-2</v>
      </c>
      <c r="U67" s="128"/>
      <c r="V67" s="128">
        <f t="shared" si="52"/>
        <v>-5.4122507287685639E-2</v>
      </c>
      <c r="W67" s="128">
        <f t="shared" si="52"/>
        <v>-4.909749570005395E-2</v>
      </c>
      <c r="X67" s="128">
        <f t="shared" si="52"/>
        <v>-4.4810298933851467E-2</v>
      </c>
      <c r="Y67" s="128">
        <f t="shared" si="52"/>
        <v>2.9863037457009911E-2</v>
      </c>
      <c r="Z67" s="128">
        <f t="shared" si="52"/>
        <v>-5.534260657387069E-2</v>
      </c>
      <c r="AA67" s="128">
        <f t="shared" si="52"/>
        <v>-5.0627515626974984E-2</v>
      </c>
      <c r="AB67" s="128">
        <f t="shared" si="52"/>
        <v>0.16302791964809771</v>
      </c>
      <c r="AD67" s="128">
        <f t="shared" si="41"/>
        <v>1.7130946870422825E-2</v>
      </c>
      <c r="AE67" s="128">
        <f t="shared" si="42"/>
        <v>2.2218086672429305E-2</v>
      </c>
      <c r="AF67" s="128">
        <f t="shared" si="43"/>
        <v>8.7299976675501156E-3</v>
      </c>
      <c r="AG67" s="128"/>
      <c r="AH67" s="128">
        <f t="shared" si="44"/>
        <v>-2.8205158719726842E-2</v>
      </c>
      <c r="AI67" s="128">
        <f t="shared" si="45"/>
        <v>-7.0454938794469735E-3</v>
      </c>
      <c r="AJ67" s="128">
        <f t="shared" si="46"/>
        <v>-3.4757401029418267E-3</v>
      </c>
      <c r="AK67" s="128">
        <f t="shared" si="47"/>
        <v>-1.5394324438827267E-2</v>
      </c>
      <c r="AL67" s="128">
        <f t="shared" si="48"/>
        <v>3.7914842490247569E-3</v>
      </c>
      <c r="AM67" s="128">
        <f t="shared" si="49"/>
        <v>-2.1798379687538394E-2</v>
      </c>
      <c r="AN67" s="128">
        <f t="shared" si="50"/>
        <v>5.6296342743976879E-2</v>
      </c>
    </row>
    <row r="68" spans="1:40" x14ac:dyDescent="0.2">
      <c r="A68" s="31" t="s">
        <v>104</v>
      </c>
      <c r="B68" s="55">
        <v>595.79680050000002</v>
      </c>
      <c r="C68" s="55">
        <v>751.03525879999995</v>
      </c>
      <c r="D68" s="55">
        <f t="shared" si="37"/>
        <v>1346.8320592999999</v>
      </c>
      <c r="E68" s="55"/>
      <c r="F68" s="55">
        <v>384.22473409999998</v>
      </c>
      <c r="G68" s="55">
        <v>162.44227369999999</v>
      </c>
      <c r="H68" s="55">
        <f t="shared" si="38"/>
        <v>49.129792700000053</v>
      </c>
      <c r="I68" s="55"/>
      <c r="J68" s="55">
        <v>90.143447730000005</v>
      </c>
      <c r="K68" s="55">
        <v>311.73743409999997</v>
      </c>
      <c r="L68" s="55">
        <v>54.413700259999999</v>
      </c>
      <c r="M68" s="55">
        <v>65.493347920000005</v>
      </c>
      <c r="N68" s="55">
        <v>116.2039626</v>
      </c>
      <c r="O68" s="55">
        <v>18.608756679999999</v>
      </c>
      <c r="P68" s="55">
        <f t="shared" si="39"/>
        <v>94.434609510000087</v>
      </c>
      <c r="R68" s="128">
        <f>IFERROR(F68/F64-1, "n/a")</f>
        <v>4.5919246375202505E-2</v>
      </c>
      <c r="S68" s="128">
        <f t="shared" ref="S68" si="53">IFERROR(G68/G64-1, "n/a")</f>
        <v>0.12566469122670121</v>
      </c>
      <c r="T68" s="128">
        <f t="shared" ref="T68" si="54">IFERROR(H68/H64-1, "n/a")</f>
        <v>-1.6008166625911313E-2</v>
      </c>
      <c r="U68" s="128"/>
      <c r="V68" s="128">
        <f t="shared" ref="V68" si="55">IFERROR(J68/J64-1, "n/a")</f>
        <v>-0.1497861133161662</v>
      </c>
      <c r="W68" s="128">
        <f t="shared" ref="W68" si="56">IFERROR(K68/K64-1, "n/a")</f>
        <v>-8.4292944398324576E-2</v>
      </c>
      <c r="X68" s="128">
        <f t="shared" ref="X68" si="57">IFERROR(L68/L64-1, "n/a")</f>
        <v>-7.3982006435617143E-2</v>
      </c>
      <c r="Y68" s="128">
        <f t="shared" ref="Y68" si="58">IFERROR(M68/M64-1, "n/a")</f>
        <v>-2.7796479991238243E-2</v>
      </c>
      <c r="Z68" s="128">
        <f t="shared" ref="Z68" si="59">IFERROR(N68/N64-1, "n/a")</f>
        <v>-6.58327610621946E-2</v>
      </c>
      <c r="AA68" s="128">
        <f t="shared" ref="AA68" si="60">IFERROR(O68/O64-1, "n/a")</f>
        <v>3.6025042054264267E-2</v>
      </c>
      <c r="AB68" s="128">
        <f t="shared" ref="AB68" si="61">IFERROR(P68/P64-1, "n/a")</f>
        <v>7.0837251630939013E-2</v>
      </c>
      <c r="AD68" s="128">
        <f t="shared" ref="AD68" si="62">IFERROR(F68/F67-1, "n/a")</f>
        <v>-1.1048516225109384E-2</v>
      </c>
      <c r="AE68" s="128">
        <f t="shared" ref="AE68" si="63">IFERROR(G68/G67-1, "n/a")</f>
        <v>-1.3410975928158764E-2</v>
      </c>
      <c r="AF68" s="128">
        <f t="shared" ref="AF68" si="64">IFERROR(H68/H67-1, "n/a")</f>
        <v>5.6117692336545844E-3</v>
      </c>
      <c r="AG68" s="128"/>
      <c r="AH68" s="128">
        <f t="shared" ref="AH68" si="65">IFERROR(J68/J67-1, "n/a")</f>
        <v>-0.10346352024380912</v>
      </c>
      <c r="AI68" s="128">
        <f t="shared" ref="AI68" si="66">IFERROR(K68/K67-1, "n/a")</f>
        <v>-4.3078062820373519E-2</v>
      </c>
      <c r="AJ68" s="128">
        <f t="shared" ref="AJ68" si="67">IFERROR(L68/L67-1, "n/a")</f>
        <v>-4.9843810794521715E-2</v>
      </c>
      <c r="AK68" s="128">
        <f t="shared" ref="AK68" si="68">IFERROR(M68/M67-1, "n/a")</f>
        <v>-6.3256194436166813E-2</v>
      </c>
      <c r="AL68" s="128">
        <f t="shared" ref="AL68" si="69">IFERROR(N68/N67-1, "n/a")</f>
        <v>-1.4913536861301147E-2</v>
      </c>
      <c r="AM68" s="128">
        <f t="shared" ref="AM68" si="70">IFERROR(O68/O67-1, "n/a")</f>
        <v>0.13921670393640784</v>
      </c>
      <c r="AN68" s="128">
        <f t="shared" ref="AN68" si="71">IFERROR(P68/P67-1, "n/a")</f>
        <v>9.8923933737016245E-3</v>
      </c>
    </row>
    <row r="69" spans="1:40" x14ac:dyDescent="0.2">
      <c r="A69" s="80" t="s">
        <v>105</v>
      </c>
      <c r="B69" s="41">
        <v>596.39955129999998</v>
      </c>
      <c r="C69" s="41">
        <v>783.74906869999995</v>
      </c>
      <c r="D69" s="55">
        <f t="shared" si="37"/>
        <v>1380.1486199999999</v>
      </c>
      <c r="F69" s="41">
        <v>381.62611249999998</v>
      </c>
      <c r="G69" s="41">
        <v>166.39713119999999</v>
      </c>
      <c r="H69" s="55">
        <f t="shared" si="38"/>
        <v>48.376307600000018</v>
      </c>
      <c r="J69" s="41">
        <v>76.362293719999997</v>
      </c>
      <c r="K69" s="41">
        <v>291.31648669999998</v>
      </c>
      <c r="L69" s="41">
        <v>89.961875849999998</v>
      </c>
      <c r="M69" s="41">
        <v>107.6448793</v>
      </c>
      <c r="N69" s="41">
        <v>110.358408</v>
      </c>
      <c r="O69" s="41">
        <v>20.924228400000001</v>
      </c>
      <c r="P69" s="55">
        <f t="shared" si="39"/>
        <v>87.180896730000086</v>
      </c>
      <c r="R69" s="128">
        <f>IFERROR(F69/F65-1, "n/a")</f>
        <v>-2.1711163626021435E-3</v>
      </c>
      <c r="S69" s="128">
        <f t="shared" ref="S69" si="72">IFERROR(G69/G65-1, "n/a")</f>
        <v>2.0250237202612764E-2</v>
      </c>
      <c r="T69" s="128">
        <f t="shared" ref="T69" si="73">IFERROR(H69/H65-1, "n/a")</f>
        <v>-4.5828809648634339E-2</v>
      </c>
      <c r="U69" s="128"/>
      <c r="V69" s="128">
        <f t="shared" ref="V69" si="74">IFERROR(J69/J65-1, "n/a")</f>
        <v>-0.27786031354038043</v>
      </c>
      <c r="W69" s="128">
        <f t="shared" ref="W69" si="75">IFERROR(K69/K65-1, "n/a")</f>
        <v>-0.13566326863688549</v>
      </c>
      <c r="X69" s="128">
        <f t="shared" ref="X69" si="76">IFERROR(L69/L65-1, "n/a")</f>
        <v>0.54011416529980627</v>
      </c>
      <c r="Y69" s="128">
        <f t="shared" ref="Y69" si="77">IFERROR(M69/M65-1, "n/a")</f>
        <v>0.58761239481330452</v>
      </c>
      <c r="Z69" s="128">
        <f t="shared" ref="Z69" si="78">IFERROR(N69/N65-1, "n/a")</f>
        <v>-0.12168082096929844</v>
      </c>
      <c r="AA69" s="128">
        <f t="shared" ref="AA69" si="79">IFERROR(O69/O65-1, "n/a")</f>
        <v>0.18562397753195259</v>
      </c>
      <c r="AB69" s="128">
        <f t="shared" ref="AB69" si="80">IFERROR(P69/P65-1, "n/a")</f>
        <v>-6.2439066909207419E-2</v>
      </c>
      <c r="AD69" s="128">
        <f t="shared" ref="AD69" si="81">IFERROR(F69/F68-1, "n/a")</f>
        <v>-6.7632855705840322E-3</v>
      </c>
      <c r="AE69" s="128">
        <f t="shared" ref="AE69" si="82">IFERROR(G69/G68-1, "n/a")</f>
        <v>2.4346233341352219E-2</v>
      </c>
      <c r="AF69" s="128">
        <f t="shared" ref="AF69" si="83">IFERROR(H69/H68-1, "n/a")</f>
        <v>-1.5336622822754831E-2</v>
      </c>
      <c r="AG69" s="128"/>
      <c r="AH69" s="128">
        <f t="shared" ref="AH69" si="84">IFERROR(J69/J68-1, "n/a")</f>
        <v>-0.15288026314766301</v>
      </c>
      <c r="AI69" s="128">
        <f t="shared" ref="AI69" si="85">IFERROR(K69/K68-1, "n/a")</f>
        <v>-6.5506882286871293E-2</v>
      </c>
      <c r="AJ69" s="128">
        <f t="shared" ref="AJ69" si="86">IFERROR(L69/L68-1, "n/a")</f>
        <v>0.65329458243316307</v>
      </c>
      <c r="AK69" s="128">
        <f t="shared" ref="AK69" si="87">IFERROR(M69/M68-1, "n/a")</f>
        <v>0.64360019328204143</v>
      </c>
      <c r="AL69" s="128">
        <f t="shared" ref="AL69" si="88">IFERROR(N69/N68-1, "n/a")</f>
        <v>-5.0304262171520842E-2</v>
      </c>
      <c r="AM69" s="128">
        <f t="shared" ref="AM69" si="89">IFERROR(O69/O68-1, "n/a")</f>
        <v>0.12442914697727137</v>
      </c>
      <c r="AN69" s="128">
        <f t="shared" ref="AN69" si="90">IFERROR(P69/P68-1, "n/a")</f>
        <v>-7.681201645919733E-2</v>
      </c>
    </row>
    <row r="70" spans="1:40" x14ac:dyDescent="0.2">
      <c r="A70" s="80" t="s">
        <v>127</v>
      </c>
      <c r="B70" s="41">
        <v>600.83925945863564</v>
      </c>
      <c r="C70" s="41">
        <v>766.33190965607753</v>
      </c>
      <c r="D70" s="55">
        <f t="shared" si="37"/>
        <v>1367.1711691147132</v>
      </c>
      <c r="F70" s="41">
        <v>374.37511703710265</v>
      </c>
      <c r="G70" s="41">
        <v>170.66483569462727</v>
      </c>
      <c r="H70" s="55">
        <f t="shared" si="38"/>
        <v>55.799306726905684</v>
      </c>
      <c r="J70" s="41">
        <v>76.151963028609771</v>
      </c>
      <c r="K70" s="41">
        <v>279.43829763447292</v>
      </c>
      <c r="L70" s="41">
        <v>83.030265480565049</v>
      </c>
      <c r="M70" s="41">
        <v>106.70560796986648</v>
      </c>
      <c r="N70" s="41">
        <v>109.16697708301382</v>
      </c>
      <c r="O70" s="41">
        <v>20.479468167967926</v>
      </c>
      <c r="P70" s="55">
        <f t="shared" si="39"/>
        <v>91.359330291581614</v>
      </c>
      <c r="R70" s="128">
        <f t="shared" ref="R70" si="91">IFERROR(F70/F66-1, "n/a")</f>
        <v>-1.9892953931497259E-2</v>
      </c>
      <c r="S70" s="128">
        <f t="shared" ref="S70" si="92">IFERROR(G70/G66-1, "n/a")</f>
        <v>5.9558226596155839E-2</v>
      </c>
      <c r="T70" s="128">
        <f t="shared" ref="T70" si="93">IFERROR(H70/H66-1, "n/a")</f>
        <v>0.15209728996335192</v>
      </c>
      <c r="U70" s="128"/>
      <c r="V70" s="128">
        <f t="shared" ref="V70" si="94">IFERROR(J70/J66-1, "n/a")</f>
        <v>-0.26398020746973161</v>
      </c>
      <c r="W70" s="128">
        <f t="shared" ref="W70" si="95">IFERROR(K70/K66-1, "n/a")</f>
        <v>-0.14826825880213734</v>
      </c>
      <c r="X70" s="128">
        <f t="shared" ref="X70" si="96">IFERROR(L70/L66-1, "n/a")</f>
        <v>0.4448110153301712</v>
      </c>
      <c r="Y70" s="128">
        <f t="shared" ref="Y70" si="97">IFERROR(M70/M66-1, "n/a")</f>
        <v>0.50270322299117653</v>
      </c>
      <c r="Z70" s="128">
        <f t="shared" ref="Z70" si="98">IFERROR(N70/N66-1, "n/a")</f>
        <v>-7.1058843265504379E-2</v>
      </c>
      <c r="AA70" s="128">
        <f t="shared" ref="AA70" si="99">IFERROR(O70/O66-1, "n/a")</f>
        <v>0.22641100538961001</v>
      </c>
      <c r="AB70" s="128">
        <f t="shared" ref="AB70" si="100">IFERROR(P70/P66-1, "n/a")</f>
        <v>3.2006887321750055E-2</v>
      </c>
      <c r="AD70" s="128">
        <f t="shared" ref="AD70" si="101">IFERROR(F70/F69-1, "n/a")</f>
        <v>-1.9000260268870695E-2</v>
      </c>
      <c r="AE70" s="128">
        <f t="shared" ref="AE70" si="102">IFERROR(G70/G69-1, "n/a")</f>
        <v>2.5647704764198975E-2</v>
      </c>
      <c r="AF70" s="128">
        <f t="shared" ref="AF70" si="103">IFERROR(H70/H69-1, "n/a")</f>
        <v>0.15344286273939733</v>
      </c>
      <c r="AG70" s="128"/>
      <c r="AH70" s="128">
        <f t="shared" ref="AH70" si="104">IFERROR(J70/J69-1, "n/a")</f>
        <v>-2.754378910636901E-3</v>
      </c>
      <c r="AI70" s="128">
        <f t="shared" ref="AI70" si="105">IFERROR(K70/K69-1, "n/a")</f>
        <v>-4.0774173820650628E-2</v>
      </c>
      <c r="AJ70" s="128">
        <f t="shared" ref="AJ70" si="106">IFERROR(L70/L69-1, "n/a")</f>
        <v>-7.7050531727378968E-2</v>
      </c>
      <c r="AK70" s="128">
        <f t="shared" ref="AK70" si="107">IFERROR(M70/M69-1, "n/a")</f>
        <v>-8.7256480404964698E-3</v>
      </c>
      <c r="AL70" s="128">
        <f t="shared" ref="AL70" si="108">IFERROR(N70/N69-1, "n/a")</f>
        <v>-1.0796013992755094E-2</v>
      </c>
      <c r="AM70" s="128">
        <f t="shared" ref="AM70" si="109">IFERROR(O70/O69-1, "n/a")</f>
        <v>-2.1255753069110761E-2</v>
      </c>
      <c r="AN70" s="128">
        <f t="shared" ref="AN70" si="110">IFERROR(P70/P69-1, "n/a")</f>
        <v>4.7928315930520604E-2</v>
      </c>
    </row>
    <row r="71" spans="1:40" x14ac:dyDescent="0.2">
      <c r="A71" s="31" t="s">
        <v>131</v>
      </c>
      <c r="B71" s="55">
        <v>616.8666665867745</v>
      </c>
      <c r="C71" s="55">
        <v>780.25424862181274</v>
      </c>
      <c r="D71" s="55">
        <f t="shared" si="37"/>
        <v>1397.1209152085871</v>
      </c>
      <c r="E71" s="55"/>
      <c r="F71" s="55">
        <v>374.48562070000003</v>
      </c>
      <c r="G71" s="55">
        <v>184.2290381</v>
      </c>
      <c r="H71" s="55">
        <f t="shared" si="38"/>
        <v>58.152007786774448</v>
      </c>
      <c r="I71" s="55"/>
      <c r="J71" s="55">
        <v>89.881998210000006</v>
      </c>
      <c r="K71" s="55">
        <v>266.94305079999998</v>
      </c>
      <c r="L71" s="55">
        <v>79.755251099999995</v>
      </c>
      <c r="M71" s="55">
        <v>115.2366885</v>
      </c>
      <c r="N71" s="55">
        <v>110.8214691</v>
      </c>
      <c r="O71" s="55">
        <v>22.292183000000001</v>
      </c>
      <c r="P71" s="55">
        <f t="shared" si="39"/>
        <v>95.323607911812701</v>
      </c>
      <c r="R71" s="128">
        <f t="shared" ref="R71" si="111">IFERROR(F71/F67-1, "n/a")</f>
        <v>-3.6115904638149843E-2</v>
      </c>
      <c r="S71" s="128">
        <f t="shared" ref="S71" si="112">IFERROR(G71/G67-1, "n/a")</f>
        <v>0.11891038437719836</v>
      </c>
      <c r="T71" s="128">
        <f t="shared" ref="T71" si="113">IFERROR(H71/H67-1, "n/a")</f>
        <v>0.19028272299116478</v>
      </c>
      <c r="U71" s="128"/>
      <c r="V71" s="128">
        <f t="shared" ref="V71" si="114">IFERROR(J71/J67-1, "n/a")</f>
        <v>-0.10606380942951699</v>
      </c>
      <c r="W71" s="128">
        <f t="shared" ref="W71" si="115">IFERROR(K71/K67-1, "n/a")</f>
        <v>-0.18058072805515701</v>
      </c>
      <c r="X71" s="128">
        <f t="shared" ref="X71" si="116">IFERROR(L71/L67-1, "n/a")</f>
        <v>0.39266297076305512</v>
      </c>
      <c r="Y71" s="128">
        <f t="shared" ref="Y71" si="117">IFERROR(M71/M67-1, "n/a")</f>
        <v>0.64821707172339638</v>
      </c>
      <c r="Z71" s="128">
        <f t="shared" ref="Z71" si="118">IFERROR(N71/N67-1, "n/a")</f>
        <v>-6.0542114115877732E-2</v>
      </c>
      <c r="AA71" s="128">
        <f t="shared" ref="AA71" si="119">IFERROR(O71/O67-1, "n/a")</f>
        <v>0.3647138106814789</v>
      </c>
      <c r="AB71" s="128">
        <f t="shared" ref="AB71" si="120">IFERROR(P71/P67-1, "n/a")</f>
        <v>1.9399423988540665E-2</v>
      </c>
      <c r="AD71" s="128">
        <f t="shared" ref="AD71" si="121">IFERROR(F71/F70-1, "n/a")</f>
        <v>2.9516828942033335E-4</v>
      </c>
      <c r="AE71" s="128">
        <f t="shared" ref="AE71" si="122">IFERROR(G71/G70-1, "n/a")</f>
        <v>7.9478601143373906E-2</v>
      </c>
      <c r="AF71" s="128">
        <f t="shared" ref="AF71" si="123">IFERROR(H71/H70-1, "n/a")</f>
        <v>4.2163625282719108E-2</v>
      </c>
      <c r="AG71" s="128"/>
      <c r="AH71" s="128">
        <f t="shared" ref="AH71" si="124">IFERROR(J71/J70-1, "n/a")</f>
        <v>0.18029784965926554</v>
      </c>
      <c r="AI71" s="128">
        <f t="shared" ref="AI71" si="125">IFERROR(K71/K70-1, "n/a")</f>
        <v>-4.4715584586110246E-2</v>
      </c>
      <c r="AJ71" s="128">
        <f t="shared" ref="AJ71" si="126">IFERROR(L71/L70-1, "n/a")</f>
        <v>-3.9443621691558239E-2</v>
      </c>
      <c r="AK71" s="128">
        <f t="shared" ref="AK71" si="127">IFERROR(M71/M70-1, "n/a")</f>
        <v>7.9949692358649793E-2</v>
      </c>
      <c r="AL71" s="128">
        <f t="shared" ref="AL71" si="128">IFERROR(N71/N70-1, "n/a")</f>
        <v>1.5155608968892231E-2</v>
      </c>
      <c r="AM71" s="128">
        <f t="shared" ref="AM71" si="129">IFERROR(O71/O70-1, "n/a")</f>
        <v>8.8513764965213015E-2</v>
      </c>
      <c r="AN71" s="128">
        <f t="shared" ref="AN71" si="130">IFERROR(P71/P70-1, "n/a")</f>
        <v>4.3392148427300548E-2</v>
      </c>
    </row>
    <row r="72" spans="1:40" x14ac:dyDescent="0.2">
      <c r="A72" s="31" t="s">
        <v>132</v>
      </c>
      <c r="B72" s="55">
        <v>633.8888135572231</v>
      </c>
      <c r="C72" s="55">
        <v>790.42604919632561</v>
      </c>
      <c r="D72" s="55">
        <f t="shared" si="37"/>
        <v>1424.3148627535488</v>
      </c>
      <c r="E72" s="55"/>
      <c r="F72" s="55">
        <v>374.53584065152921</v>
      </c>
      <c r="G72" s="55">
        <v>194.87627242696357</v>
      </c>
      <c r="H72" s="55">
        <f t="shared" si="38"/>
        <v>64.476700478730322</v>
      </c>
      <c r="I72" s="55"/>
      <c r="J72" s="55">
        <v>107.99459895566264</v>
      </c>
      <c r="K72" s="55">
        <v>267.65987457489018</v>
      </c>
      <c r="L72" s="55">
        <v>74.324720036451126</v>
      </c>
      <c r="M72" s="55">
        <v>110.9361496315054</v>
      </c>
      <c r="N72" s="55">
        <v>108.70493146346418</v>
      </c>
      <c r="O72" s="55">
        <v>26.170222261249688</v>
      </c>
      <c r="P72" s="55">
        <f t="shared" si="39"/>
        <v>94.635552273102348</v>
      </c>
      <c r="R72" s="128">
        <f t="shared" ref="R72" si="131">IFERROR(F72/F68-1, "n/a")</f>
        <v>-2.5216735385778399E-2</v>
      </c>
      <c r="S72" s="128">
        <f t="shared" ref="S72" si="132">IFERROR(G72/G68-1, "n/a")</f>
        <v>0.19966476698585867</v>
      </c>
      <c r="T72" s="128">
        <f t="shared" ref="T72" si="133">IFERROR(H72/H68-1, "n/a")</f>
        <v>0.31237477170812999</v>
      </c>
      <c r="U72" s="128"/>
      <c r="V72" s="128">
        <f t="shared" ref="V72" si="134">IFERROR(J72/J68-1, "n/a")</f>
        <v>0.19803049112488869</v>
      </c>
      <c r="W72" s="128">
        <f t="shared" ref="W72" si="135">IFERROR(K72/K68-1, "n/a")</f>
        <v>-0.14139321975355224</v>
      </c>
      <c r="X72" s="128">
        <f t="shared" ref="X72" si="136">IFERROR(L72/L68-1, "n/a")</f>
        <v>0.36591923874524479</v>
      </c>
      <c r="Y72" s="128">
        <f t="shared" ref="Y72" si="137">IFERROR(M72/M68-1, "n/a")</f>
        <v>0.69385369895907112</v>
      </c>
      <c r="Z72" s="128">
        <f t="shared" ref="Z72" si="138">IFERROR(N72/N68-1, "n/a")</f>
        <v>-6.4533351262290095E-2</v>
      </c>
      <c r="AA72" s="128">
        <f t="shared" ref="AA72" si="139">IFERROR(O72/O68-1, "n/a")</f>
        <v>0.4063391075114906</v>
      </c>
      <c r="AB72" s="128">
        <f t="shared" ref="AB72" si="140">IFERROR(P72/P68-1, "n/a")</f>
        <v>2.1278508392728046E-3</v>
      </c>
      <c r="AD72" s="128">
        <f t="shared" ref="AD72" si="141">IFERROR(F72/F71-1, "n/a")</f>
        <v>1.3410381801937099E-4</v>
      </c>
      <c r="AE72" s="128">
        <f t="shared" ref="AE72" si="142">IFERROR(G72/G71-1, "n/a")</f>
        <v>5.7793464248476534E-2</v>
      </c>
      <c r="AF72" s="128">
        <f t="shared" ref="AF72" si="143">IFERROR(H72/H71-1, "n/a")</f>
        <v>0.10876138129480561</v>
      </c>
      <c r="AG72" s="128"/>
      <c r="AH72" s="128">
        <f t="shared" ref="AH72" si="144">IFERROR(J72/J71-1, "n/a")</f>
        <v>0.20151533239553054</v>
      </c>
      <c r="AI72" s="128">
        <f t="shared" ref="AI72" si="145">IFERROR(K72/K71-1, "n/a")</f>
        <v>2.6853059959490722E-3</v>
      </c>
      <c r="AJ72" s="128">
        <f t="shared" ref="AJ72" si="146">IFERROR(L72/L71-1, "n/a")</f>
        <v>-6.8089950049055381E-2</v>
      </c>
      <c r="AK72" s="128">
        <f t="shared" ref="AK72" si="147">IFERROR(M72/M71-1, "n/a")</f>
        <v>-3.7319181282223335E-2</v>
      </c>
      <c r="AL72" s="128">
        <f t="shared" ref="AL72" si="148">IFERROR(N72/N71-1, "n/a")</f>
        <v>-1.9098624605183301E-2</v>
      </c>
      <c r="AM72" s="128">
        <f t="shared" ref="AM72" si="149">IFERROR(O72/O71-1, "n/a")</f>
        <v>0.17396408692902288</v>
      </c>
      <c r="AN72" s="128">
        <f t="shared" ref="AN72" si="150">IFERROR(P72/P71-1, "n/a")</f>
        <v>-7.2181031937743612E-3</v>
      </c>
    </row>
    <row r="73" spans="1:40" x14ac:dyDescent="0.2">
      <c r="A73" s="31" t="s">
        <v>135</v>
      </c>
      <c r="B73" s="55">
        <v>672.78061676056996</v>
      </c>
      <c r="C73" s="55">
        <v>839.74995502875049</v>
      </c>
      <c r="D73" s="55">
        <f t="shared" si="37"/>
        <v>1512.5305717893204</v>
      </c>
      <c r="E73" s="55"/>
      <c r="F73" s="55">
        <v>378.61235375071635</v>
      </c>
      <c r="G73" s="55">
        <v>226.65677904420861</v>
      </c>
      <c r="H73" s="55">
        <f t="shared" si="38"/>
        <v>67.51148396564497</v>
      </c>
      <c r="I73" s="55"/>
      <c r="J73" s="55">
        <v>126.27415235086796</v>
      </c>
      <c r="K73" s="55">
        <v>275.28420932383381</v>
      </c>
      <c r="L73" s="55">
        <v>71.115659377963738</v>
      </c>
      <c r="M73" s="55">
        <v>113.87458524397042</v>
      </c>
      <c r="N73" s="55">
        <v>112.62588527120434</v>
      </c>
      <c r="O73" s="55">
        <v>33.039405392800688</v>
      </c>
      <c r="P73" s="55">
        <f t="shared" si="39"/>
        <v>107.5360580681097</v>
      </c>
      <c r="R73" s="128">
        <f t="shared" ref="R73" si="151">IFERROR(F73/F69-1, "n/a")</f>
        <v>-7.897150248814877E-3</v>
      </c>
      <c r="S73" s="128">
        <f t="shared" ref="S73" si="152">IFERROR(G73/G69-1, "n/a")</f>
        <v>0.36214355025015377</v>
      </c>
      <c r="T73" s="128">
        <f t="shared" ref="T73" si="153">IFERROR(H73/H69-1, "n/a")</f>
        <v>0.39554850948659315</v>
      </c>
      <c r="U73" s="128"/>
      <c r="V73" s="128">
        <f t="shared" ref="V73" si="154">IFERROR(J73/J69-1, "n/a")</f>
        <v>0.65361916463485681</v>
      </c>
      <c r="W73" s="128">
        <f t="shared" ref="W73" si="155">IFERROR(K73/K69-1, "n/a")</f>
        <v>-5.5033882763649955E-2</v>
      </c>
      <c r="X73" s="128">
        <f t="shared" ref="X73" si="156">IFERROR(L73/L69-1, "n/a")</f>
        <v>-0.20949114604346331</v>
      </c>
      <c r="Y73" s="128">
        <f t="shared" ref="Y73" si="157">IFERROR(M73/M69-1, "n/a")</f>
        <v>5.7872757018089027E-2</v>
      </c>
      <c r="Z73" s="128">
        <f t="shared" ref="Z73" si="158">IFERROR(N73/N69-1, "n/a")</f>
        <v>2.0546484063129533E-2</v>
      </c>
      <c r="AA73" s="128">
        <f t="shared" ref="AA73" si="159">IFERROR(O73/O69-1, "n/a")</f>
        <v>0.57900232979681521</v>
      </c>
      <c r="AB73" s="128">
        <f t="shared" ref="AB73" si="160">IFERROR(P73/P69-1, "n/a")</f>
        <v>0.23348189914987572</v>
      </c>
      <c r="AD73" s="128">
        <f t="shared" ref="AD73" si="161">IFERROR(F73/F72-1, "n/a")</f>
        <v>1.0884173573604494E-2</v>
      </c>
      <c r="AE73" s="128">
        <f t="shared" ref="AE73" si="162">IFERROR(G73/G72-1, "n/a")</f>
        <v>0.16308043160644847</v>
      </c>
      <c r="AF73" s="128">
        <f t="shared" ref="AF73" si="163">IFERROR(H73/H72-1, "n/a")</f>
        <v>4.7067909250656736E-2</v>
      </c>
      <c r="AG73" s="128"/>
      <c r="AH73" s="128">
        <f t="shared" ref="AH73" si="164">IFERROR(J73/J72-1, "n/a")</f>
        <v>0.16926358884586468</v>
      </c>
      <c r="AI73" s="128">
        <f t="shared" ref="AI73" si="165">IFERROR(K73/K72-1, "n/a")</f>
        <v>2.8485161479855581E-2</v>
      </c>
      <c r="AJ73" s="128">
        <f t="shared" ref="AJ73" si="166">IFERROR(L73/L72-1, "n/a")</f>
        <v>-4.3176222620328275E-2</v>
      </c>
      <c r="AK73" s="128">
        <f t="shared" ref="AK73" si="167">IFERROR(M73/M72-1, "n/a")</f>
        <v>2.6487629345579133E-2</v>
      </c>
      <c r="AL73" s="128">
        <f t="shared" ref="AL73" si="168">IFERROR(N73/N72-1, "n/a")</f>
        <v>3.6069695780618805E-2</v>
      </c>
      <c r="AM73" s="128">
        <f t="shared" ref="AM73" si="169">IFERROR(O73/O72-1, "n/a")</f>
        <v>0.26248088621403176</v>
      </c>
      <c r="AN73" s="128">
        <f t="shared" ref="AN73" si="170">IFERROR(P73/P72-1, "n/a")</f>
        <v>0.1363177525268584</v>
      </c>
    </row>
    <row r="74" spans="1:40" x14ac:dyDescent="0.2">
      <c r="A74" s="31"/>
      <c r="B74" s="55"/>
      <c r="C74" s="55"/>
      <c r="D74" s="55"/>
      <c r="E74" s="55"/>
      <c r="F74" s="55"/>
      <c r="G74" s="55"/>
      <c r="H74" s="55"/>
      <c r="I74" s="55"/>
      <c r="J74" s="55"/>
      <c r="K74" s="55"/>
      <c r="L74" s="55"/>
      <c r="M74" s="55"/>
      <c r="N74" s="55"/>
      <c r="O74" s="55"/>
      <c r="P74" s="55"/>
      <c r="R74" s="128"/>
      <c r="S74" s="128"/>
      <c r="T74" s="128"/>
      <c r="U74" s="128"/>
      <c r="V74" s="128"/>
      <c r="W74" s="128"/>
      <c r="X74" s="128"/>
      <c r="Y74" s="128"/>
      <c r="Z74" s="128"/>
      <c r="AA74" s="128"/>
      <c r="AB74" s="128"/>
      <c r="AD74" s="128"/>
      <c r="AE74" s="128"/>
      <c r="AF74" s="128"/>
      <c r="AG74" s="128"/>
      <c r="AH74" s="128"/>
      <c r="AI74" s="128"/>
      <c r="AJ74" s="128"/>
      <c r="AK74" s="128"/>
      <c r="AL74" s="128"/>
      <c r="AM74" s="128"/>
      <c r="AN74" s="128"/>
    </row>
    <row r="75" spans="1:40" x14ac:dyDescent="0.2">
      <c r="A75" s="31"/>
      <c r="B75" s="55"/>
      <c r="C75" s="55"/>
      <c r="D75" s="55"/>
      <c r="E75" s="55"/>
      <c r="F75" s="55"/>
      <c r="G75" s="55"/>
      <c r="H75" s="55"/>
      <c r="I75" s="55"/>
      <c r="J75" s="55"/>
      <c r="K75" s="55"/>
      <c r="L75" s="55"/>
      <c r="M75" s="55"/>
      <c r="N75" s="55"/>
      <c r="O75" s="55"/>
      <c r="P75" s="55"/>
      <c r="R75" s="128"/>
      <c r="S75" s="128"/>
      <c r="T75" s="128"/>
      <c r="U75" s="128"/>
      <c r="V75" s="128"/>
      <c r="W75" s="128"/>
      <c r="X75" s="128"/>
      <c r="Y75" s="128"/>
      <c r="Z75" s="128"/>
      <c r="AA75" s="128"/>
      <c r="AB75" s="128"/>
      <c r="AD75" s="128"/>
      <c r="AE75" s="128"/>
      <c r="AF75" s="128"/>
      <c r="AG75" s="128"/>
      <c r="AH75" s="128"/>
      <c r="AI75" s="128"/>
      <c r="AJ75" s="128"/>
      <c r="AK75" s="128"/>
      <c r="AL75" s="128"/>
      <c r="AM75" s="128"/>
      <c r="AN75" s="128"/>
    </row>
    <row r="76" spans="1:40" x14ac:dyDescent="0.2">
      <c r="A76" s="31"/>
      <c r="B76" s="55"/>
      <c r="C76" s="55"/>
      <c r="D76" s="55"/>
      <c r="E76" s="55"/>
      <c r="F76" s="55"/>
      <c r="G76" s="55"/>
      <c r="H76" s="55"/>
      <c r="I76" s="55"/>
      <c r="J76" s="55"/>
      <c r="K76" s="55"/>
      <c r="L76" s="55"/>
      <c r="M76" s="55"/>
      <c r="N76" s="55"/>
      <c r="O76" s="55"/>
      <c r="P76" s="55"/>
      <c r="R76" s="128"/>
      <c r="S76" s="128"/>
      <c r="T76" s="128"/>
      <c r="U76" s="128"/>
      <c r="V76" s="128"/>
      <c r="W76" s="128"/>
      <c r="X76" s="128"/>
      <c r="Y76" s="128"/>
      <c r="Z76" s="128"/>
      <c r="AA76" s="128"/>
      <c r="AB76" s="128"/>
      <c r="AD76" s="128"/>
      <c r="AE76" s="128"/>
      <c r="AF76" s="128"/>
      <c r="AG76" s="128"/>
      <c r="AH76" s="128"/>
      <c r="AI76" s="128"/>
      <c r="AJ76" s="128"/>
      <c r="AK76" s="128"/>
      <c r="AL76" s="128"/>
      <c r="AM76" s="128"/>
      <c r="AN76" s="128"/>
    </row>
    <row r="77" spans="1:40" x14ac:dyDescent="0.2">
      <c r="A77" s="31"/>
      <c r="B77" s="55"/>
      <c r="C77" s="55"/>
      <c r="D77" s="55"/>
      <c r="E77" s="55"/>
      <c r="F77" s="55"/>
      <c r="G77" s="55"/>
      <c r="H77" s="55"/>
      <c r="I77" s="55"/>
      <c r="J77" s="55"/>
      <c r="K77" s="55"/>
      <c r="L77" s="55"/>
      <c r="M77" s="55"/>
      <c r="N77" s="55"/>
      <c r="O77" s="55"/>
      <c r="P77" s="55"/>
      <c r="R77" s="128"/>
      <c r="S77" s="128"/>
      <c r="T77" s="128"/>
      <c r="U77" s="128"/>
      <c r="V77" s="128"/>
      <c r="W77" s="128"/>
      <c r="X77" s="128"/>
      <c r="Y77" s="128"/>
      <c r="Z77" s="128"/>
      <c r="AA77" s="128"/>
      <c r="AB77" s="128"/>
      <c r="AD77" s="128"/>
      <c r="AE77" s="128"/>
      <c r="AF77" s="128"/>
      <c r="AG77" s="128"/>
      <c r="AH77" s="128"/>
      <c r="AI77" s="128"/>
      <c r="AJ77" s="128"/>
      <c r="AK77" s="128"/>
      <c r="AL77" s="128"/>
      <c r="AM77" s="128"/>
      <c r="AN77" s="128"/>
    </row>
    <row r="78" spans="1:40" x14ac:dyDescent="0.2">
      <c r="A78" s="80"/>
      <c r="D78" s="55"/>
      <c r="H78" s="55"/>
      <c r="P78" s="55"/>
      <c r="R78" s="128"/>
      <c r="S78" s="128"/>
      <c r="T78" s="128"/>
      <c r="U78" s="128"/>
      <c r="V78" s="128"/>
      <c r="W78" s="128"/>
      <c r="X78" s="128"/>
      <c r="Y78" s="128"/>
      <c r="Z78" s="128"/>
      <c r="AA78" s="128"/>
      <c r="AB78" s="128"/>
      <c r="AD78" s="128"/>
      <c r="AE78" s="128"/>
      <c r="AF78" s="128"/>
      <c r="AG78" s="128"/>
      <c r="AH78" s="128"/>
      <c r="AI78" s="128"/>
      <c r="AJ78" s="128"/>
      <c r="AK78" s="128"/>
      <c r="AL78" s="128"/>
      <c r="AM78" s="128"/>
      <c r="AN78" s="128"/>
    </row>
    <row r="79" spans="1:40" x14ac:dyDescent="0.2">
      <c r="A79" s="80"/>
      <c r="D79" s="55"/>
      <c r="H79" s="55"/>
      <c r="P79" s="55"/>
      <c r="R79" s="128"/>
      <c r="S79" s="128"/>
      <c r="T79" s="128"/>
      <c r="U79" s="128"/>
      <c r="V79" s="128"/>
      <c r="W79" s="128"/>
      <c r="X79" s="128"/>
      <c r="Y79" s="128"/>
      <c r="Z79" s="128"/>
      <c r="AA79" s="128"/>
      <c r="AB79" s="128"/>
      <c r="AD79" s="128"/>
      <c r="AE79" s="128"/>
      <c r="AF79" s="128"/>
      <c r="AG79" s="128"/>
      <c r="AH79" s="128"/>
      <c r="AI79" s="128"/>
      <c r="AJ79" s="128"/>
      <c r="AK79" s="128"/>
      <c r="AL79" s="128"/>
      <c r="AM79" s="128"/>
      <c r="AN79" s="128"/>
    </row>
  </sheetData>
  <mergeCells count="8">
    <mergeCell ref="AD16:AN16"/>
    <mergeCell ref="AD17:AF17"/>
    <mergeCell ref="AH17:AN17"/>
    <mergeCell ref="F17:H17"/>
    <mergeCell ref="J17:P17"/>
    <mergeCell ref="R17:T17"/>
    <mergeCell ref="V17:AB17"/>
    <mergeCell ref="R16:AB16"/>
  </mergeCells>
  <phoneticPr fontId="42" type="noConversion"/>
  <pageMargins left="0.75" right="0.75" top="1.25" bottom="0.75" header="0.4" footer="0.5"/>
  <pageSetup scale="90" orientation="landscape"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Table of Contents</vt:lpstr>
      <vt:lpstr>MBS Issuance</vt:lpstr>
      <vt:lpstr>Trading Volume - $</vt:lpstr>
      <vt:lpstr>Trading Volume - #</vt:lpstr>
      <vt:lpstr>Fact Book $</vt:lpstr>
      <vt:lpstr>Fact Book #</vt:lpstr>
      <vt:lpstr>MBS Outstanding</vt:lpstr>
      <vt:lpstr>Non-Agency Issuance</vt:lpstr>
      <vt:lpstr>NonAgency Outstanding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cp:lastModifiedBy/>
  <dcterms:created xsi:type="dcterms:W3CDTF">2016-06-01T17:58:33Z</dcterms:created>
  <dcterms:modified xsi:type="dcterms:W3CDTF">2025-02-05T20:37:24Z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