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D:\Users\MSI GF63\Downloads\"/>
    </mc:Choice>
  </mc:AlternateContent>
  <xr:revisionPtr revIDLastSave="0" documentId="13_ncr:1_{962230EB-8CA8-483D-89F1-850018E92D2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 trận tiêu chí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4" i="1" l="1"/>
  <c r="L155" i="1"/>
  <c r="L156" i="1"/>
  <c r="L153" i="1"/>
  <c r="I154" i="1"/>
  <c r="I155" i="1"/>
  <c r="I156" i="1"/>
  <c r="I157" i="1"/>
  <c r="I153" i="1"/>
  <c r="F154" i="1"/>
  <c r="F155" i="1"/>
  <c r="F156" i="1"/>
  <c r="F153" i="1"/>
  <c r="E154" i="1"/>
  <c r="E155" i="1"/>
  <c r="E156" i="1"/>
  <c r="Q128" i="1"/>
  <c r="H138" i="1"/>
  <c r="I129" i="1"/>
  <c r="O126" i="1" s="1"/>
  <c r="J129" i="1"/>
  <c r="P128" i="1" s="1"/>
  <c r="K129" i="1"/>
  <c r="Q126" i="1" s="1"/>
  <c r="K145" i="1"/>
  <c r="K144" i="1"/>
  <c r="J144" i="1"/>
  <c r="J143" i="1"/>
  <c r="K143" i="1"/>
  <c r="K147" i="1" s="1"/>
  <c r="I143" i="1"/>
  <c r="I147" i="1" s="1"/>
  <c r="K146" i="1"/>
  <c r="J145" i="1"/>
  <c r="J147" i="1" s="1"/>
  <c r="I144" i="1"/>
  <c r="O144" i="1" s="1"/>
  <c r="H143" i="1"/>
  <c r="H147" i="1" s="1"/>
  <c r="N146" i="1" s="1"/>
  <c r="K136" i="1"/>
  <c r="K135" i="1"/>
  <c r="J135" i="1"/>
  <c r="K137" i="1"/>
  <c r="J136" i="1"/>
  <c r="I135" i="1"/>
  <c r="H134" i="1"/>
  <c r="N134" i="1" s="1"/>
  <c r="J134" i="1"/>
  <c r="J138" i="1" s="1"/>
  <c r="P135" i="1" s="1"/>
  <c r="K134" i="1"/>
  <c r="I134" i="1"/>
  <c r="I138" i="1" s="1"/>
  <c r="B135" i="1"/>
  <c r="D146" i="1"/>
  <c r="C146" i="1"/>
  <c r="B146" i="1"/>
  <c r="C145" i="1"/>
  <c r="B145" i="1"/>
  <c r="B144" i="1"/>
  <c r="D137" i="1"/>
  <c r="C137" i="1"/>
  <c r="B137" i="1"/>
  <c r="C136" i="1"/>
  <c r="B136" i="1"/>
  <c r="D128" i="1"/>
  <c r="C128" i="1"/>
  <c r="B128" i="1"/>
  <c r="C127" i="1"/>
  <c r="B127" i="1"/>
  <c r="B126" i="1"/>
  <c r="J146" i="1"/>
  <c r="I146" i="1"/>
  <c r="H146" i="1"/>
  <c r="I145" i="1"/>
  <c r="O145" i="1" s="1"/>
  <c r="H145" i="1"/>
  <c r="H144" i="1"/>
  <c r="J137" i="1"/>
  <c r="P137" i="1" s="1"/>
  <c r="I137" i="1"/>
  <c r="O137" i="1" s="1"/>
  <c r="H137" i="1"/>
  <c r="N137" i="1" s="1"/>
  <c r="I136" i="1"/>
  <c r="H136" i="1"/>
  <c r="N136" i="1" s="1"/>
  <c r="H135" i="1"/>
  <c r="N135" i="1" s="1"/>
  <c r="J128" i="1"/>
  <c r="I128" i="1"/>
  <c r="H128" i="1"/>
  <c r="I127" i="1"/>
  <c r="H127" i="1"/>
  <c r="H126" i="1"/>
  <c r="H129" i="1" s="1"/>
  <c r="K118" i="1"/>
  <c r="J116" i="1"/>
  <c r="D119" i="1"/>
  <c r="C119" i="1"/>
  <c r="C118" i="1"/>
  <c r="B119" i="1"/>
  <c r="B118" i="1"/>
  <c r="B117" i="1"/>
  <c r="J117" i="1"/>
  <c r="K117" i="1"/>
  <c r="K119" i="1"/>
  <c r="J118" i="1"/>
  <c r="I117" i="1"/>
  <c r="H116" i="1"/>
  <c r="K116" i="1"/>
  <c r="I116" i="1"/>
  <c r="J119" i="1"/>
  <c r="I119" i="1"/>
  <c r="H119" i="1"/>
  <c r="I118" i="1"/>
  <c r="H118" i="1"/>
  <c r="H117" i="1"/>
  <c r="E110" i="1"/>
  <c r="X111" i="1" s="1"/>
  <c r="D109" i="1"/>
  <c r="W110" i="1" s="1"/>
  <c r="E109" i="1"/>
  <c r="X110" i="1" s="1"/>
  <c r="C108" i="1"/>
  <c r="V109" i="1" s="1"/>
  <c r="D108" i="1"/>
  <c r="J108" i="1" s="1"/>
  <c r="E108" i="1"/>
  <c r="K108" i="1" s="1"/>
  <c r="C107" i="1"/>
  <c r="V108" i="1" s="1"/>
  <c r="D107" i="1"/>
  <c r="W108" i="1" s="1"/>
  <c r="E107" i="1"/>
  <c r="X108" i="1" s="1"/>
  <c r="B107" i="1"/>
  <c r="U108" i="1" s="1"/>
  <c r="D103" i="1"/>
  <c r="C103" i="1"/>
  <c r="B103" i="1"/>
  <c r="C102" i="1"/>
  <c r="B102" i="1"/>
  <c r="B101" i="1"/>
  <c r="J97" i="1"/>
  <c r="I97" i="1"/>
  <c r="H97" i="1"/>
  <c r="I96" i="1"/>
  <c r="H96" i="1"/>
  <c r="H95" i="1"/>
  <c r="D97" i="1"/>
  <c r="C97" i="1"/>
  <c r="B97" i="1"/>
  <c r="C96" i="1"/>
  <c r="B96" i="1"/>
  <c r="B95" i="1"/>
  <c r="J91" i="1"/>
  <c r="I91" i="1"/>
  <c r="H91" i="1"/>
  <c r="I90" i="1"/>
  <c r="H90" i="1"/>
  <c r="H89" i="1"/>
  <c r="D91" i="1"/>
  <c r="D110" i="1" s="1"/>
  <c r="C91" i="1"/>
  <c r="C110" i="1" s="1"/>
  <c r="I110" i="1" s="1"/>
  <c r="C90" i="1"/>
  <c r="C109" i="1" s="1"/>
  <c r="B91" i="1"/>
  <c r="B110" i="1" s="1"/>
  <c r="B90" i="1"/>
  <c r="B109" i="1" s="1"/>
  <c r="B89" i="1"/>
  <c r="B108" i="1" s="1"/>
  <c r="H108" i="1" s="1"/>
  <c r="F39" i="1"/>
  <c r="F40" i="1"/>
  <c r="F41" i="1"/>
  <c r="F42" i="1"/>
  <c r="E39" i="1"/>
  <c r="E40" i="1"/>
  <c r="E41" i="1"/>
  <c r="D39" i="1"/>
  <c r="D40" i="1"/>
  <c r="C39" i="1"/>
  <c r="C40" i="1"/>
  <c r="C38" i="1"/>
  <c r="D38" i="1"/>
  <c r="E38" i="1"/>
  <c r="F38" i="1"/>
  <c r="B38" i="1"/>
  <c r="F16" i="1"/>
  <c r="E15" i="1"/>
  <c r="F15" i="1"/>
  <c r="C14" i="1"/>
  <c r="D14" i="1"/>
  <c r="E14" i="1"/>
  <c r="F14" i="1"/>
  <c r="C13" i="1"/>
  <c r="D13" i="1"/>
  <c r="E13" i="1"/>
  <c r="F13" i="1"/>
  <c r="B12" i="1"/>
  <c r="D12" i="1"/>
  <c r="E12" i="1"/>
  <c r="F12" i="1"/>
  <c r="C12" i="1"/>
  <c r="E8" i="1"/>
  <c r="E42" i="1" s="1"/>
  <c r="D8" i="1"/>
  <c r="D16" i="1" s="1"/>
  <c r="C8" i="1"/>
  <c r="C42" i="1" s="1"/>
  <c r="B8" i="1"/>
  <c r="B16" i="1" s="1"/>
  <c r="D7" i="1"/>
  <c r="D15" i="1" s="1"/>
  <c r="C7" i="1"/>
  <c r="C41" i="1" s="1"/>
  <c r="B7" i="1"/>
  <c r="B15" i="1" s="1"/>
  <c r="B6" i="1"/>
  <c r="B14" i="1" s="1"/>
  <c r="B5" i="1"/>
  <c r="B13" i="1" s="1"/>
  <c r="N144" i="1" l="1"/>
  <c r="O134" i="1"/>
  <c r="O135" i="1"/>
  <c r="P146" i="1"/>
  <c r="P143" i="1"/>
  <c r="N127" i="1"/>
  <c r="N145" i="1"/>
  <c r="Q146" i="1"/>
  <c r="R146" i="1"/>
  <c r="O143" i="1"/>
  <c r="O146" i="1"/>
  <c r="N125" i="1"/>
  <c r="N128" i="1"/>
  <c r="N117" i="1"/>
  <c r="P117" i="1"/>
  <c r="Q145" i="1"/>
  <c r="Q143" i="1"/>
  <c r="P136" i="1"/>
  <c r="P144" i="1"/>
  <c r="Q144" i="1"/>
  <c r="P119" i="1"/>
  <c r="O116" i="1"/>
  <c r="O136" i="1"/>
  <c r="K120" i="1"/>
  <c r="Q117" i="1" s="1"/>
  <c r="P145" i="1"/>
  <c r="Q127" i="1"/>
  <c r="P134" i="1"/>
  <c r="P127" i="1"/>
  <c r="N126" i="1"/>
  <c r="R126" i="1" s="1"/>
  <c r="D154" i="1" s="1"/>
  <c r="O128" i="1"/>
  <c r="N143" i="1"/>
  <c r="R143" i="1" s="1"/>
  <c r="K138" i="1"/>
  <c r="Q125" i="1"/>
  <c r="O127" i="1"/>
  <c r="R127" i="1" s="1"/>
  <c r="D155" i="1" s="1"/>
  <c r="P125" i="1"/>
  <c r="O125" i="1"/>
  <c r="J109" i="1"/>
  <c r="P126" i="1"/>
  <c r="J120" i="1"/>
  <c r="P116" i="1" s="1"/>
  <c r="I120" i="1"/>
  <c r="H120" i="1"/>
  <c r="N118" i="1" s="1"/>
  <c r="K107" i="1"/>
  <c r="U111" i="1"/>
  <c r="H110" i="1"/>
  <c r="H107" i="1"/>
  <c r="K110" i="1"/>
  <c r="I108" i="1"/>
  <c r="J107" i="1"/>
  <c r="I107" i="1"/>
  <c r="W111" i="1"/>
  <c r="J110" i="1"/>
  <c r="H109" i="1"/>
  <c r="U110" i="1"/>
  <c r="V110" i="1"/>
  <c r="I109" i="1"/>
  <c r="V111" i="1"/>
  <c r="U109" i="1"/>
  <c r="X109" i="1"/>
  <c r="W109" i="1"/>
  <c r="K109" i="1"/>
  <c r="D42" i="1"/>
  <c r="B40" i="1"/>
  <c r="E16" i="1"/>
  <c r="E17" i="1" s="1"/>
  <c r="C16" i="1"/>
  <c r="D41" i="1"/>
  <c r="B42" i="1"/>
  <c r="B41" i="1"/>
  <c r="B39" i="1"/>
  <c r="C15" i="1"/>
  <c r="F17" i="1"/>
  <c r="F24" i="1" s="1"/>
  <c r="F32" i="1" s="1"/>
  <c r="F22" i="1"/>
  <c r="F30" i="1" s="1"/>
  <c r="D17" i="1"/>
  <c r="B17" i="1"/>
  <c r="Q116" i="1" l="1"/>
  <c r="Q118" i="1"/>
  <c r="Q135" i="1"/>
  <c r="R135" i="1" s="1"/>
  <c r="Q136" i="1"/>
  <c r="R136" i="1" s="1"/>
  <c r="Q134" i="1"/>
  <c r="R134" i="1" s="1"/>
  <c r="E153" i="1" s="1"/>
  <c r="R144" i="1"/>
  <c r="R125" i="1"/>
  <c r="D153" i="1" s="1"/>
  <c r="R145" i="1"/>
  <c r="Q137" i="1"/>
  <c r="R137" i="1" s="1"/>
  <c r="I111" i="1"/>
  <c r="O108" i="1" s="1"/>
  <c r="R118" i="1"/>
  <c r="C155" i="1" s="1"/>
  <c r="R128" i="1"/>
  <c r="D156" i="1" s="1"/>
  <c r="N116" i="1"/>
  <c r="O117" i="1"/>
  <c r="R117" i="1" s="1"/>
  <c r="C154" i="1" s="1"/>
  <c r="O118" i="1"/>
  <c r="O119" i="1"/>
  <c r="Q119" i="1"/>
  <c r="J111" i="1"/>
  <c r="P108" i="1" s="1"/>
  <c r="P118" i="1"/>
  <c r="N119" i="1"/>
  <c r="P107" i="1"/>
  <c r="P109" i="1"/>
  <c r="K111" i="1"/>
  <c r="O107" i="1"/>
  <c r="H111" i="1"/>
  <c r="N109" i="1" s="1"/>
  <c r="P110" i="1"/>
  <c r="C17" i="1"/>
  <c r="C25" i="1" s="1"/>
  <c r="C33" i="1" s="1"/>
  <c r="E23" i="1"/>
  <c r="E31" i="1" s="1"/>
  <c r="E24" i="1"/>
  <c r="E32" i="1" s="1"/>
  <c r="F25" i="1"/>
  <c r="F33" i="1" s="1"/>
  <c r="F23" i="1"/>
  <c r="F21" i="1"/>
  <c r="F29" i="1" s="1"/>
  <c r="E22" i="1"/>
  <c r="E30" i="1" s="1"/>
  <c r="E25" i="1"/>
  <c r="E33" i="1" s="1"/>
  <c r="E21" i="1"/>
  <c r="E29" i="1" s="1"/>
  <c r="D22" i="1"/>
  <c r="D30" i="1" s="1"/>
  <c r="D25" i="1"/>
  <c r="D33" i="1" s="1"/>
  <c r="D21" i="1"/>
  <c r="D29" i="1" s="1"/>
  <c r="D24" i="1"/>
  <c r="D32" i="1" s="1"/>
  <c r="D23" i="1"/>
  <c r="D31" i="1" s="1"/>
  <c r="B21" i="1"/>
  <c r="B29" i="1" s="1"/>
  <c r="B24" i="1"/>
  <c r="B32" i="1" s="1"/>
  <c r="B25" i="1"/>
  <c r="B33" i="1" s="1"/>
  <c r="B23" i="1"/>
  <c r="B31" i="1" s="1"/>
  <c r="B22" i="1"/>
  <c r="B30" i="1" s="1"/>
  <c r="R119" i="1" l="1"/>
  <c r="C156" i="1" s="1"/>
  <c r="O110" i="1"/>
  <c r="O109" i="1"/>
  <c r="R116" i="1"/>
  <c r="C153" i="1" s="1"/>
  <c r="C23" i="1"/>
  <c r="C31" i="1" s="1"/>
  <c r="G31" i="1" s="1"/>
  <c r="K36" i="1" s="1"/>
  <c r="N108" i="1"/>
  <c r="N107" i="1"/>
  <c r="N110" i="1"/>
  <c r="C24" i="1"/>
  <c r="C32" i="1" s="1"/>
  <c r="G32" i="1" s="1"/>
  <c r="Q110" i="1"/>
  <c r="Q108" i="1"/>
  <c r="Q107" i="1"/>
  <c r="C21" i="1"/>
  <c r="C29" i="1" s="1"/>
  <c r="G29" i="1" s="1"/>
  <c r="C22" i="1"/>
  <c r="C30" i="1" s="1"/>
  <c r="G30" i="1" s="1"/>
  <c r="Q109" i="1"/>
  <c r="R109" i="1" s="1"/>
  <c r="G33" i="1"/>
  <c r="W106" i="1" l="1"/>
  <c r="B155" i="1"/>
  <c r="AL109" i="1"/>
  <c r="AC109" i="1"/>
  <c r="AI109" i="1" s="1"/>
  <c r="AC107" i="1"/>
  <c r="AI107" i="1" s="1"/>
  <c r="AC110" i="1"/>
  <c r="AI110" i="1" s="1"/>
  <c r="AC108" i="1"/>
  <c r="AI108" i="1" s="1"/>
  <c r="E36" i="1"/>
  <c r="L40" i="1" s="1"/>
  <c r="E48" i="1" s="1"/>
  <c r="L36" i="1"/>
  <c r="H49" i="1"/>
  <c r="B83" i="1" s="1"/>
  <c r="R110" i="1"/>
  <c r="D36" i="1"/>
  <c r="K42" i="1" s="1"/>
  <c r="D50" i="1" s="1"/>
  <c r="R107" i="1"/>
  <c r="H48" i="1"/>
  <c r="B82" i="1" s="1"/>
  <c r="R108" i="1"/>
  <c r="C36" i="1"/>
  <c r="H47" i="1"/>
  <c r="B81" i="1" s="1"/>
  <c r="J36" i="1"/>
  <c r="B36" i="1"/>
  <c r="I36" i="1"/>
  <c r="H46" i="1"/>
  <c r="B80" i="1" s="1"/>
  <c r="M36" i="1"/>
  <c r="H50" i="1"/>
  <c r="B84" i="1" s="1"/>
  <c r="F36" i="1"/>
  <c r="X106" i="1" l="1"/>
  <c r="B156" i="1"/>
  <c r="V106" i="1"/>
  <c r="AL108" i="1" s="1"/>
  <c r="B154" i="1"/>
  <c r="U106" i="1"/>
  <c r="AA109" i="1" s="1"/>
  <c r="AG109" i="1" s="1"/>
  <c r="B153" i="1"/>
  <c r="K40" i="1"/>
  <c r="D48" i="1" s="1"/>
  <c r="K41" i="1"/>
  <c r="D49" i="1" s="1"/>
  <c r="AL107" i="1"/>
  <c r="AA110" i="1"/>
  <c r="AG110" i="1" s="1"/>
  <c r="AA107" i="1"/>
  <c r="AG107" i="1" s="1"/>
  <c r="AA108" i="1"/>
  <c r="AG108" i="1" s="1"/>
  <c r="K39" i="1"/>
  <c r="D47" i="1" s="1"/>
  <c r="L39" i="1"/>
  <c r="E47" i="1" s="1"/>
  <c r="K38" i="1"/>
  <c r="D46" i="1" s="1"/>
  <c r="L42" i="1"/>
  <c r="E50" i="1" s="1"/>
  <c r="AL110" i="1"/>
  <c r="AD109" i="1"/>
  <c r="AJ109" i="1" s="1"/>
  <c r="AD110" i="1"/>
  <c r="AJ110" i="1" s="1"/>
  <c r="AD107" i="1"/>
  <c r="AJ107" i="1" s="1"/>
  <c r="AD108" i="1"/>
  <c r="AJ108" i="1" s="1"/>
  <c r="L38" i="1"/>
  <c r="E46" i="1" s="1"/>
  <c r="L41" i="1"/>
  <c r="E49" i="1" s="1"/>
  <c r="AB108" i="1"/>
  <c r="AH108" i="1" s="1"/>
  <c r="AB109" i="1"/>
  <c r="AH109" i="1" s="1"/>
  <c r="AB110" i="1"/>
  <c r="AH110" i="1" s="1"/>
  <c r="M42" i="1"/>
  <c r="F50" i="1" s="1"/>
  <c r="M38" i="1"/>
  <c r="F46" i="1" s="1"/>
  <c r="M39" i="1"/>
  <c r="F47" i="1" s="1"/>
  <c r="M41" i="1"/>
  <c r="F49" i="1" s="1"/>
  <c r="M40" i="1"/>
  <c r="F48" i="1" s="1"/>
  <c r="I40" i="1"/>
  <c r="B48" i="1" s="1"/>
  <c r="I38" i="1"/>
  <c r="B46" i="1" s="1"/>
  <c r="I41" i="1"/>
  <c r="B49" i="1" s="1"/>
  <c r="I39" i="1"/>
  <c r="B47" i="1" s="1"/>
  <c r="I42" i="1"/>
  <c r="B50" i="1" s="1"/>
  <c r="J41" i="1"/>
  <c r="C49" i="1" s="1"/>
  <c r="J40" i="1"/>
  <c r="C48" i="1" s="1"/>
  <c r="J38" i="1"/>
  <c r="C46" i="1" s="1"/>
  <c r="J42" i="1"/>
  <c r="C50" i="1" s="1"/>
  <c r="J39" i="1"/>
  <c r="C47" i="1" s="1"/>
  <c r="AB107" i="1" l="1"/>
  <c r="AH107" i="1" s="1"/>
  <c r="AK109" i="1"/>
  <c r="AM109" i="1" s="1"/>
  <c r="G50" i="1"/>
  <c r="I50" i="1" s="1"/>
  <c r="AK108" i="1"/>
  <c r="AM108" i="1" s="1"/>
  <c r="AK110" i="1"/>
  <c r="AM110" i="1" s="1"/>
  <c r="G47" i="1"/>
  <c r="I47" i="1" s="1"/>
  <c r="G46" i="1"/>
  <c r="I46" i="1" s="1"/>
  <c r="AK107" i="1"/>
  <c r="AM107" i="1" s="1"/>
  <c r="G49" i="1"/>
  <c r="I49" i="1" s="1"/>
  <c r="G48" i="1"/>
  <c r="I48" i="1" s="1"/>
  <c r="AM112" i="1" l="1"/>
  <c r="AM113" i="1" s="1"/>
  <c r="AM114" i="1" s="1"/>
  <c r="B53" i="1"/>
  <c r="B63" i="1" s="1"/>
  <c r="B76" i="1" s="1"/>
</calcChain>
</file>

<file path=xl/sharedStrings.xml><?xml version="1.0" encoding="utf-8"?>
<sst xmlns="http://schemas.openxmlformats.org/spreadsheetml/2006/main" count="366" uniqueCount="55">
  <si>
    <t>Chi phí</t>
  </si>
  <si>
    <t>Thời gian</t>
  </si>
  <si>
    <t>Ổn định</t>
  </si>
  <si>
    <t>An toàn</t>
  </si>
  <si>
    <t>Linh hoạt</t>
  </si>
  <si>
    <t>Sum</t>
  </si>
  <si>
    <t>Trọng số</t>
  </si>
  <si>
    <t>Vận chuyển đường bộ</t>
  </si>
  <si>
    <t>Vận chuyển đường biển</t>
  </si>
  <si>
    <t>Vận chuyển đường hàng không</t>
  </si>
  <si>
    <t>Vận chuyển đường sắt</t>
  </si>
  <si>
    <t>Criteria Weights</t>
  </si>
  <si>
    <t>Consistency vector</t>
  </si>
  <si>
    <t>Weighted Sum Value</t>
  </si>
  <si>
    <r>
      <t>Lamda</t>
    </r>
    <r>
      <rPr>
        <vertAlign val="subscript"/>
        <sz val="11"/>
        <color theme="1"/>
        <rFont val="Calibri"/>
        <family val="2"/>
        <scheme val="minor"/>
      </rPr>
      <t>max</t>
    </r>
  </si>
  <si>
    <t>Trong đó n là số tiêu chí so sánh cùng cấp</t>
  </si>
  <si>
    <t>CI</t>
  </si>
  <si>
    <t>Trong đó CI là chỉ số nhất quán</t>
  </si>
  <si>
    <t>RI là chỉ số ngẫu nhiên được tra cứu theo số tiêu chí so sánh trong bảng sau: Bảng chỉ số ngẫu nhiên ứng với số tiêu chí lựa chọn được xem xét</t>
  </si>
  <si>
    <t>Trong ví dụ này số tiêu chí là 5 nên RI= 1.12</t>
  </si>
  <si>
    <t>CR</t>
  </si>
  <si>
    <t>(&lt;10%). Tỷ số nhất quán CR nhỏ hơn 10% thì phù hợp</t>
  </si>
  <si>
    <t>Từ đó ta có thể sử dụng trọng số các tiêu chí để đánh giá phương án lựa chọn.</t>
  </si>
  <si>
    <t>Rank</t>
  </si>
  <si>
    <r>
      <rPr>
        <b/>
        <sz val="11"/>
        <color theme="1"/>
        <rFont val="Calibri"/>
        <family val="2"/>
        <scheme val="minor"/>
      </rPr>
      <t>Bước 1</t>
    </r>
    <r>
      <rPr>
        <sz val="11"/>
        <color theme="1"/>
        <rFont val="Calibri"/>
        <charset val="134"/>
        <scheme val="minor"/>
      </rPr>
      <t xml:space="preserve">: Ma trận so sánh các cặp như sau </t>
    </r>
  </si>
  <si>
    <r>
      <rPr>
        <b/>
        <sz val="11"/>
        <color theme="1"/>
        <rFont val="Calibri"/>
        <family val="2"/>
        <scheme val="minor"/>
      </rPr>
      <t>Bước 2</t>
    </r>
    <r>
      <rPr>
        <sz val="11"/>
        <color theme="1"/>
        <rFont val="Calibri"/>
        <charset val="134"/>
        <scheme val="minor"/>
      </rPr>
      <t>: Từ ma trận trên thêm hàng Sum để tính tổng theo cột như bên dưới:</t>
    </r>
  </si>
  <si>
    <r>
      <rPr>
        <b/>
        <sz val="11"/>
        <color theme="1"/>
        <rFont val="Calibri"/>
        <family val="2"/>
        <scheme val="minor"/>
      </rPr>
      <t>Bước 3</t>
    </r>
    <r>
      <rPr>
        <sz val="11"/>
        <color theme="1"/>
        <rFont val="Calibri"/>
        <family val="2"/>
        <scheme val="minor"/>
      </rPr>
      <t xml:space="preserve">: Chuẩn hoá ma trận so sánh bằng cách lấy giá trị mỗi ô chia cho tổng mỗi cột </t>
    </r>
  </si>
  <si>
    <r>
      <rPr>
        <b/>
        <sz val="11"/>
        <color theme="1"/>
        <rFont val="Calibri"/>
        <family val="2"/>
        <scheme val="minor"/>
      </rPr>
      <t>Bước 4</t>
    </r>
    <r>
      <rPr>
        <sz val="11"/>
        <color theme="1"/>
        <rFont val="Calibri"/>
        <family val="2"/>
        <scheme val="minor"/>
      </rPr>
      <t>: Tính trọng số cho các tiêu chí (trung bình theo hàng)</t>
    </r>
  </si>
  <si>
    <r>
      <rPr>
        <b/>
        <sz val="11"/>
        <color theme="1"/>
        <rFont val="Calibri"/>
        <family val="2"/>
        <scheme val="minor"/>
      </rPr>
      <t>Bước 5</t>
    </r>
    <r>
      <rPr>
        <sz val="11"/>
        <color theme="1"/>
        <rFont val="Calibri"/>
        <family val="2"/>
        <scheme val="minor"/>
      </rPr>
      <t>: Sử dụng trọng số của các tiêu chí và ma trận so sánh cặp để tính tỷ số nhất quán CR</t>
    </r>
  </si>
  <si>
    <r>
      <rPr>
        <b/>
        <sz val="11"/>
        <color theme="1"/>
        <rFont val="Calibri"/>
        <family val="2"/>
        <scheme val="minor"/>
      </rPr>
      <t>Bước 6</t>
    </r>
    <r>
      <rPr>
        <sz val="11"/>
        <color theme="1"/>
        <rFont val="Calibri"/>
        <family val="2"/>
        <scheme val="minor"/>
      </rPr>
      <t>: Tính vector nhất quán: Lấy tổng trọng số của các tiêu chí chia cho trộng số của từng tiêu chí</t>
    </r>
  </si>
  <si>
    <r>
      <rPr>
        <b/>
        <sz val="11"/>
        <color theme="1"/>
        <rFont val="Calibri"/>
        <family val="2"/>
        <scheme val="minor"/>
      </rPr>
      <t>Bước 7</t>
    </r>
    <r>
      <rPr>
        <sz val="11"/>
        <color theme="1"/>
        <rFont val="Calibri"/>
        <family val="2"/>
        <scheme val="minor"/>
      </rPr>
      <t>: Tính giá trị riêng lớn nhất của ma trận so sánh</t>
    </r>
  </si>
  <si>
    <r>
      <rPr>
        <b/>
        <sz val="11"/>
        <color theme="1"/>
        <rFont val="Calibri"/>
        <family val="2"/>
        <scheme val="minor"/>
      </rPr>
      <t>Bước 8</t>
    </r>
    <r>
      <rPr>
        <sz val="11"/>
        <color theme="1"/>
        <rFont val="Calibri"/>
        <family val="2"/>
        <scheme val="minor"/>
      </rPr>
      <t>: Tính chỉ số nhất quán CI</t>
    </r>
  </si>
  <si>
    <r>
      <rPr>
        <b/>
        <sz val="11"/>
        <color theme="1"/>
        <rFont val="Calibri"/>
        <family val="2"/>
        <scheme val="minor"/>
      </rPr>
      <t>Bước 9</t>
    </r>
    <r>
      <rPr>
        <sz val="11"/>
        <color theme="1"/>
        <rFont val="Calibri"/>
        <family val="2"/>
        <scheme val="minor"/>
      </rPr>
      <t>: Tính chỉ số nhất quán CR</t>
    </r>
  </si>
  <si>
    <r>
      <rPr>
        <b/>
        <sz val="11"/>
        <color theme="1"/>
        <rFont val="Calibri"/>
        <family val="2"/>
        <scheme val="minor"/>
      </rPr>
      <t>Bước 10</t>
    </r>
    <r>
      <rPr>
        <sz val="11"/>
        <color theme="1"/>
        <rFont val="Calibri"/>
        <family val="2"/>
        <scheme val="minor"/>
      </rPr>
      <t>: Tính độ ưu tiên của các phương án theo từng tiêu chí.</t>
    </r>
  </si>
  <si>
    <t>Các tiêu chí</t>
  </si>
  <si>
    <t>Phương án</t>
  </si>
  <si>
    <t>Chi phí vận chuyển</t>
  </si>
  <si>
    <t>Thời gian giao hàng</t>
  </si>
  <si>
    <t>Tính ổn định</t>
  </si>
  <si>
    <t>Mức độ an toàn</t>
  </si>
  <si>
    <t>Mức độ linh hoạt</t>
  </si>
  <si>
    <t>Đường bộ</t>
  </si>
  <si>
    <t>Đường biển</t>
  </si>
  <si>
    <t>Đường hàng không</t>
  </si>
  <si>
    <t>Đường sắt</t>
  </si>
  <si>
    <t>Tính trọng số các phương án theo tiêu chí Chi Phí. Kiểm tra CR &lt; 10%</t>
  </si>
  <si>
    <t>Trọng số PA</t>
  </si>
  <si>
    <t>Sum Weight</t>
  </si>
  <si>
    <t>Lamda_max</t>
  </si>
  <si>
    <t>Tính điểm các phương án</t>
  </si>
  <si>
    <t>Tiêu chí</t>
  </si>
  <si>
    <t>Trọng số các PA theo các tiêu chí</t>
  </si>
  <si>
    <t>Trọng số của tiêu chí</t>
  </si>
  <si>
    <t>Điểm số các PA= Trọng số các PA theo các tiêu chí * Trọng số của tiêu chí</t>
  </si>
  <si>
    <t>Phương án Đường bộ có điểm số cao nhất → Đây là phương án tốt nhất!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</si>
</sst>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???/???"/>
    <numFmt numFmtId="166" formatCode="0.000"/>
  </numFmts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theme="9" tint="-0.249977111117893"/>
      <name val="Calibri"/>
      <charset val="134"/>
      <scheme val="minor"/>
    </font>
    <font>
      <sz val="14"/>
      <color rgb="FF000000"/>
      <name val="Times New Roman"/>
      <charset val="134"/>
    </font>
    <font>
      <sz val="11"/>
      <color theme="5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9" tint="-0.249977111117893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4" borderId="1" xfId="0" applyFill="1" applyBorder="1"/>
    <xf numFmtId="0" fontId="4" fillId="4" borderId="1" xfId="0" applyFont="1" applyFill="1" applyBorder="1" applyAlignment="1">
      <alignment horizontal="center" vertical="top"/>
    </xf>
    <xf numFmtId="166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0" borderId="0" xfId="0" applyFont="1"/>
    <xf numFmtId="0" fontId="8" fillId="4" borderId="1" xfId="0" applyFont="1" applyFill="1" applyBorder="1" applyAlignment="1">
      <alignment horizontal="center" vertical="top"/>
    </xf>
    <xf numFmtId="0" fontId="9" fillId="4" borderId="1" xfId="0" applyFont="1" applyFill="1" applyBorder="1"/>
    <xf numFmtId="166" fontId="0" fillId="0" borderId="1" xfId="0" applyNumberFormat="1" applyBorder="1" applyAlignment="1">
      <alignment horizontal="center"/>
    </xf>
    <xf numFmtId="166" fontId="10" fillId="0" borderId="1" xfId="0" applyNumberFormat="1" applyFont="1" applyBorder="1" applyAlignment="1">
      <alignment horizontal="center"/>
    </xf>
    <xf numFmtId="165" fontId="0" fillId="3" borderId="1" xfId="0" applyNumberForma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8" fillId="4" borderId="1" xfId="0" applyFont="1" applyFill="1" applyBorder="1"/>
    <xf numFmtId="166" fontId="3" fillId="4" borderId="1" xfId="0" applyNumberFormat="1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/>
    </xf>
    <xf numFmtId="0" fontId="12" fillId="0" borderId="0" xfId="0" applyFont="1"/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0" fillId="0" borderId="2" xfId="0" applyBorder="1"/>
    <xf numFmtId="0" fontId="0" fillId="5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65" fontId="0" fillId="5" borderId="1" xfId="0" applyNumberForma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166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7" borderId="1" xfId="0" applyFont="1" applyFill="1" applyBorder="1"/>
    <xf numFmtId="0" fontId="3" fillId="7" borderId="1" xfId="0" applyFont="1" applyFill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vertical="top"/>
    </xf>
    <xf numFmtId="0" fontId="0" fillId="3" borderId="0" xfId="0" applyFill="1"/>
    <xf numFmtId="0" fontId="0" fillId="5" borderId="1" xfId="0" applyFill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0" fontId="8" fillId="0" borderId="0" xfId="0" applyFont="1"/>
    <xf numFmtId="0" fontId="0" fillId="0" borderId="0" xfId="0" applyBorder="1"/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/>
    </xf>
    <xf numFmtId="166" fontId="0" fillId="0" borderId="0" xfId="0" applyNumberFormat="1" applyBorder="1"/>
    <xf numFmtId="166" fontId="5" fillId="0" borderId="0" xfId="0" applyNumberFormat="1" applyFont="1" applyBorder="1"/>
    <xf numFmtId="166" fontId="7" fillId="0" borderId="0" xfId="0" applyNumberFormat="1" applyFont="1" applyBorder="1"/>
    <xf numFmtId="166" fontId="7" fillId="3" borderId="0" xfId="0" applyNumberFormat="1" applyFont="1" applyFill="1" applyBorder="1"/>
    <xf numFmtId="0" fontId="3" fillId="0" borderId="0" xfId="0" applyFont="1" applyBorder="1" applyAlignment="1">
      <alignment horizontal="center"/>
    </xf>
    <xf numFmtId="0" fontId="0" fillId="0" borderId="0" xfId="0" applyFill="1" applyBorder="1"/>
    <xf numFmtId="166" fontId="0" fillId="0" borderId="0" xfId="0" applyNumberForma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top"/>
    </xf>
    <xf numFmtId="166" fontId="0" fillId="0" borderId="0" xfId="0" applyNumberFormat="1" applyFill="1" applyBorder="1"/>
    <xf numFmtId="166" fontId="5" fillId="0" borderId="0" xfId="0" applyNumberFormat="1" applyFont="1" applyFill="1" applyBorder="1"/>
    <xf numFmtId="0" fontId="4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7" fillId="0" borderId="0" xfId="0" applyFont="1" applyFill="1" applyBorder="1"/>
    <xf numFmtId="0" fontId="6" fillId="0" borderId="0" xfId="0" applyFont="1" applyFill="1" applyBorder="1"/>
    <xf numFmtId="0" fontId="4" fillId="0" borderId="0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</xdr:colOff>
      <xdr:row>55</xdr:row>
      <xdr:rowOff>0</xdr:rowOff>
    </xdr:from>
    <xdr:to>
      <xdr:col>2</xdr:col>
      <xdr:colOff>480060</xdr:colOff>
      <xdr:row>60</xdr:row>
      <xdr:rowOff>14743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7047B83-E088-4E16-230F-653938284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" y="10119360"/>
          <a:ext cx="2689860" cy="929143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</xdr:colOff>
      <xdr:row>65</xdr:row>
      <xdr:rowOff>83820</xdr:rowOff>
    </xdr:from>
    <xdr:to>
      <xdr:col>1</xdr:col>
      <xdr:colOff>381000</xdr:colOff>
      <xdr:row>68</xdr:row>
      <xdr:rowOff>121643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F6EC1D5-0AEF-BC6C-2A06-C6E08C0646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" y="12031980"/>
          <a:ext cx="1554480" cy="5864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6</xdr:col>
      <xdr:colOff>29414</xdr:colOff>
      <xdr:row>73</xdr:row>
      <xdr:rowOff>167714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0C5DBFE-2FAD-70E2-6D7B-EA167832F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3045440"/>
          <a:ext cx="6011114" cy="533474"/>
        </a:xfrm>
        <a:prstGeom prst="rect">
          <a:avLst/>
        </a:prstGeom>
      </xdr:spPr>
    </xdr:pic>
    <xdr:clientData/>
  </xdr:twoCellAnchor>
  <xdr:twoCellAnchor>
    <xdr:from>
      <xdr:col>5</xdr:col>
      <xdr:colOff>114300</xdr:colOff>
      <xdr:row>107</xdr:row>
      <xdr:rowOff>114300</xdr:rowOff>
    </xdr:from>
    <xdr:to>
      <xdr:col>5</xdr:col>
      <xdr:colOff>693420</xdr:colOff>
      <xdr:row>107</xdr:row>
      <xdr:rowOff>114300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F9D8924A-4638-F7D0-FE96-5A99C3DC6A9F}"/>
            </a:ext>
          </a:extLst>
        </xdr:cNvPr>
        <xdr:cNvCxnSpPr/>
      </xdr:nvCxnSpPr>
      <xdr:spPr>
        <a:xfrm>
          <a:off x="5311140" y="19834860"/>
          <a:ext cx="5791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</xdr:colOff>
      <xdr:row>108</xdr:row>
      <xdr:rowOff>99060</xdr:rowOff>
    </xdr:from>
    <xdr:to>
      <xdr:col>11</xdr:col>
      <xdr:colOff>609600</xdr:colOff>
      <xdr:row>108</xdr:row>
      <xdr:rowOff>99060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4B41EC75-5C3E-44D5-B561-537C393D39B5}"/>
            </a:ext>
          </a:extLst>
        </xdr:cNvPr>
        <xdr:cNvCxnSpPr/>
      </xdr:nvCxnSpPr>
      <xdr:spPr>
        <a:xfrm>
          <a:off x="12573000" y="20002500"/>
          <a:ext cx="5791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30480</xdr:colOff>
      <xdr:row>108</xdr:row>
      <xdr:rowOff>91440</xdr:rowOff>
    </xdr:from>
    <xdr:to>
      <xdr:col>18</xdr:col>
      <xdr:colOff>609600</xdr:colOff>
      <xdr:row>108</xdr:row>
      <xdr:rowOff>91440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F7C53896-3F9F-494A-B11D-47D16493D7ED}"/>
            </a:ext>
          </a:extLst>
        </xdr:cNvPr>
        <xdr:cNvCxnSpPr/>
      </xdr:nvCxnSpPr>
      <xdr:spPr>
        <a:xfrm>
          <a:off x="18691860" y="19994880"/>
          <a:ext cx="5791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15240</xdr:colOff>
      <xdr:row>108</xdr:row>
      <xdr:rowOff>91440</xdr:rowOff>
    </xdr:from>
    <xdr:to>
      <xdr:col>24</xdr:col>
      <xdr:colOff>594360</xdr:colOff>
      <xdr:row>108</xdr:row>
      <xdr:rowOff>91440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34D89B60-2EAB-4E91-B484-50ED64BFAEF3}"/>
            </a:ext>
          </a:extLst>
        </xdr:cNvPr>
        <xdr:cNvCxnSpPr/>
      </xdr:nvCxnSpPr>
      <xdr:spPr>
        <a:xfrm>
          <a:off x="23911560" y="19994880"/>
          <a:ext cx="5791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22860</xdr:colOff>
      <xdr:row>108</xdr:row>
      <xdr:rowOff>91440</xdr:rowOff>
    </xdr:from>
    <xdr:to>
      <xdr:col>30</xdr:col>
      <xdr:colOff>601980</xdr:colOff>
      <xdr:row>108</xdr:row>
      <xdr:rowOff>91440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FFB83527-5BB6-4898-BF37-16515DAF5679}"/>
            </a:ext>
          </a:extLst>
        </xdr:cNvPr>
        <xdr:cNvCxnSpPr/>
      </xdr:nvCxnSpPr>
      <xdr:spPr>
        <a:xfrm>
          <a:off x="29169360" y="19994880"/>
          <a:ext cx="5791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99060</xdr:colOff>
      <xdr:row>116</xdr:row>
      <xdr:rowOff>99060</xdr:rowOff>
    </xdr:from>
    <xdr:to>
      <xdr:col>5</xdr:col>
      <xdr:colOff>678180</xdr:colOff>
      <xdr:row>116</xdr:row>
      <xdr:rowOff>99060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71616041-5B18-445C-9220-491FEFE6198B}"/>
            </a:ext>
          </a:extLst>
        </xdr:cNvPr>
        <xdr:cNvCxnSpPr/>
      </xdr:nvCxnSpPr>
      <xdr:spPr>
        <a:xfrm>
          <a:off x="5295900" y="21465540"/>
          <a:ext cx="5791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116</xdr:row>
      <xdr:rowOff>99060</xdr:rowOff>
    </xdr:from>
    <xdr:to>
      <xdr:col>12</xdr:col>
      <xdr:colOff>0</xdr:colOff>
      <xdr:row>116</xdr:row>
      <xdr:rowOff>99060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B92B106-BA84-4CF4-9AAC-8A6DFF95ABC5}"/>
            </a:ext>
          </a:extLst>
        </xdr:cNvPr>
        <xdr:cNvCxnSpPr/>
      </xdr:nvCxnSpPr>
      <xdr:spPr>
        <a:xfrm>
          <a:off x="10949940" y="21465540"/>
          <a:ext cx="5791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68580</xdr:colOff>
      <xdr:row>125</xdr:row>
      <xdr:rowOff>106680</xdr:rowOff>
    </xdr:from>
    <xdr:to>
      <xdr:col>5</xdr:col>
      <xdr:colOff>647700</xdr:colOff>
      <xdr:row>125</xdr:row>
      <xdr:rowOff>106680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7C63551-9BB1-49AA-98C4-75A47E2C6E17}"/>
            </a:ext>
          </a:extLst>
        </xdr:cNvPr>
        <xdr:cNvCxnSpPr/>
      </xdr:nvCxnSpPr>
      <xdr:spPr>
        <a:xfrm>
          <a:off x="5265420" y="23119080"/>
          <a:ext cx="5791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</xdr:colOff>
      <xdr:row>134</xdr:row>
      <xdr:rowOff>99060</xdr:rowOff>
    </xdr:from>
    <xdr:to>
      <xdr:col>5</xdr:col>
      <xdr:colOff>640080</xdr:colOff>
      <xdr:row>134</xdr:row>
      <xdr:rowOff>99060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FBC7AE21-1EA2-421C-8DC7-5006F7FDE321}"/>
            </a:ext>
          </a:extLst>
        </xdr:cNvPr>
        <xdr:cNvCxnSpPr/>
      </xdr:nvCxnSpPr>
      <xdr:spPr>
        <a:xfrm>
          <a:off x="5257800" y="24757380"/>
          <a:ext cx="5791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91440</xdr:colOff>
      <xdr:row>143</xdr:row>
      <xdr:rowOff>91440</xdr:rowOff>
    </xdr:from>
    <xdr:to>
      <xdr:col>5</xdr:col>
      <xdr:colOff>670560</xdr:colOff>
      <xdr:row>143</xdr:row>
      <xdr:rowOff>91440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D5F80572-915A-48B0-A476-91941CD60AE3}"/>
            </a:ext>
          </a:extLst>
        </xdr:cNvPr>
        <xdr:cNvCxnSpPr/>
      </xdr:nvCxnSpPr>
      <xdr:spPr>
        <a:xfrm>
          <a:off x="5288280" y="26395680"/>
          <a:ext cx="5791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22860</xdr:colOff>
      <xdr:row>125</xdr:row>
      <xdr:rowOff>99060</xdr:rowOff>
    </xdr:from>
    <xdr:to>
      <xdr:col>11</xdr:col>
      <xdr:colOff>601980</xdr:colOff>
      <xdr:row>125</xdr:row>
      <xdr:rowOff>99060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298888D5-FF8D-4027-AF83-083C32F36BE9}"/>
            </a:ext>
          </a:extLst>
        </xdr:cNvPr>
        <xdr:cNvCxnSpPr/>
      </xdr:nvCxnSpPr>
      <xdr:spPr>
        <a:xfrm>
          <a:off x="12313920" y="23111460"/>
          <a:ext cx="5791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22860</xdr:colOff>
      <xdr:row>134</xdr:row>
      <xdr:rowOff>106680</xdr:rowOff>
    </xdr:from>
    <xdr:to>
      <xdr:col>11</xdr:col>
      <xdr:colOff>601980</xdr:colOff>
      <xdr:row>134</xdr:row>
      <xdr:rowOff>106680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4343BCBA-92F7-42C5-A829-825FD40B94B2}"/>
            </a:ext>
          </a:extLst>
        </xdr:cNvPr>
        <xdr:cNvCxnSpPr/>
      </xdr:nvCxnSpPr>
      <xdr:spPr>
        <a:xfrm>
          <a:off x="12313920" y="24765000"/>
          <a:ext cx="5791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45720</xdr:colOff>
      <xdr:row>143</xdr:row>
      <xdr:rowOff>114300</xdr:rowOff>
    </xdr:from>
    <xdr:to>
      <xdr:col>12</xdr:col>
      <xdr:colOff>7620</xdr:colOff>
      <xdr:row>143</xdr:row>
      <xdr:rowOff>114300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345FEB99-449D-4C17-8A5A-1E49B61414FE}"/>
            </a:ext>
          </a:extLst>
        </xdr:cNvPr>
        <xdr:cNvCxnSpPr/>
      </xdr:nvCxnSpPr>
      <xdr:spPr>
        <a:xfrm>
          <a:off x="12336780" y="26418540"/>
          <a:ext cx="5791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59"/>
  <sheetViews>
    <sheetView tabSelected="1" topLeftCell="A147" zoomScaleNormal="100" workbookViewId="0">
      <selection activeCell="E167" sqref="E167"/>
    </sheetView>
  </sheetViews>
  <sheetFormatPr defaultColWidth="9" defaultRowHeight="14.4"/>
  <cols>
    <col min="1" max="1" width="17.5546875" customWidth="1"/>
    <col min="2" max="2" width="14.88671875" customWidth="1"/>
    <col min="3" max="3" width="12.88671875"/>
    <col min="4" max="4" width="18.21875" customWidth="1"/>
    <col min="5" max="5" width="12.21875" customWidth="1"/>
    <col min="6" max="6" width="11.44140625" customWidth="1"/>
    <col min="7" max="7" width="17.5546875" customWidth="1"/>
    <col min="8" max="8" width="17.21875" customWidth="1"/>
    <col min="9" max="9" width="26.77734375" customWidth="1"/>
    <col min="10" max="10" width="18.21875" customWidth="1"/>
    <col min="11" max="11" width="15.6640625" customWidth="1"/>
    <col min="13" max="13" width="17.109375" customWidth="1"/>
    <col min="14" max="14" width="13" customWidth="1"/>
    <col min="15" max="15" width="11.88671875" customWidth="1"/>
    <col min="16" max="16" width="16.21875" customWidth="1"/>
    <col min="17" max="17" width="10.44140625" customWidth="1"/>
    <col min="18" max="18" width="11.5546875" customWidth="1"/>
    <col min="20" max="20" width="16.44140625" customWidth="1"/>
    <col min="22" max="22" width="10.77734375" customWidth="1"/>
    <col min="23" max="23" width="17.21875" customWidth="1"/>
    <col min="24" max="24" width="13.88671875" customWidth="1"/>
    <col min="26" max="26" width="15.5546875" customWidth="1"/>
    <col min="27" max="27" width="10.33203125" customWidth="1"/>
    <col min="28" max="28" width="12.21875" customWidth="1"/>
    <col min="29" max="29" width="18.88671875" customWidth="1"/>
    <col min="30" max="30" width="10.5546875" customWidth="1"/>
    <col min="32" max="32" width="17.6640625" customWidth="1"/>
    <col min="34" max="34" width="11.21875" customWidth="1"/>
    <col min="35" max="35" width="18.6640625" customWidth="1"/>
    <col min="36" max="36" width="11.21875" customWidth="1"/>
    <col min="37" max="37" width="11.88671875" customWidth="1"/>
    <col min="38" max="38" width="11.77734375" customWidth="1"/>
    <col min="39" max="39" width="19.33203125" customWidth="1"/>
  </cols>
  <sheetData>
    <row r="1" spans="1:28">
      <c r="A1" s="13" t="s">
        <v>24</v>
      </c>
      <c r="H1" s="33" t="s">
        <v>34</v>
      </c>
      <c r="I1" s="33" t="s">
        <v>35</v>
      </c>
      <c r="J1" s="34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</row>
    <row r="2" spans="1:28">
      <c r="H2" s="31" t="s">
        <v>36</v>
      </c>
      <c r="I2" s="31" t="s">
        <v>7</v>
      </c>
      <c r="K2" s="63"/>
      <c r="L2" s="64"/>
      <c r="M2" s="64"/>
      <c r="N2" s="64"/>
      <c r="O2" s="63"/>
      <c r="P2" s="63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</row>
    <row r="3" spans="1:28">
      <c r="A3" s="6"/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H3" s="31" t="s">
        <v>37</v>
      </c>
      <c r="I3" s="31" t="s">
        <v>8</v>
      </c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</row>
    <row r="4" spans="1:28">
      <c r="A4" s="7" t="s">
        <v>0</v>
      </c>
      <c r="B4" s="2">
        <v>1</v>
      </c>
      <c r="C4" s="3">
        <v>3</v>
      </c>
      <c r="D4" s="3">
        <v>2</v>
      </c>
      <c r="E4" s="3">
        <v>4</v>
      </c>
      <c r="F4" s="3">
        <v>5</v>
      </c>
      <c r="H4" s="31" t="s">
        <v>38</v>
      </c>
      <c r="I4" s="31" t="s">
        <v>9</v>
      </c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</row>
    <row r="5" spans="1:28">
      <c r="A5" s="7" t="s">
        <v>1</v>
      </c>
      <c r="B5" s="4">
        <f>B4/C4</f>
        <v>0.33333333333333331</v>
      </c>
      <c r="C5" s="2">
        <v>1</v>
      </c>
      <c r="D5" s="4">
        <v>0.5</v>
      </c>
      <c r="E5" s="3">
        <v>3</v>
      </c>
      <c r="F5" s="3">
        <v>4</v>
      </c>
      <c r="H5" s="31" t="s">
        <v>39</v>
      </c>
      <c r="I5" s="31" t="s">
        <v>10</v>
      </c>
      <c r="K5" s="55"/>
      <c r="L5" s="56"/>
      <c r="M5" s="56"/>
      <c r="N5" s="56"/>
      <c r="O5" s="56"/>
      <c r="P5" s="56"/>
      <c r="Q5" s="57"/>
      <c r="R5" s="57"/>
      <c r="S5" s="55"/>
      <c r="T5" s="55"/>
      <c r="U5" s="55"/>
      <c r="V5" s="55"/>
      <c r="W5" s="55"/>
      <c r="X5" s="55"/>
      <c r="Y5" s="55"/>
      <c r="Z5" s="55"/>
      <c r="AA5" s="55"/>
      <c r="AB5" s="55"/>
    </row>
    <row r="6" spans="1:28">
      <c r="A6" s="7" t="s">
        <v>2</v>
      </c>
      <c r="B6" s="4">
        <f>B4/D4</f>
        <v>0.5</v>
      </c>
      <c r="C6" s="3">
        <v>2</v>
      </c>
      <c r="D6" s="2">
        <v>1</v>
      </c>
      <c r="E6" s="3">
        <v>3</v>
      </c>
      <c r="F6" s="3">
        <v>3</v>
      </c>
      <c r="H6" s="31" t="s">
        <v>40</v>
      </c>
      <c r="I6" s="32"/>
      <c r="K6" s="56"/>
      <c r="L6" s="58"/>
      <c r="M6" s="58"/>
      <c r="N6" s="58"/>
      <c r="O6" s="58"/>
      <c r="P6" s="58"/>
      <c r="Q6" s="58"/>
      <c r="R6" s="59"/>
      <c r="S6" s="55"/>
      <c r="T6" s="55"/>
      <c r="U6" s="55"/>
      <c r="V6" s="55"/>
      <c r="W6" s="55"/>
      <c r="X6" s="55"/>
      <c r="Y6" s="55"/>
      <c r="Z6" s="55"/>
      <c r="AA6" s="55"/>
      <c r="AB6" s="55"/>
    </row>
    <row r="7" spans="1:28">
      <c r="A7" s="7" t="s">
        <v>3</v>
      </c>
      <c r="B7" s="4">
        <f>B4/E4</f>
        <v>0.25</v>
      </c>
      <c r="C7" s="4">
        <f>C5/E5</f>
        <v>0.33333333333333331</v>
      </c>
      <c r="D7" s="4">
        <f>D6/E6</f>
        <v>0.33333333333333331</v>
      </c>
      <c r="E7" s="2">
        <v>1</v>
      </c>
      <c r="F7" s="3">
        <v>2</v>
      </c>
      <c r="K7" s="55"/>
      <c r="L7" s="56"/>
      <c r="M7" s="58"/>
      <c r="N7" s="58"/>
      <c r="O7" s="58"/>
      <c r="P7" s="58"/>
      <c r="Q7" s="58"/>
      <c r="R7" s="58"/>
      <c r="S7" s="59"/>
      <c r="T7" s="55"/>
      <c r="U7" s="55"/>
      <c r="V7" s="55"/>
      <c r="W7" s="55"/>
      <c r="X7" s="55"/>
      <c r="Y7" s="55"/>
      <c r="Z7" s="55"/>
      <c r="AA7" s="55"/>
      <c r="AB7" s="55"/>
    </row>
    <row r="8" spans="1:28">
      <c r="A8" s="7" t="s">
        <v>4</v>
      </c>
      <c r="B8" s="4">
        <f>B4/F4</f>
        <v>0.2</v>
      </c>
      <c r="C8" s="4">
        <f>C5/F5</f>
        <v>0.25</v>
      </c>
      <c r="D8" s="4">
        <f>D6/F6</f>
        <v>0.33333333333333331</v>
      </c>
      <c r="E8" s="4">
        <f>E7/F7</f>
        <v>0.5</v>
      </c>
      <c r="F8" s="2">
        <v>1</v>
      </c>
      <c r="K8" s="55"/>
      <c r="L8" s="56"/>
      <c r="M8" s="58"/>
      <c r="N8" s="58"/>
      <c r="O8" s="58"/>
      <c r="P8" s="58"/>
      <c r="Q8" s="58"/>
      <c r="R8" s="58"/>
      <c r="S8" s="59"/>
      <c r="T8" s="55"/>
      <c r="U8" s="55"/>
      <c r="V8" s="55"/>
      <c r="W8" s="55"/>
      <c r="X8" s="55"/>
      <c r="Y8" s="55"/>
      <c r="Z8" s="55"/>
      <c r="AA8" s="55"/>
      <c r="AB8" s="55"/>
    </row>
    <row r="9" spans="1:28">
      <c r="K9" s="55"/>
      <c r="L9" s="56"/>
      <c r="M9" s="58"/>
      <c r="N9" s="58"/>
      <c r="O9" s="58"/>
      <c r="P9" s="58"/>
      <c r="Q9" s="58"/>
      <c r="R9" s="58"/>
      <c r="S9" s="59"/>
      <c r="T9" s="55"/>
      <c r="U9" s="55"/>
      <c r="V9" s="55"/>
      <c r="W9" s="55"/>
      <c r="X9" s="55"/>
      <c r="Y9" s="55"/>
      <c r="Z9" s="55"/>
      <c r="AA9" s="55"/>
      <c r="AB9" s="55"/>
    </row>
    <row r="10" spans="1:28">
      <c r="A10" s="13" t="s">
        <v>25</v>
      </c>
      <c r="K10" s="63"/>
      <c r="L10" s="65"/>
      <c r="M10" s="66"/>
      <c r="N10" s="66"/>
      <c r="O10" s="66"/>
      <c r="P10" s="66"/>
      <c r="Q10" s="66"/>
      <c r="R10" s="66"/>
      <c r="S10" s="67"/>
      <c r="T10" s="63"/>
      <c r="U10" s="63"/>
      <c r="V10" s="63"/>
      <c r="W10" s="63"/>
      <c r="X10" s="63"/>
      <c r="Y10" s="63"/>
      <c r="Z10" s="63"/>
      <c r="AA10" s="55"/>
      <c r="AB10" s="55"/>
    </row>
    <row r="11" spans="1:28">
      <c r="A11" s="6"/>
      <c r="B11" s="7" t="s">
        <v>0</v>
      </c>
      <c r="C11" s="7" t="s">
        <v>1</v>
      </c>
      <c r="D11" s="7" t="s">
        <v>2</v>
      </c>
      <c r="E11" s="7" t="s">
        <v>3</v>
      </c>
      <c r="F11" s="7" t="s">
        <v>4</v>
      </c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55"/>
      <c r="AB11" s="55"/>
    </row>
    <row r="12" spans="1:28">
      <c r="A12" s="7" t="s">
        <v>0</v>
      </c>
      <c r="B12" s="2">
        <f>B4</f>
        <v>1</v>
      </c>
      <c r="C12" s="3">
        <f>C4</f>
        <v>3</v>
      </c>
      <c r="D12" s="3">
        <f t="shared" ref="D12:F12" si="0">D4</f>
        <v>2</v>
      </c>
      <c r="E12" s="3">
        <f t="shared" si="0"/>
        <v>4</v>
      </c>
      <c r="F12" s="3">
        <f t="shared" si="0"/>
        <v>5</v>
      </c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55"/>
      <c r="AB12" s="55"/>
    </row>
    <row r="13" spans="1:28">
      <c r="A13" s="7" t="s">
        <v>1</v>
      </c>
      <c r="B13" s="18">
        <f t="shared" ref="B13:F16" si="1">B5</f>
        <v>0.33333333333333331</v>
      </c>
      <c r="C13" s="2">
        <f t="shared" si="1"/>
        <v>1</v>
      </c>
      <c r="D13" s="18">
        <f t="shared" si="1"/>
        <v>0.5</v>
      </c>
      <c r="E13" s="12">
        <f t="shared" si="1"/>
        <v>3</v>
      </c>
      <c r="F13" s="12">
        <f t="shared" si="1"/>
        <v>4</v>
      </c>
      <c r="K13" s="63"/>
      <c r="L13" s="63"/>
      <c r="M13" s="66"/>
      <c r="N13" s="66"/>
      <c r="O13" s="66"/>
      <c r="P13" s="66"/>
      <c r="Q13" s="66"/>
      <c r="R13" s="68"/>
      <c r="S13" s="63"/>
      <c r="T13" s="66"/>
      <c r="U13" s="66"/>
      <c r="V13" s="66"/>
      <c r="W13" s="66"/>
      <c r="X13" s="66"/>
      <c r="Y13" s="63"/>
      <c r="Z13" s="63"/>
      <c r="AA13" s="55"/>
      <c r="AB13" s="55"/>
    </row>
    <row r="14" spans="1:28">
      <c r="A14" s="7" t="s">
        <v>2</v>
      </c>
      <c r="B14" s="18">
        <f t="shared" si="1"/>
        <v>0.5</v>
      </c>
      <c r="C14" s="12">
        <f t="shared" si="1"/>
        <v>2</v>
      </c>
      <c r="D14" s="2">
        <f t="shared" si="1"/>
        <v>1</v>
      </c>
      <c r="E14" s="12">
        <f t="shared" si="1"/>
        <v>3</v>
      </c>
      <c r="F14" s="12">
        <f t="shared" si="1"/>
        <v>3</v>
      </c>
      <c r="K14" s="63"/>
      <c r="L14" s="63"/>
      <c r="M14" s="65"/>
      <c r="N14" s="65"/>
      <c r="O14" s="65"/>
      <c r="P14" s="65"/>
      <c r="Q14" s="65"/>
      <c r="R14" s="63"/>
      <c r="S14" s="63"/>
      <c r="T14" s="65"/>
      <c r="U14" s="65"/>
      <c r="V14" s="65"/>
      <c r="W14" s="65"/>
      <c r="X14" s="65"/>
      <c r="Y14" s="65"/>
      <c r="Z14" s="65"/>
      <c r="AA14" s="56"/>
      <c r="AB14" s="55"/>
    </row>
    <row r="15" spans="1:28">
      <c r="A15" s="7" t="s">
        <v>3</v>
      </c>
      <c r="B15" s="18">
        <f t="shared" si="1"/>
        <v>0.25</v>
      </c>
      <c r="C15" s="18">
        <f t="shared" si="1"/>
        <v>0.33333333333333331</v>
      </c>
      <c r="D15" s="18">
        <f t="shared" si="1"/>
        <v>0.33333333333333331</v>
      </c>
      <c r="E15" s="2">
        <f t="shared" si="1"/>
        <v>1</v>
      </c>
      <c r="F15" s="12">
        <f t="shared" si="1"/>
        <v>2</v>
      </c>
      <c r="K15" s="63"/>
      <c r="L15" s="65"/>
      <c r="M15" s="69"/>
      <c r="N15" s="69"/>
      <c r="O15" s="69"/>
      <c r="P15" s="69"/>
      <c r="Q15" s="69"/>
      <c r="R15" s="63"/>
      <c r="S15" s="65"/>
      <c r="T15" s="64"/>
      <c r="U15" s="64"/>
      <c r="V15" s="64"/>
      <c r="W15" s="64"/>
      <c r="X15" s="64"/>
      <c r="Y15" s="66"/>
      <c r="Z15" s="66"/>
      <c r="AA15" s="60"/>
      <c r="AB15" s="55"/>
    </row>
    <row r="16" spans="1:28">
      <c r="A16" s="7" t="s">
        <v>4</v>
      </c>
      <c r="B16" s="18">
        <f t="shared" si="1"/>
        <v>0.2</v>
      </c>
      <c r="C16" s="18">
        <f t="shared" si="1"/>
        <v>0.25</v>
      </c>
      <c r="D16" s="18">
        <f t="shared" si="1"/>
        <v>0.33333333333333331</v>
      </c>
      <c r="E16" s="18">
        <f t="shared" si="1"/>
        <v>0.5</v>
      </c>
      <c r="F16" s="2">
        <f t="shared" si="1"/>
        <v>1</v>
      </c>
      <c r="K16" s="63"/>
      <c r="L16" s="65"/>
      <c r="M16" s="64"/>
      <c r="N16" s="69"/>
      <c r="O16" s="64"/>
      <c r="P16" s="69"/>
      <c r="Q16" s="69"/>
      <c r="R16" s="63"/>
      <c r="S16" s="65"/>
      <c r="T16" s="64"/>
      <c r="U16" s="64"/>
      <c r="V16" s="64"/>
      <c r="W16" s="64"/>
      <c r="X16" s="64"/>
      <c r="Y16" s="66"/>
      <c r="Z16" s="66"/>
      <c r="AA16" s="60"/>
      <c r="AB16" s="55"/>
    </row>
    <row r="17" spans="1:28">
      <c r="A17" s="7" t="s">
        <v>5</v>
      </c>
      <c r="B17" s="8">
        <f>SUM(B12:B16)</f>
        <v>2.2833333333333332</v>
      </c>
      <c r="C17" s="8">
        <f>SUM(C12:C16)</f>
        <v>6.583333333333333</v>
      </c>
      <c r="D17" s="8">
        <f>SUM(D12:D16)</f>
        <v>4.166666666666667</v>
      </c>
      <c r="E17" s="9">
        <f>SUM(E12:E16)</f>
        <v>11.5</v>
      </c>
      <c r="F17" s="9">
        <f>SUM(F12:F16)</f>
        <v>15</v>
      </c>
      <c r="K17" s="63"/>
      <c r="L17" s="65"/>
      <c r="M17" s="64"/>
      <c r="N17" s="69"/>
      <c r="O17" s="69"/>
      <c r="P17" s="69"/>
      <c r="Q17" s="69"/>
      <c r="R17" s="63"/>
      <c r="S17" s="65"/>
      <c r="T17" s="64"/>
      <c r="U17" s="64"/>
      <c r="V17" s="64"/>
      <c r="W17" s="64"/>
      <c r="X17" s="64"/>
      <c r="Y17" s="66"/>
      <c r="Z17" s="66"/>
      <c r="AA17" s="60"/>
      <c r="AB17" s="55"/>
    </row>
    <row r="18" spans="1:28">
      <c r="K18" s="63"/>
      <c r="L18" s="65"/>
      <c r="M18" s="64"/>
      <c r="N18" s="64"/>
      <c r="O18" s="64"/>
      <c r="P18" s="69"/>
      <c r="Q18" s="69"/>
      <c r="R18" s="63"/>
      <c r="S18" s="65"/>
      <c r="T18" s="64"/>
      <c r="U18" s="64"/>
      <c r="V18" s="64"/>
      <c r="W18" s="64"/>
      <c r="X18" s="64"/>
      <c r="Y18" s="66"/>
      <c r="Z18" s="66"/>
      <c r="AA18" s="60"/>
      <c r="AB18" s="55"/>
    </row>
    <row r="19" spans="1:28">
      <c r="A19" s="13" t="s">
        <v>26</v>
      </c>
      <c r="K19" s="63"/>
      <c r="L19" s="65"/>
      <c r="M19" s="64"/>
      <c r="N19" s="64"/>
      <c r="O19" s="64"/>
      <c r="P19" s="64"/>
      <c r="Q19" s="69"/>
      <c r="R19" s="63"/>
      <c r="S19" s="65"/>
      <c r="T19" s="64"/>
      <c r="U19" s="64"/>
      <c r="V19" s="64"/>
      <c r="W19" s="64"/>
      <c r="X19" s="64"/>
      <c r="Y19" s="66"/>
      <c r="Z19" s="66"/>
      <c r="AA19" s="60"/>
      <c r="AB19" s="55"/>
    </row>
    <row r="20" spans="1:28">
      <c r="A20" s="6"/>
      <c r="B20" s="7" t="s">
        <v>0</v>
      </c>
      <c r="C20" s="7" t="s">
        <v>1</v>
      </c>
      <c r="D20" s="7" t="s">
        <v>2</v>
      </c>
      <c r="E20" s="7" t="s">
        <v>3</v>
      </c>
      <c r="F20" s="7" t="s">
        <v>4</v>
      </c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70"/>
      <c r="AA20" s="61"/>
      <c r="AB20" s="55"/>
    </row>
    <row r="21" spans="1:28">
      <c r="A21" s="7" t="s">
        <v>0</v>
      </c>
      <c r="B21" s="11">
        <f>B12/B17</f>
        <v>0.43795620437956206</v>
      </c>
      <c r="C21" s="11">
        <f t="shared" ref="C21:F21" si="2">C12/C17</f>
        <v>0.45569620253164561</v>
      </c>
      <c r="D21" s="12">
        <f t="shared" si="2"/>
        <v>0.48</v>
      </c>
      <c r="E21" s="11">
        <f t="shared" si="2"/>
        <v>0.34782608695652173</v>
      </c>
      <c r="F21" s="11">
        <f t="shared" si="2"/>
        <v>0.33333333333333331</v>
      </c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55"/>
      <c r="AB21" s="55"/>
    </row>
    <row r="22" spans="1:28" ht="18">
      <c r="A22" s="7" t="s">
        <v>1</v>
      </c>
      <c r="B22" s="10">
        <f>B13/B17</f>
        <v>0.145985401459854</v>
      </c>
      <c r="C22" s="10">
        <f t="shared" ref="C22:F22" si="3">C13/C17</f>
        <v>0.15189873417721519</v>
      </c>
      <c r="D22" s="3">
        <f t="shared" si="3"/>
        <v>0.12</v>
      </c>
      <c r="E22" s="10">
        <f t="shared" si="3"/>
        <v>0.2608695652173913</v>
      </c>
      <c r="F22" s="10">
        <f t="shared" si="3"/>
        <v>0.26666666666666666</v>
      </c>
      <c r="K22" s="63"/>
      <c r="L22" s="71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55"/>
      <c r="AB22" s="55"/>
    </row>
    <row r="23" spans="1:28">
      <c r="A23" s="7" t="s">
        <v>2</v>
      </c>
      <c r="B23" s="10">
        <f>B14/B17</f>
        <v>0.21897810218978103</v>
      </c>
      <c r="C23" s="10">
        <f t="shared" ref="C23:F23" si="4">C14/C17</f>
        <v>0.30379746835443039</v>
      </c>
      <c r="D23" s="3">
        <f t="shared" si="4"/>
        <v>0.24</v>
      </c>
      <c r="E23" s="10">
        <f t="shared" si="4"/>
        <v>0.2608695652173913</v>
      </c>
      <c r="F23" s="3">
        <f t="shared" si="4"/>
        <v>0.2</v>
      </c>
      <c r="K23" s="63"/>
      <c r="L23" s="63"/>
      <c r="M23" s="63"/>
      <c r="N23" s="63"/>
      <c r="O23" s="63"/>
      <c r="P23" s="63"/>
      <c r="Q23" s="72"/>
      <c r="R23" s="63"/>
      <c r="S23" s="63"/>
      <c r="T23" s="63"/>
      <c r="U23" s="63"/>
      <c r="V23" s="63"/>
      <c r="W23" s="63"/>
      <c r="X23" s="63"/>
      <c r="Y23" s="63"/>
      <c r="Z23" s="63"/>
      <c r="AA23" s="55"/>
      <c r="AB23" s="55"/>
    </row>
    <row r="24" spans="1:28">
      <c r="A24" s="7" t="s">
        <v>3</v>
      </c>
      <c r="B24" s="10">
        <f>B15/B17</f>
        <v>0.10948905109489052</v>
      </c>
      <c r="C24" s="10">
        <f t="shared" ref="C24:F24" si="5">C15/C17</f>
        <v>5.0632911392405063E-2</v>
      </c>
      <c r="D24" s="3">
        <f t="shared" si="5"/>
        <v>7.9999999999999988E-2</v>
      </c>
      <c r="E24" s="10">
        <f t="shared" si="5"/>
        <v>8.6956521739130432E-2</v>
      </c>
      <c r="F24" s="10">
        <f t="shared" si="5"/>
        <v>0.13333333333333333</v>
      </c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</row>
    <row r="25" spans="1:28">
      <c r="A25" s="7" t="s">
        <v>4</v>
      </c>
      <c r="B25" s="10">
        <f>B16/B17</f>
        <v>8.7591240875912413E-2</v>
      </c>
      <c r="C25" s="10">
        <f t="shared" ref="C25:F25" si="6">C16/C17</f>
        <v>3.7974683544303799E-2</v>
      </c>
      <c r="D25" s="3">
        <f t="shared" si="6"/>
        <v>7.9999999999999988E-2</v>
      </c>
      <c r="E25" s="10">
        <f t="shared" si="6"/>
        <v>4.3478260869565216E-2</v>
      </c>
      <c r="F25" s="10">
        <f t="shared" si="6"/>
        <v>6.6666666666666666E-2</v>
      </c>
      <c r="K25" s="55"/>
      <c r="L25" s="55"/>
      <c r="M25" s="55"/>
      <c r="N25" s="55"/>
      <c r="O25" s="55"/>
      <c r="P25" s="55"/>
      <c r="Q25" s="55"/>
      <c r="R25" s="62"/>
      <c r="S25" s="55"/>
      <c r="T25" s="55"/>
      <c r="U25" s="55"/>
      <c r="V25" s="55"/>
      <c r="W25" s="55"/>
      <c r="X25" s="55"/>
      <c r="Y25" s="55"/>
      <c r="Z25" s="55"/>
      <c r="AA25" s="55"/>
      <c r="AB25" s="55"/>
    </row>
    <row r="27" spans="1:28">
      <c r="A27" s="13" t="s">
        <v>27</v>
      </c>
    </row>
    <row r="28" spans="1:28">
      <c r="A28" s="6"/>
      <c r="B28" s="7" t="s">
        <v>0</v>
      </c>
      <c r="C28" s="7" t="s">
        <v>1</v>
      </c>
      <c r="D28" s="7" t="s">
        <v>2</v>
      </c>
      <c r="E28" s="7" t="s">
        <v>3</v>
      </c>
      <c r="F28" s="14" t="s">
        <v>4</v>
      </c>
      <c r="G28" s="15" t="s">
        <v>11</v>
      </c>
    </row>
    <row r="29" spans="1:28">
      <c r="A29" s="7" t="s">
        <v>0</v>
      </c>
      <c r="B29" s="11">
        <f>B21</f>
        <v>0.43795620437956206</v>
      </c>
      <c r="C29" s="11">
        <f t="shared" ref="C29:F29" si="7">C21</f>
        <v>0.45569620253164561</v>
      </c>
      <c r="D29" s="12">
        <f t="shared" si="7"/>
        <v>0.48</v>
      </c>
      <c r="E29" s="11">
        <f t="shared" si="7"/>
        <v>0.34782608695652173</v>
      </c>
      <c r="F29" s="11">
        <f t="shared" si="7"/>
        <v>0.33333333333333331</v>
      </c>
      <c r="G29" s="17">
        <f>SUM(B29:F29)/5</f>
        <v>0.41096236544021253</v>
      </c>
    </row>
    <row r="30" spans="1:28">
      <c r="A30" s="7" t="s">
        <v>1</v>
      </c>
      <c r="B30" s="10">
        <f>B22</f>
        <v>0.145985401459854</v>
      </c>
      <c r="C30" s="10">
        <f t="shared" ref="C30:F30" si="8">C22</f>
        <v>0.15189873417721519</v>
      </c>
      <c r="D30" s="3">
        <f t="shared" si="8"/>
        <v>0.12</v>
      </c>
      <c r="E30" s="10">
        <f t="shared" si="8"/>
        <v>0.2608695652173913</v>
      </c>
      <c r="F30" s="10">
        <f t="shared" si="8"/>
        <v>0.26666666666666666</v>
      </c>
      <c r="G30" s="17">
        <f t="shared" ref="G30:G33" si="9">SUM(B30:F30)/5</f>
        <v>0.1890840735042254</v>
      </c>
    </row>
    <row r="31" spans="1:28">
      <c r="A31" s="7" t="s">
        <v>2</v>
      </c>
      <c r="B31" s="10">
        <f t="shared" ref="B31:F33" si="10">B23</f>
        <v>0.21897810218978103</v>
      </c>
      <c r="C31" s="10">
        <f t="shared" si="10"/>
        <v>0.30379746835443039</v>
      </c>
      <c r="D31" s="3">
        <f t="shared" si="10"/>
        <v>0.24</v>
      </c>
      <c r="E31" s="10">
        <f t="shared" si="10"/>
        <v>0.2608695652173913</v>
      </c>
      <c r="F31" s="3">
        <v>0.2</v>
      </c>
      <c r="G31" s="17">
        <f t="shared" si="9"/>
        <v>0.24472902715232053</v>
      </c>
    </row>
    <row r="32" spans="1:28">
      <c r="A32" s="7" t="s">
        <v>3</v>
      </c>
      <c r="B32" s="10">
        <f t="shared" si="10"/>
        <v>0.10948905109489052</v>
      </c>
      <c r="C32" s="10">
        <f t="shared" si="10"/>
        <v>5.0632911392405063E-2</v>
      </c>
      <c r="D32" s="3">
        <f t="shared" si="10"/>
        <v>7.9999999999999988E-2</v>
      </c>
      <c r="E32" s="10">
        <f t="shared" si="10"/>
        <v>8.6956521739130432E-2</v>
      </c>
      <c r="F32" s="10">
        <f t="shared" si="10"/>
        <v>0.13333333333333333</v>
      </c>
      <c r="G32" s="17">
        <f t="shared" si="9"/>
        <v>9.208236351195187E-2</v>
      </c>
    </row>
    <row r="33" spans="1:13">
      <c r="A33" s="7" t="s">
        <v>4</v>
      </c>
      <c r="B33" s="10">
        <f t="shared" si="10"/>
        <v>8.7591240875912413E-2</v>
      </c>
      <c r="C33" s="10">
        <f t="shared" si="10"/>
        <v>3.7974683544303799E-2</v>
      </c>
      <c r="D33" s="3">
        <f t="shared" si="10"/>
        <v>7.9999999999999988E-2</v>
      </c>
      <c r="E33" s="10">
        <f t="shared" si="10"/>
        <v>4.3478260869565216E-2</v>
      </c>
      <c r="F33" s="10">
        <f t="shared" si="10"/>
        <v>6.6666666666666666E-2</v>
      </c>
      <c r="G33" s="17">
        <f t="shared" si="9"/>
        <v>6.3142170391289623E-2</v>
      </c>
    </row>
    <row r="35" spans="1:13">
      <c r="A35" s="13" t="s">
        <v>28</v>
      </c>
    </row>
    <row r="36" spans="1:13">
      <c r="A36" s="15" t="s">
        <v>11</v>
      </c>
      <c r="B36" s="25">
        <f>G29</f>
        <v>0.41096236544021253</v>
      </c>
      <c r="C36" s="25">
        <f>G30</f>
        <v>0.1890840735042254</v>
      </c>
      <c r="D36" s="25">
        <f>G31</f>
        <v>0.24472902715232053</v>
      </c>
      <c r="E36" s="25">
        <f>G32</f>
        <v>9.208236351195187E-2</v>
      </c>
      <c r="F36" s="25">
        <f>G33</f>
        <v>6.3142170391289623E-2</v>
      </c>
      <c r="H36" s="24" t="s">
        <v>11</v>
      </c>
      <c r="I36" s="8">
        <f>G29</f>
        <v>0.41096236544021253</v>
      </c>
      <c r="J36" s="8">
        <f>G30</f>
        <v>0.1890840735042254</v>
      </c>
      <c r="K36" s="8">
        <f>G31</f>
        <v>0.24472902715232053</v>
      </c>
      <c r="L36" s="8">
        <f>G32</f>
        <v>9.208236351195187E-2</v>
      </c>
      <c r="M36" s="8">
        <f>G33</f>
        <v>6.3142170391289623E-2</v>
      </c>
    </row>
    <row r="37" spans="1:13">
      <c r="A37" s="15"/>
      <c r="B37" s="7" t="s">
        <v>0</v>
      </c>
      <c r="C37" s="7" t="s">
        <v>1</v>
      </c>
      <c r="D37" s="7" t="s">
        <v>2</v>
      </c>
      <c r="E37" s="7" t="s">
        <v>3</v>
      </c>
      <c r="F37" s="14" t="s">
        <v>4</v>
      </c>
      <c r="H37" s="24"/>
      <c r="I37" s="26" t="s">
        <v>0</v>
      </c>
      <c r="J37" s="26" t="s">
        <v>1</v>
      </c>
      <c r="K37" s="26" t="s">
        <v>2</v>
      </c>
      <c r="L37" s="26" t="s">
        <v>3</v>
      </c>
      <c r="M37" s="26" t="s">
        <v>4</v>
      </c>
    </row>
    <row r="38" spans="1:13">
      <c r="A38" s="15" t="s">
        <v>0</v>
      </c>
      <c r="B38" s="21">
        <f>B4</f>
        <v>1</v>
      </c>
      <c r="C38" s="22">
        <f t="shared" ref="C38:F38" si="11">C4</f>
        <v>3</v>
      </c>
      <c r="D38" s="22">
        <f t="shared" si="11"/>
        <v>2</v>
      </c>
      <c r="E38" s="22">
        <f t="shared" si="11"/>
        <v>4</v>
      </c>
      <c r="F38" s="22">
        <f t="shared" si="11"/>
        <v>5</v>
      </c>
      <c r="H38" s="24" t="s">
        <v>0</v>
      </c>
      <c r="I38" s="16">
        <f>B38*B36</f>
        <v>0.41096236544021253</v>
      </c>
      <c r="J38" s="16">
        <f t="shared" ref="J38:M38" si="12">C38*C36</f>
        <v>0.56725222051267621</v>
      </c>
      <c r="K38" s="16">
        <f t="shared" si="12"/>
        <v>0.48945805430464107</v>
      </c>
      <c r="L38" s="16">
        <f t="shared" si="12"/>
        <v>0.36832945404780748</v>
      </c>
      <c r="M38" s="16">
        <f t="shared" si="12"/>
        <v>0.3157108519564481</v>
      </c>
    </row>
    <row r="39" spans="1:13">
      <c r="A39" s="15" t="s">
        <v>1</v>
      </c>
      <c r="B39" s="23">
        <f t="shared" ref="B39:F42" si="13">B5</f>
        <v>0.33333333333333331</v>
      </c>
      <c r="C39" s="21">
        <f t="shared" si="13"/>
        <v>1</v>
      </c>
      <c r="D39" s="23">
        <f t="shared" si="13"/>
        <v>0.5</v>
      </c>
      <c r="E39" s="22">
        <f t="shared" si="13"/>
        <v>3</v>
      </c>
      <c r="F39" s="22">
        <f t="shared" si="13"/>
        <v>4</v>
      </c>
      <c r="H39" s="24" t="s">
        <v>1</v>
      </c>
      <c r="I39" s="16">
        <f>B39*B36</f>
        <v>0.13698745514673749</v>
      </c>
      <c r="J39" s="16">
        <f t="shared" ref="J39:M39" si="14">C39*C36</f>
        <v>0.1890840735042254</v>
      </c>
      <c r="K39" s="16">
        <f t="shared" si="14"/>
        <v>0.12236451357616027</v>
      </c>
      <c r="L39" s="16">
        <f t="shared" si="14"/>
        <v>0.27624709053585561</v>
      </c>
      <c r="M39" s="16">
        <f t="shared" si="14"/>
        <v>0.25256868156515849</v>
      </c>
    </row>
    <row r="40" spans="1:13">
      <c r="A40" s="15" t="s">
        <v>2</v>
      </c>
      <c r="B40" s="23">
        <f t="shared" si="13"/>
        <v>0.5</v>
      </c>
      <c r="C40" s="22">
        <f t="shared" si="13"/>
        <v>2</v>
      </c>
      <c r="D40" s="21">
        <f t="shared" si="13"/>
        <v>1</v>
      </c>
      <c r="E40" s="22">
        <f t="shared" si="13"/>
        <v>3</v>
      </c>
      <c r="F40" s="22">
        <f t="shared" si="13"/>
        <v>3</v>
      </c>
      <c r="H40" s="24" t="s">
        <v>2</v>
      </c>
      <c r="I40" s="16">
        <f>B40*B36</f>
        <v>0.20548118272010626</v>
      </c>
      <c r="J40" s="16">
        <f t="shared" ref="J40:M40" si="15">C40*C36</f>
        <v>0.37816814700845081</v>
      </c>
      <c r="K40" s="16">
        <f t="shared" si="15"/>
        <v>0.24472902715232053</v>
      </c>
      <c r="L40" s="16">
        <f t="shared" si="15"/>
        <v>0.27624709053585561</v>
      </c>
      <c r="M40" s="16">
        <f t="shared" si="15"/>
        <v>0.18942651117386888</v>
      </c>
    </row>
    <row r="41" spans="1:13">
      <c r="A41" s="15" t="s">
        <v>3</v>
      </c>
      <c r="B41" s="23">
        <f t="shared" si="13"/>
        <v>0.25</v>
      </c>
      <c r="C41" s="23">
        <f t="shared" si="13"/>
        <v>0.33333333333333331</v>
      </c>
      <c r="D41" s="23">
        <f t="shared" si="13"/>
        <v>0.33333333333333331</v>
      </c>
      <c r="E41" s="21">
        <f t="shared" si="13"/>
        <v>1</v>
      </c>
      <c r="F41" s="22">
        <f t="shared" si="13"/>
        <v>2</v>
      </c>
      <c r="H41" s="24" t="s">
        <v>3</v>
      </c>
      <c r="I41" s="16">
        <f>B41*B36</f>
        <v>0.10274059136005313</v>
      </c>
      <c r="J41" s="16">
        <f t="shared" ref="J41:M41" si="16">C41*C36</f>
        <v>6.3028024501408458E-2</v>
      </c>
      <c r="K41" s="16">
        <f t="shared" si="16"/>
        <v>8.157634238410684E-2</v>
      </c>
      <c r="L41" s="16">
        <f t="shared" si="16"/>
        <v>9.208236351195187E-2</v>
      </c>
      <c r="M41" s="16">
        <f t="shared" si="16"/>
        <v>0.12628434078257925</v>
      </c>
    </row>
    <row r="42" spans="1:13">
      <c r="A42" s="15" t="s">
        <v>4</v>
      </c>
      <c r="B42" s="23">
        <f t="shared" si="13"/>
        <v>0.2</v>
      </c>
      <c r="C42" s="23">
        <f t="shared" si="13"/>
        <v>0.25</v>
      </c>
      <c r="D42" s="23">
        <f t="shared" si="13"/>
        <v>0.33333333333333331</v>
      </c>
      <c r="E42" s="23">
        <f t="shared" si="13"/>
        <v>0.5</v>
      </c>
      <c r="F42" s="21">
        <f t="shared" si="13"/>
        <v>1</v>
      </c>
      <c r="H42" s="24" t="s">
        <v>4</v>
      </c>
      <c r="I42" s="16">
        <f>B42*B36</f>
        <v>8.2192473088042506E-2</v>
      </c>
      <c r="J42" s="16">
        <f t="shared" ref="J42:M42" si="17">C42*C36</f>
        <v>4.7271018376056351E-2</v>
      </c>
      <c r="K42" s="16">
        <f t="shared" si="17"/>
        <v>8.157634238410684E-2</v>
      </c>
      <c r="L42" s="16">
        <f t="shared" si="17"/>
        <v>4.6041181755975935E-2</v>
      </c>
      <c r="M42" s="16">
        <f t="shared" si="17"/>
        <v>6.3142170391289623E-2</v>
      </c>
    </row>
    <row r="44" spans="1:13">
      <c r="A44" s="13" t="s">
        <v>29</v>
      </c>
    </row>
    <row r="45" spans="1:13">
      <c r="B45" s="7" t="s">
        <v>0</v>
      </c>
      <c r="C45" s="7" t="s">
        <v>1</v>
      </c>
      <c r="D45" s="7" t="s">
        <v>2</v>
      </c>
      <c r="E45" s="7" t="s">
        <v>3</v>
      </c>
      <c r="F45" s="14" t="s">
        <v>4</v>
      </c>
      <c r="G45" s="27" t="s">
        <v>13</v>
      </c>
      <c r="H45" s="27" t="s">
        <v>11</v>
      </c>
      <c r="I45" s="27" t="s">
        <v>12</v>
      </c>
    </row>
    <row r="46" spans="1:13">
      <c r="A46" s="24" t="s">
        <v>0</v>
      </c>
      <c r="B46" s="16">
        <f>I38</f>
        <v>0.41096236544021253</v>
      </c>
      <c r="C46" s="16">
        <f t="shared" ref="C46:F50" si="18">J38</f>
        <v>0.56725222051267621</v>
      </c>
      <c r="D46" s="16">
        <f t="shared" si="18"/>
        <v>0.48945805430464107</v>
      </c>
      <c r="E46" s="16">
        <f t="shared" si="18"/>
        <v>0.36832945404780748</v>
      </c>
      <c r="F46" s="16">
        <f t="shared" si="18"/>
        <v>0.3157108519564481</v>
      </c>
      <c r="G46" s="16">
        <f>SUM(B46:F46)</f>
        <v>2.1517129462617857</v>
      </c>
      <c r="H46" s="16">
        <f>G29</f>
        <v>0.41096236544021253</v>
      </c>
      <c r="I46" s="16">
        <f>G46/H46</f>
        <v>5.2357907370834917</v>
      </c>
    </row>
    <row r="47" spans="1:13">
      <c r="A47" s="24" t="s">
        <v>1</v>
      </c>
      <c r="B47" s="16">
        <f t="shared" ref="B47:B50" si="19">I39</f>
        <v>0.13698745514673749</v>
      </c>
      <c r="C47" s="16">
        <f t="shared" si="18"/>
        <v>0.1890840735042254</v>
      </c>
      <c r="D47" s="16">
        <f t="shared" si="18"/>
        <v>0.12236451357616027</v>
      </c>
      <c r="E47" s="16">
        <f t="shared" si="18"/>
        <v>0.27624709053585561</v>
      </c>
      <c r="F47" s="16">
        <f t="shared" si="18"/>
        <v>0.25256868156515849</v>
      </c>
      <c r="G47" s="16">
        <f t="shared" ref="G47:G50" si="20">SUM(B47:F47)</f>
        <v>0.97725181432813724</v>
      </c>
      <c r="H47" s="16">
        <f t="shared" ref="H47:H50" si="21">G30</f>
        <v>0.1890840735042254</v>
      </c>
      <c r="I47" s="16">
        <f t="shared" ref="I47:I50" si="22">G47/H47</f>
        <v>5.1683454677968896</v>
      </c>
    </row>
    <row r="48" spans="1:13">
      <c r="A48" s="24" t="s">
        <v>2</v>
      </c>
      <c r="B48" s="16">
        <f t="shared" si="19"/>
        <v>0.20548118272010626</v>
      </c>
      <c r="C48" s="16">
        <f t="shared" si="18"/>
        <v>0.37816814700845081</v>
      </c>
      <c r="D48" s="16">
        <f t="shared" si="18"/>
        <v>0.24472902715232053</v>
      </c>
      <c r="E48" s="16">
        <f t="shared" si="18"/>
        <v>0.27624709053585561</v>
      </c>
      <c r="F48" s="16">
        <f t="shared" si="18"/>
        <v>0.18942651117386888</v>
      </c>
      <c r="G48" s="16">
        <f t="shared" si="20"/>
        <v>1.2940519585906021</v>
      </c>
      <c r="H48" s="16">
        <f t="shared" si="21"/>
        <v>0.24472902715232053</v>
      </c>
      <c r="I48" s="16">
        <f t="shared" si="22"/>
        <v>5.2876929788356399</v>
      </c>
    </row>
    <row r="49" spans="1:9">
      <c r="A49" s="24" t="s">
        <v>3</v>
      </c>
      <c r="B49" s="16">
        <f t="shared" si="19"/>
        <v>0.10274059136005313</v>
      </c>
      <c r="C49" s="16">
        <f t="shared" si="18"/>
        <v>6.3028024501408458E-2</v>
      </c>
      <c r="D49" s="16">
        <f t="shared" si="18"/>
        <v>8.157634238410684E-2</v>
      </c>
      <c r="E49" s="16">
        <f t="shared" si="18"/>
        <v>9.208236351195187E-2</v>
      </c>
      <c r="F49" s="16">
        <f t="shared" si="18"/>
        <v>0.12628434078257925</v>
      </c>
      <c r="G49" s="16">
        <f t="shared" si="20"/>
        <v>0.46571166254009955</v>
      </c>
      <c r="H49" s="16">
        <f t="shared" si="21"/>
        <v>9.208236351195187E-2</v>
      </c>
      <c r="I49" s="16">
        <f t="shared" si="22"/>
        <v>5.0575554837887315</v>
      </c>
    </row>
    <row r="50" spans="1:9">
      <c r="A50" s="24" t="s">
        <v>4</v>
      </c>
      <c r="B50" s="16">
        <f t="shared" si="19"/>
        <v>8.2192473088042506E-2</v>
      </c>
      <c r="C50" s="16">
        <f t="shared" si="18"/>
        <v>4.7271018376056351E-2</v>
      </c>
      <c r="D50" s="16">
        <f t="shared" si="18"/>
        <v>8.157634238410684E-2</v>
      </c>
      <c r="E50" s="16">
        <f t="shared" si="18"/>
        <v>4.6041181755975935E-2</v>
      </c>
      <c r="F50" s="16">
        <f t="shared" si="18"/>
        <v>6.3142170391289623E-2</v>
      </c>
      <c r="G50" s="16">
        <f t="shared" si="20"/>
        <v>0.32022318599547123</v>
      </c>
      <c r="H50" s="16">
        <f t="shared" si="21"/>
        <v>6.3142170391289623E-2</v>
      </c>
      <c r="I50" s="16">
        <f t="shared" si="22"/>
        <v>5.0714630810290551</v>
      </c>
    </row>
    <row r="52" spans="1:9">
      <c r="A52" s="13" t="s">
        <v>30</v>
      </c>
    </row>
    <row r="53" spans="1:9" ht="15.6">
      <c r="A53" s="29" t="s">
        <v>14</v>
      </c>
      <c r="B53" s="16">
        <f>SUM(I46:I50)/5</f>
        <v>5.1641695497067612</v>
      </c>
    </row>
    <row r="55" spans="1:9">
      <c r="A55" s="13" t="s">
        <v>31</v>
      </c>
    </row>
    <row r="62" spans="1:9">
      <c r="A62" s="13" t="s">
        <v>15</v>
      </c>
    </row>
    <row r="63" spans="1:9">
      <c r="A63" s="29" t="s">
        <v>16</v>
      </c>
      <c r="B63" s="16">
        <f>(B53-5)/4</f>
        <v>4.1042387426690308E-2</v>
      </c>
    </row>
    <row r="65" spans="1:4">
      <c r="A65" s="13" t="s">
        <v>32</v>
      </c>
    </row>
    <row r="70" spans="1:4">
      <c r="A70" s="13" t="s">
        <v>17</v>
      </c>
    </row>
    <row r="71" spans="1:4">
      <c r="A71" s="13" t="s">
        <v>18</v>
      </c>
    </row>
    <row r="75" spans="1:4">
      <c r="A75" s="13" t="s">
        <v>19</v>
      </c>
    </row>
    <row r="76" spans="1:4" ht="18">
      <c r="A76" s="29" t="s">
        <v>20</v>
      </c>
      <c r="B76" s="16">
        <f>B63/1.12</f>
        <v>3.6644988773830628E-2</v>
      </c>
      <c r="C76" s="30" t="s">
        <v>21</v>
      </c>
    </row>
    <row r="77" spans="1:4" ht="18">
      <c r="D77" s="30"/>
    </row>
    <row r="78" spans="1:4">
      <c r="A78" s="13" t="s">
        <v>22</v>
      </c>
    </row>
    <row r="79" spans="1:4">
      <c r="A79" s="1"/>
      <c r="B79" s="27" t="s">
        <v>11</v>
      </c>
      <c r="C79" s="27" t="s">
        <v>23</v>
      </c>
    </row>
    <row r="80" spans="1:4">
      <c r="A80" s="24" t="s">
        <v>0</v>
      </c>
      <c r="B80" s="16">
        <f>H46</f>
        <v>0.41096236544021253</v>
      </c>
      <c r="C80" s="22">
        <v>1</v>
      </c>
    </row>
    <row r="81" spans="1:11">
      <c r="A81" s="24" t="s">
        <v>1</v>
      </c>
      <c r="B81" s="16">
        <f t="shared" ref="B81:B84" si="23">H47</f>
        <v>0.1890840735042254</v>
      </c>
      <c r="C81" s="22">
        <v>3</v>
      </c>
    </row>
    <row r="82" spans="1:11">
      <c r="A82" s="24" t="s">
        <v>2</v>
      </c>
      <c r="B82" s="16">
        <f t="shared" si="23"/>
        <v>0.24472902715232053</v>
      </c>
      <c r="C82" s="22">
        <v>2</v>
      </c>
    </row>
    <row r="83" spans="1:11">
      <c r="A83" s="24" t="s">
        <v>3</v>
      </c>
      <c r="B83" s="16">
        <f t="shared" si="23"/>
        <v>9.208236351195187E-2</v>
      </c>
      <c r="C83" s="22">
        <v>4</v>
      </c>
    </row>
    <row r="84" spans="1:11">
      <c r="A84" s="24" t="s">
        <v>4</v>
      </c>
      <c r="B84" s="16">
        <f t="shared" si="23"/>
        <v>6.3142170391289623E-2</v>
      </c>
      <c r="C84" s="22">
        <v>5</v>
      </c>
    </row>
    <row r="85" spans="1:11">
      <c r="B85" s="20"/>
      <c r="C85" s="20"/>
    </row>
    <row r="86" spans="1:11">
      <c r="A86" s="13" t="s">
        <v>33</v>
      </c>
    </row>
    <row r="87" spans="1:11">
      <c r="A87" s="26" t="s">
        <v>0</v>
      </c>
      <c r="B87" s="36" t="s">
        <v>41</v>
      </c>
      <c r="C87" s="36" t="s">
        <v>42</v>
      </c>
      <c r="D87" s="36" t="s">
        <v>43</v>
      </c>
      <c r="E87" s="36" t="s">
        <v>44</v>
      </c>
      <c r="G87" s="26" t="s">
        <v>3</v>
      </c>
      <c r="H87" s="36" t="s">
        <v>41</v>
      </c>
      <c r="I87" s="36" t="s">
        <v>42</v>
      </c>
      <c r="J87" s="36" t="s">
        <v>43</v>
      </c>
      <c r="K87" s="36" t="s">
        <v>44</v>
      </c>
    </row>
    <row r="88" spans="1:11">
      <c r="A88" s="36" t="s">
        <v>41</v>
      </c>
      <c r="B88" s="35">
        <v>1</v>
      </c>
      <c r="C88" s="3">
        <v>2</v>
      </c>
      <c r="D88" s="3">
        <v>5</v>
      </c>
      <c r="E88" s="3">
        <v>3</v>
      </c>
      <c r="G88" s="36" t="s">
        <v>41</v>
      </c>
      <c r="H88" s="35">
        <v>1</v>
      </c>
      <c r="I88" s="3">
        <v>2</v>
      </c>
      <c r="J88" s="3">
        <v>5</v>
      </c>
      <c r="K88" s="3">
        <v>3</v>
      </c>
    </row>
    <row r="89" spans="1:11">
      <c r="A89" s="36" t="s">
        <v>42</v>
      </c>
      <c r="B89" s="4">
        <f>B88/C88</f>
        <v>0.5</v>
      </c>
      <c r="C89" s="35">
        <v>1</v>
      </c>
      <c r="D89" s="3">
        <v>3</v>
      </c>
      <c r="E89" s="3">
        <v>2</v>
      </c>
      <c r="G89" s="36" t="s">
        <v>42</v>
      </c>
      <c r="H89" s="4">
        <f>H88/I88</f>
        <v>0.5</v>
      </c>
      <c r="I89" s="35">
        <v>1</v>
      </c>
      <c r="J89" s="3">
        <v>3</v>
      </c>
      <c r="K89" s="3">
        <v>2</v>
      </c>
    </row>
    <row r="90" spans="1:11">
      <c r="A90" s="36" t="s">
        <v>43</v>
      </c>
      <c r="B90" s="4">
        <f>B88/D88</f>
        <v>0.2</v>
      </c>
      <c r="C90" s="4">
        <f>C89/D89</f>
        <v>0.33333333333333331</v>
      </c>
      <c r="D90" s="35">
        <v>1</v>
      </c>
      <c r="E90" s="4">
        <v>0.5</v>
      </c>
      <c r="G90" s="36" t="s">
        <v>43</v>
      </c>
      <c r="H90" s="4">
        <f>H88/J88</f>
        <v>0.2</v>
      </c>
      <c r="I90" s="4">
        <f>I89/J89</f>
        <v>0.33333333333333331</v>
      </c>
      <c r="J90" s="35">
        <v>1</v>
      </c>
      <c r="K90" s="4">
        <v>0.5</v>
      </c>
    </row>
    <row r="91" spans="1:11">
      <c r="A91" s="36" t="s">
        <v>44</v>
      </c>
      <c r="B91" s="4">
        <f>B88/E88</f>
        <v>0.33333333333333331</v>
      </c>
      <c r="C91" s="4">
        <f>C89/E89</f>
        <v>0.5</v>
      </c>
      <c r="D91" s="3">
        <f>D90/E90</f>
        <v>2</v>
      </c>
      <c r="E91" s="35">
        <v>1</v>
      </c>
      <c r="G91" s="36" t="s">
        <v>44</v>
      </c>
      <c r="H91" s="4">
        <f>H88/K88</f>
        <v>0.33333333333333331</v>
      </c>
      <c r="I91" s="4">
        <f>I89/K89</f>
        <v>0.5</v>
      </c>
      <c r="J91" s="3">
        <f>J90/K90</f>
        <v>2</v>
      </c>
      <c r="K91" s="35">
        <v>1</v>
      </c>
    </row>
    <row r="93" spans="1:11">
      <c r="A93" s="26" t="s">
        <v>1</v>
      </c>
      <c r="B93" s="36" t="s">
        <v>41</v>
      </c>
      <c r="C93" s="36" t="s">
        <v>42</v>
      </c>
      <c r="D93" s="36" t="s">
        <v>43</v>
      </c>
      <c r="E93" s="36" t="s">
        <v>44</v>
      </c>
      <c r="G93" s="26" t="s">
        <v>4</v>
      </c>
      <c r="H93" s="36" t="s">
        <v>41</v>
      </c>
      <c r="I93" s="36" t="s">
        <v>42</v>
      </c>
      <c r="J93" s="36" t="s">
        <v>43</v>
      </c>
      <c r="K93" s="36" t="s">
        <v>44</v>
      </c>
    </row>
    <row r="94" spans="1:11">
      <c r="A94" s="36" t="s">
        <v>41</v>
      </c>
      <c r="B94" s="35">
        <v>1</v>
      </c>
      <c r="C94" s="3">
        <v>2</v>
      </c>
      <c r="D94" s="3">
        <v>5</v>
      </c>
      <c r="E94" s="3">
        <v>3</v>
      </c>
      <c r="G94" s="36" t="s">
        <v>41</v>
      </c>
      <c r="H94" s="35">
        <v>1</v>
      </c>
      <c r="I94" s="3">
        <v>2</v>
      </c>
      <c r="J94" s="3">
        <v>5</v>
      </c>
      <c r="K94" s="3">
        <v>3</v>
      </c>
    </row>
    <row r="95" spans="1:11">
      <c r="A95" s="36" t="s">
        <v>42</v>
      </c>
      <c r="B95" s="4">
        <f>B94/C94</f>
        <v>0.5</v>
      </c>
      <c r="C95" s="35">
        <v>1</v>
      </c>
      <c r="D95" s="3">
        <v>3</v>
      </c>
      <c r="E95" s="3">
        <v>2</v>
      </c>
      <c r="G95" s="36" t="s">
        <v>42</v>
      </c>
      <c r="H95" s="4">
        <f>H94/I94</f>
        <v>0.5</v>
      </c>
      <c r="I95" s="35">
        <v>1</v>
      </c>
      <c r="J95" s="3">
        <v>3</v>
      </c>
      <c r="K95" s="3">
        <v>2</v>
      </c>
    </row>
    <row r="96" spans="1:11">
      <c r="A96" s="36" t="s">
        <v>43</v>
      </c>
      <c r="B96" s="4">
        <f>B94/D94</f>
        <v>0.2</v>
      </c>
      <c r="C96" s="4">
        <f>C95/D95</f>
        <v>0.33333333333333331</v>
      </c>
      <c r="D96" s="35">
        <v>1</v>
      </c>
      <c r="E96" s="4">
        <v>0.5</v>
      </c>
      <c r="G96" s="36" t="s">
        <v>43</v>
      </c>
      <c r="H96" s="4">
        <f>H94/J94</f>
        <v>0.2</v>
      </c>
      <c r="I96" s="4">
        <f>I95/J95</f>
        <v>0.33333333333333331</v>
      </c>
      <c r="J96" s="35">
        <v>1</v>
      </c>
      <c r="K96" s="4">
        <v>0.5</v>
      </c>
    </row>
    <row r="97" spans="1:39">
      <c r="A97" s="36" t="s">
        <v>44</v>
      </c>
      <c r="B97" s="4">
        <f>B94/E94</f>
        <v>0.33333333333333331</v>
      </c>
      <c r="C97" s="4">
        <f>C95/E95</f>
        <v>0.5</v>
      </c>
      <c r="D97" s="3">
        <f>D96/E96</f>
        <v>2</v>
      </c>
      <c r="E97" s="35">
        <v>1</v>
      </c>
      <c r="G97" s="36" t="s">
        <v>44</v>
      </c>
      <c r="H97" s="4">
        <f>H94/K94</f>
        <v>0.33333333333333331</v>
      </c>
      <c r="I97" s="4">
        <f>I95/K95</f>
        <v>0.5</v>
      </c>
      <c r="J97" s="3">
        <f>J96/K96</f>
        <v>2</v>
      </c>
      <c r="K97" s="35">
        <v>1</v>
      </c>
    </row>
    <row r="99" spans="1:39">
      <c r="A99" s="26" t="s">
        <v>2</v>
      </c>
      <c r="B99" s="36" t="s">
        <v>41</v>
      </c>
      <c r="C99" s="36" t="s">
        <v>42</v>
      </c>
      <c r="D99" s="36" t="s">
        <v>43</v>
      </c>
      <c r="E99" s="36" t="s">
        <v>44</v>
      </c>
    </row>
    <row r="100" spans="1:39">
      <c r="A100" s="36" t="s">
        <v>41</v>
      </c>
      <c r="B100" s="35">
        <v>1</v>
      </c>
      <c r="C100" s="3">
        <v>2</v>
      </c>
      <c r="D100" s="3">
        <v>5</v>
      </c>
      <c r="E100" s="3">
        <v>3</v>
      </c>
    </row>
    <row r="101" spans="1:39">
      <c r="A101" s="36" t="s">
        <v>42</v>
      </c>
      <c r="B101" s="4">
        <f>B100/C100</f>
        <v>0.5</v>
      </c>
      <c r="C101" s="35">
        <v>1</v>
      </c>
      <c r="D101" s="3">
        <v>3</v>
      </c>
      <c r="E101" s="3">
        <v>2</v>
      </c>
    </row>
    <row r="102" spans="1:39">
      <c r="A102" s="36" t="s">
        <v>43</v>
      </c>
      <c r="B102" s="4">
        <f>B100/D100</f>
        <v>0.2</v>
      </c>
      <c r="C102" s="4">
        <f>C101/D101</f>
        <v>0.33333333333333331</v>
      </c>
      <c r="D102" s="35">
        <v>1</v>
      </c>
      <c r="E102" s="4">
        <v>0.5</v>
      </c>
    </row>
    <row r="103" spans="1:39">
      <c r="A103" s="36" t="s">
        <v>44</v>
      </c>
      <c r="B103" s="4">
        <f>B100/E100</f>
        <v>0.33333333333333331</v>
      </c>
      <c r="C103" s="4">
        <f>C101/E101</f>
        <v>0.5</v>
      </c>
      <c r="D103" s="3">
        <f>D102/E102</f>
        <v>2</v>
      </c>
      <c r="E103" s="35">
        <v>1</v>
      </c>
    </row>
    <row r="105" spans="1:39">
      <c r="A105" s="13" t="s">
        <v>45</v>
      </c>
    </row>
    <row r="106" spans="1:39">
      <c r="A106" s="26" t="s">
        <v>0</v>
      </c>
      <c r="B106" s="36" t="s">
        <v>41</v>
      </c>
      <c r="C106" s="36" t="s">
        <v>42</v>
      </c>
      <c r="D106" s="36" t="s">
        <v>43</v>
      </c>
      <c r="E106" s="36" t="s">
        <v>44</v>
      </c>
      <c r="G106" s="26" t="s">
        <v>0</v>
      </c>
      <c r="H106" s="36" t="s">
        <v>41</v>
      </c>
      <c r="I106" s="36" t="s">
        <v>42</v>
      </c>
      <c r="J106" s="36" t="s">
        <v>43</v>
      </c>
      <c r="K106" s="36" t="s">
        <v>44</v>
      </c>
      <c r="M106" s="26" t="s">
        <v>0</v>
      </c>
      <c r="N106" s="36" t="s">
        <v>41</v>
      </c>
      <c r="O106" s="36" t="s">
        <v>42</v>
      </c>
      <c r="P106" s="36" t="s">
        <v>43</v>
      </c>
      <c r="Q106" s="36" t="s">
        <v>44</v>
      </c>
      <c r="R106" s="42" t="s">
        <v>46</v>
      </c>
      <c r="T106" s="42" t="s">
        <v>46</v>
      </c>
      <c r="U106" s="43">
        <f>R107</f>
        <v>0.4824065813018058</v>
      </c>
      <c r="V106" s="43">
        <f>R108</f>
        <v>0.27179769624530847</v>
      </c>
      <c r="W106" s="43">
        <f>R109</f>
        <v>8.828733632725079E-2</v>
      </c>
      <c r="X106" s="43">
        <f>R110</f>
        <v>0.15750838612563489</v>
      </c>
      <c r="Z106" s="26" t="s">
        <v>0</v>
      </c>
      <c r="AA106" s="36" t="s">
        <v>41</v>
      </c>
      <c r="AB106" s="36" t="s">
        <v>42</v>
      </c>
      <c r="AC106" s="36" t="s">
        <v>43</v>
      </c>
      <c r="AD106" s="36" t="s">
        <v>44</v>
      </c>
      <c r="AF106" s="44" t="s">
        <v>0</v>
      </c>
      <c r="AG106" s="45" t="s">
        <v>41</v>
      </c>
      <c r="AH106" s="45" t="s">
        <v>42</v>
      </c>
      <c r="AI106" s="45" t="s">
        <v>43</v>
      </c>
      <c r="AJ106" s="45" t="s">
        <v>44</v>
      </c>
      <c r="AK106" s="41" t="s">
        <v>47</v>
      </c>
      <c r="AL106" s="41" t="s">
        <v>46</v>
      </c>
      <c r="AM106" s="41" t="s">
        <v>12</v>
      </c>
    </row>
    <row r="107" spans="1:39">
      <c r="A107" s="36" t="s">
        <v>41</v>
      </c>
      <c r="B107" s="35">
        <f>B88</f>
        <v>1</v>
      </c>
      <c r="C107" s="12">
        <f t="shared" ref="C107:E107" si="24">C88</f>
        <v>2</v>
      </c>
      <c r="D107" s="12">
        <f t="shared" si="24"/>
        <v>5</v>
      </c>
      <c r="E107" s="12">
        <f t="shared" si="24"/>
        <v>3</v>
      </c>
      <c r="G107" s="36" t="s">
        <v>41</v>
      </c>
      <c r="H107" s="35">
        <f>B107</f>
        <v>1</v>
      </c>
      <c r="I107" s="12">
        <f t="shared" ref="I107:J107" si="25">C107</f>
        <v>2</v>
      </c>
      <c r="J107" s="12">
        <f t="shared" si="25"/>
        <v>5</v>
      </c>
      <c r="K107" s="12">
        <f>E107</f>
        <v>3</v>
      </c>
      <c r="M107" s="36" t="s">
        <v>41</v>
      </c>
      <c r="N107" s="11">
        <f>H107/H111</f>
        <v>0.49180327868852464</v>
      </c>
      <c r="O107" s="11">
        <f t="shared" ref="O107:Q107" si="26">I107/I111</f>
        <v>0.52173913043478259</v>
      </c>
      <c r="P107" s="11">
        <f t="shared" si="26"/>
        <v>0.45454545454545453</v>
      </c>
      <c r="Q107" s="11">
        <f t="shared" si="26"/>
        <v>0.46153846153846156</v>
      </c>
      <c r="R107" s="43">
        <f>SUM(N107:Q107)/4</f>
        <v>0.4824065813018058</v>
      </c>
      <c r="T107" s="26" t="s">
        <v>0</v>
      </c>
      <c r="U107" s="36" t="s">
        <v>41</v>
      </c>
      <c r="V107" s="36" t="s">
        <v>42</v>
      </c>
      <c r="W107" s="36" t="s">
        <v>43</v>
      </c>
      <c r="X107" s="36" t="s">
        <v>44</v>
      </c>
      <c r="Z107" s="36" t="s">
        <v>41</v>
      </c>
      <c r="AA107" s="11">
        <f>U108*U106</f>
        <v>0.4824065813018058</v>
      </c>
      <c r="AB107" s="11">
        <f t="shared" ref="AB107:AD107" si="27">V108*V106</f>
        <v>0.54359539249061695</v>
      </c>
      <c r="AC107" s="11">
        <f t="shared" si="27"/>
        <v>0.44143668163625394</v>
      </c>
      <c r="AD107" s="11">
        <f t="shared" si="27"/>
        <v>0.47252515837690467</v>
      </c>
      <c r="AF107" s="36" t="s">
        <v>41</v>
      </c>
      <c r="AG107" s="11">
        <f>AA107</f>
        <v>0.4824065813018058</v>
      </c>
      <c r="AH107" s="11">
        <f t="shared" ref="AH107:AJ110" si="28">AB107</f>
        <v>0.54359539249061695</v>
      </c>
      <c r="AI107" s="11">
        <f t="shared" si="28"/>
        <v>0.44143668163625394</v>
      </c>
      <c r="AJ107" s="11">
        <f t="shared" si="28"/>
        <v>0.47252515837690467</v>
      </c>
      <c r="AK107" s="16">
        <f>SUM(AG107:AJ107)</f>
        <v>1.9399638138055812</v>
      </c>
      <c r="AL107" s="16">
        <f>U106</f>
        <v>0.4824065813018058</v>
      </c>
      <c r="AM107" s="16">
        <f>AK107/AL107</f>
        <v>4.0214289957870424</v>
      </c>
    </row>
    <row r="108" spans="1:39">
      <c r="A108" s="36" t="s">
        <v>42</v>
      </c>
      <c r="B108" s="4">
        <f>B89</f>
        <v>0.5</v>
      </c>
      <c r="C108" s="35">
        <f t="shared" ref="C108:E108" si="29">C89</f>
        <v>1</v>
      </c>
      <c r="D108" s="3">
        <f t="shared" si="29"/>
        <v>3</v>
      </c>
      <c r="E108" s="3">
        <f t="shared" si="29"/>
        <v>2</v>
      </c>
      <c r="G108" s="36" t="s">
        <v>42</v>
      </c>
      <c r="H108" s="4">
        <f>B108</f>
        <v>0.5</v>
      </c>
      <c r="I108" s="35">
        <f t="shared" ref="I108:K108" si="30">C108</f>
        <v>1</v>
      </c>
      <c r="J108" s="3">
        <f t="shared" si="30"/>
        <v>3</v>
      </c>
      <c r="K108" s="3">
        <f t="shared" si="30"/>
        <v>2</v>
      </c>
      <c r="M108" s="36" t="s">
        <v>42</v>
      </c>
      <c r="N108" s="11">
        <f>H108/H111</f>
        <v>0.24590163934426232</v>
      </c>
      <c r="O108" s="11">
        <f t="shared" ref="O108:Q108" si="31">I108/I111</f>
        <v>0.2608695652173913</v>
      </c>
      <c r="P108" s="11">
        <f t="shared" si="31"/>
        <v>0.27272727272727271</v>
      </c>
      <c r="Q108" s="11">
        <f t="shared" si="31"/>
        <v>0.30769230769230771</v>
      </c>
      <c r="R108" s="43">
        <f t="shared" ref="R108:R110" si="32">SUM(N108:Q108)/4</f>
        <v>0.27179769624530847</v>
      </c>
      <c r="T108" s="36" t="s">
        <v>41</v>
      </c>
      <c r="U108" s="35">
        <f>B107</f>
        <v>1</v>
      </c>
      <c r="V108" s="12">
        <f t="shared" ref="V108:X111" si="33">C107</f>
        <v>2</v>
      </c>
      <c r="W108" s="12">
        <f t="shared" si="33"/>
        <v>5</v>
      </c>
      <c r="X108" s="12">
        <f t="shared" si="33"/>
        <v>3</v>
      </c>
      <c r="Z108" s="36" t="s">
        <v>42</v>
      </c>
      <c r="AA108" s="10">
        <f>U109*U106</f>
        <v>0.2412032906509029</v>
      </c>
      <c r="AB108" s="10">
        <f t="shared" ref="AB108:AD108" si="34">V109*V106</f>
        <v>0.27179769624530847</v>
      </c>
      <c r="AC108" s="10">
        <f t="shared" si="34"/>
        <v>0.26486200898175238</v>
      </c>
      <c r="AD108" s="10">
        <f t="shared" si="34"/>
        <v>0.31501677225126978</v>
      </c>
      <c r="AF108" s="36" t="s">
        <v>42</v>
      </c>
      <c r="AG108" s="10">
        <f>AA108</f>
        <v>0.2412032906509029</v>
      </c>
      <c r="AH108" s="10">
        <f t="shared" si="28"/>
        <v>0.27179769624530847</v>
      </c>
      <c r="AI108" s="10">
        <f t="shared" si="28"/>
        <v>0.26486200898175238</v>
      </c>
      <c r="AJ108" s="10">
        <f t="shared" si="28"/>
        <v>0.31501677225126978</v>
      </c>
      <c r="AK108" s="16">
        <f t="shared" ref="AK108:AK110" si="35">SUM(AG108:AJ108)</f>
        <v>1.0928797681292335</v>
      </c>
      <c r="AL108" s="16">
        <f>V106</f>
        <v>0.27179769624530847</v>
      </c>
      <c r="AM108" s="16">
        <f t="shared" ref="AM108:AM110" si="36">AK108/AL108</f>
        <v>4.0209309469012755</v>
      </c>
    </row>
    <row r="109" spans="1:39">
      <c r="A109" s="36" t="s">
        <v>43</v>
      </c>
      <c r="B109" s="4">
        <f>B90</f>
        <v>0.2</v>
      </c>
      <c r="C109" s="4">
        <f t="shared" ref="C109:E109" si="37">C90</f>
        <v>0.33333333333333331</v>
      </c>
      <c r="D109" s="35">
        <f t="shared" si="37"/>
        <v>1</v>
      </c>
      <c r="E109" s="4">
        <f t="shared" si="37"/>
        <v>0.5</v>
      </c>
      <c r="G109" s="36" t="s">
        <v>43</v>
      </c>
      <c r="H109" s="4">
        <f>B109</f>
        <v>0.2</v>
      </c>
      <c r="I109" s="4">
        <f t="shared" ref="I109:K109" si="38">C109</f>
        <v>0.33333333333333331</v>
      </c>
      <c r="J109" s="35">
        <f>D109</f>
        <v>1</v>
      </c>
      <c r="K109" s="4">
        <f t="shared" si="38"/>
        <v>0.5</v>
      </c>
      <c r="M109" s="36" t="s">
        <v>43</v>
      </c>
      <c r="N109" s="11">
        <f>H109/H111</f>
        <v>9.836065573770493E-2</v>
      </c>
      <c r="O109" s="11">
        <f t="shared" ref="O109:Q109" si="39">I109/I111</f>
        <v>8.6956521739130432E-2</v>
      </c>
      <c r="P109" s="11">
        <f t="shared" si="39"/>
        <v>9.0909090909090912E-2</v>
      </c>
      <c r="Q109" s="11">
        <f t="shared" si="39"/>
        <v>7.6923076923076927E-2</v>
      </c>
      <c r="R109" s="43">
        <f t="shared" si="32"/>
        <v>8.828733632725079E-2</v>
      </c>
      <c r="T109" s="36" t="s">
        <v>42</v>
      </c>
      <c r="U109" s="18">
        <f>B108</f>
        <v>0.5</v>
      </c>
      <c r="V109" s="35">
        <f t="shared" si="33"/>
        <v>1</v>
      </c>
      <c r="W109" s="12">
        <f t="shared" si="33"/>
        <v>3</v>
      </c>
      <c r="X109" s="12">
        <f t="shared" si="33"/>
        <v>2</v>
      </c>
      <c r="Z109" s="36" t="s">
        <v>43</v>
      </c>
      <c r="AA109" s="10">
        <f>U110*U106</f>
        <v>9.6481316260361161E-2</v>
      </c>
      <c r="AB109" s="10">
        <f t="shared" ref="AB109:AD109" si="40">V110*V106</f>
        <v>9.0599232081769482E-2</v>
      </c>
      <c r="AC109" s="10">
        <f t="shared" si="40"/>
        <v>8.828733632725079E-2</v>
      </c>
      <c r="AD109" s="10">
        <f t="shared" si="40"/>
        <v>7.8754193062817446E-2</v>
      </c>
      <c r="AF109" s="36" t="s">
        <v>43</v>
      </c>
      <c r="AG109" s="10">
        <f t="shared" ref="AG109:AG110" si="41">AA109</f>
        <v>9.6481316260361161E-2</v>
      </c>
      <c r="AH109" s="10">
        <f t="shared" si="28"/>
        <v>9.0599232081769482E-2</v>
      </c>
      <c r="AI109" s="10">
        <f t="shared" si="28"/>
        <v>8.828733632725079E-2</v>
      </c>
      <c r="AJ109" s="10">
        <f t="shared" si="28"/>
        <v>7.8754193062817446E-2</v>
      </c>
      <c r="AK109" s="16">
        <f t="shared" si="35"/>
        <v>0.35412207773219889</v>
      </c>
      <c r="AL109" s="16">
        <f>W106</f>
        <v>8.828733632725079E-2</v>
      </c>
      <c r="AM109" s="16">
        <f t="shared" si="36"/>
        <v>4.0110178023673759</v>
      </c>
    </row>
    <row r="110" spans="1:39">
      <c r="A110" s="36" t="s">
        <v>44</v>
      </c>
      <c r="B110" s="4">
        <f>B91</f>
        <v>0.33333333333333331</v>
      </c>
      <c r="C110" s="4">
        <f t="shared" ref="C110:E110" si="42">C91</f>
        <v>0.5</v>
      </c>
      <c r="D110" s="3">
        <f t="shared" si="42"/>
        <v>2</v>
      </c>
      <c r="E110" s="35">
        <f t="shared" si="42"/>
        <v>1</v>
      </c>
      <c r="G110" s="36" t="s">
        <v>44</v>
      </c>
      <c r="H110" s="4">
        <f>B110</f>
        <v>0.33333333333333331</v>
      </c>
      <c r="I110" s="4">
        <f t="shared" ref="I110:K110" si="43">C110</f>
        <v>0.5</v>
      </c>
      <c r="J110" s="3">
        <f t="shared" si="43"/>
        <v>2</v>
      </c>
      <c r="K110" s="37">
        <f t="shared" si="43"/>
        <v>1</v>
      </c>
      <c r="M110" s="36" t="s">
        <v>44</v>
      </c>
      <c r="N110" s="11">
        <f>H110/H111</f>
        <v>0.16393442622950818</v>
      </c>
      <c r="O110" s="11">
        <f t="shared" ref="O110:Q110" si="44">I110/I111</f>
        <v>0.13043478260869565</v>
      </c>
      <c r="P110" s="11">
        <f t="shared" si="44"/>
        <v>0.18181818181818182</v>
      </c>
      <c r="Q110" s="11">
        <f t="shared" si="44"/>
        <v>0.15384615384615385</v>
      </c>
      <c r="R110" s="43">
        <f t="shared" si="32"/>
        <v>0.15750838612563489</v>
      </c>
      <c r="T110" s="36" t="s">
        <v>43</v>
      </c>
      <c r="U110" s="18">
        <f>B109</f>
        <v>0.2</v>
      </c>
      <c r="V110" s="18">
        <f t="shared" si="33"/>
        <v>0.33333333333333331</v>
      </c>
      <c r="W110" s="35">
        <f t="shared" si="33"/>
        <v>1</v>
      </c>
      <c r="X110" s="18">
        <f t="shared" si="33"/>
        <v>0.5</v>
      </c>
      <c r="Z110" s="36" t="s">
        <v>44</v>
      </c>
      <c r="AA110" s="10">
        <f>U111*U106</f>
        <v>0.16080219376726859</v>
      </c>
      <c r="AB110" s="10">
        <f t="shared" ref="AB110:AD110" si="45">V111*V106</f>
        <v>0.13589884812265424</v>
      </c>
      <c r="AC110" s="10">
        <f t="shared" si="45"/>
        <v>0.17657467265450158</v>
      </c>
      <c r="AD110" s="10">
        <f t="shared" si="45"/>
        <v>0.15750838612563489</v>
      </c>
      <c r="AF110" s="36" t="s">
        <v>44</v>
      </c>
      <c r="AG110" s="10">
        <f t="shared" si="41"/>
        <v>0.16080219376726859</v>
      </c>
      <c r="AH110" s="10">
        <f t="shared" si="28"/>
        <v>0.13589884812265424</v>
      </c>
      <c r="AI110" s="10">
        <f t="shared" si="28"/>
        <v>0.17657467265450158</v>
      </c>
      <c r="AJ110" s="10">
        <f t="shared" si="28"/>
        <v>0.15750838612563489</v>
      </c>
      <c r="AK110" s="16">
        <f t="shared" si="35"/>
        <v>0.6307841006700593</v>
      </c>
      <c r="AL110" s="16">
        <f>X106</f>
        <v>0.15750838612563489</v>
      </c>
      <c r="AM110" s="16">
        <f t="shared" si="36"/>
        <v>4.0047651822609689</v>
      </c>
    </row>
    <row r="111" spans="1:39">
      <c r="G111" s="38" t="s">
        <v>5</v>
      </c>
      <c r="H111" s="39">
        <f>SUM(H107:H110)</f>
        <v>2.0333333333333332</v>
      </c>
      <c r="I111" s="39">
        <f>SUM(I107:I110)</f>
        <v>3.8333333333333335</v>
      </c>
      <c r="J111" s="40">
        <f t="shared" ref="J111:K111" si="46">SUM(J107:J110)</f>
        <v>11</v>
      </c>
      <c r="K111" s="40">
        <f t="shared" si="46"/>
        <v>6.5</v>
      </c>
      <c r="T111" s="36" t="s">
        <v>44</v>
      </c>
      <c r="U111" s="18">
        <f>B110</f>
        <v>0.33333333333333331</v>
      </c>
      <c r="V111" s="18">
        <f t="shared" si="33"/>
        <v>0.5</v>
      </c>
      <c r="W111" s="12">
        <f t="shared" si="33"/>
        <v>2</v>
      </c>
      <c r="X111" s="35">
        <f t="shared" si="33"/>
        <v>1</v>
      </c>
    </row>
    <row r="112" spans="1:39">
      <c r="AL112" s="13" t="s">
        <v>48</v>
      </c>
      <c r="AM112" s="28">
        <f>SUM(AM107:AM110)/4</f>
        <v>4.0145357318291657</v>
      </c>
    </row>
    <row r="113" spans="1:39">
      <c r="AL113" s="13" t="s">
        <v>16</v>
      </c>
      <c r="AM113" s="28">
        <f>(AM112-4)/3</f>
        <v>4.8452439430552259E-3</v>
      </c>
    </row>
    <row r="114" spans="1:39">
      <c r="AL114" s="13" t="s">
        <v>20</v>
      </c>
      <c r="AM114" s="28">
        <f>AM113/0.9</f>
        <v>5.3836043811724731E-3</v>
      </c>
    </row>
    <row r="115" spans="1:39">
      <c r="A115" s="26" t="s">
        <v>1</v>
      </c>
      <c r="B115" s="36" t="s">
        <v>41</v>
      </c>
      <c r="C115" s="36" t="s">
        <v>42</v>
      </c>
      <c r="D115" s="36" t="s">
        <v>43</v>
      </c>
      <c r="E115" s="36" t="s">
        <v>44</v>
      </c>
      <c r="G115" s="26" t="s">
        <v>1</v>
      </c>
      <c r="H115" s="36" t="s">
        <v>41</v>
      </c>
      <c r="I115" s="36" t="s">
        <v>42</v>
      </c>
      <c r="J115" s="36" t="s">
        <v>43</v>
      </c>
      <c r="K115" s="36" t="s">
        <v>44</v>
      </c>
      <c r="M115" s="26" t="s">
        <v>1</v>
      </c>
      <c r="N115" s="36" t="s">
        <v>41</v>
      </c>
      <c r="O115" s="36" t="s">
        <v>42</v>
      </c>
      <c r="P115" s="36" t="s">
        <v>43</v>
      </c>
      <c r="Q115" s="36" t="s">
        <v>44</v>
      </c>
      <c r="R115" s="42" t="s">
        <v>46</v>
      </c>
    </row>
    <row r="116" spans="1:39">
      <c r="A116" s="36" t="s">
        <v>41</v>
      </c>
      <c r="B116" s="47">
        <v>1</v>
      </c>
      <c r="C116" s="22">
        <v>3</v>
      </c>
      <c r="D116" s="23">
        <v>0.25</v>
      </c>
      <c r="E116" s="22">
        <v>2</v>
      </c>
      <c r="G116" s="36" t="s">
        <v>41</v>
      </c>
      <c r="H116" s="47">
        <f>B116</f>
        <v>1</v>
      </c>
      <c r="I116" s="22">
        <f>C116</f>
        <v>3</v>
      </c>
      <c r="J116" s="23">
        <f>D116</f>
        <v>0.25</v>
      </c>
      <c r="K116" s="22">
        <f>E116</f>
        <v>2</v>
      </c>
      <c r="M116" s="36" t="s">
        <v>41</v>
      </c>
      <c r="N116" s="11">
        <f>H116/H120</f>
        <v>0.17142857142857143</v>
      </c>
      <c r="O116" s="11">
        <f t="shared" ref="O116:Q116" si="47">I116/I120</f>
        <v>0.27272727272727271</v>
      </c>
      <c r="P116" s="11">
        <f t="shared" si="47"/>
        <v>0.14018691588785048</v>
      </c>
      <c r="Q116" s="11">
        <f t="shared" si="47"/>
        <v>0.30769230769230771</v>
      </c>
      <c r="R116" s="43">
        <f>SUM(N116:Q116)/4</f>
        <v>0.22300876693400057</v>
      </c>
      <c r="U116" s="19"/>
    </row>
    <row r="117" spans="1:39">
      <c r="A117" s="36" t="s">
        <v>42</v>
      </c>
      <c r="B117" s="23">
        <f>B116/C116</f>
        <v>0.33333333333333331</v>
      </c>
      <c r="C117" s="47">
        <v>1</v>
      </c>
      <c r="D117" s="23">
        <v>0.2</v>
      </c>
      <c r="E117" s="23">
        <v>0.5</v>
      </c>
      <c r="G117" s="36" t="s">
        <v>42</v>
      </c>
      <c r="H117" s="23">
        <f>B116/C116</f>
        <v>0.33333333333333331</v>
      </c>
      <c r="I117" s="47">
        <f>C117</f>
        <v>1</v>
      </c>
      <c r="J117" s="52">
        <f>D117</f>
        <v>0.2</v>
      </c>
      <c r="K117" s="52">
        <f>E117</f>
        <v>0.5</v>
      </c>
      <c r="M117" s="36" t="s">
        <v>42</v>
      </c>
      <c r="N117" s="11">
        <f>H117/H120</f>
        <v>5.7142857142857141E-2</v>
      </c>
      <c r="O117" s="11">
        <f t="shared" ref="O117:Q117" si="48">I117/I120</f>
        <v>9.0909090909090912E-2</v>
      </c>
      <c r="P117" s="11">
        <f t="shared" si="48"/>
        <v>0.11214953271028039</v>
      </c>
      <c r="Q117" s="11">
        <f t="shared" si="48"/>
        <v>7.6923076923076927E-2</v>
      </c>
      <c r="R117" s="43">
        <f t="shared" ref="R117:R119" si="49">SUM(N117:Q117)/4</f>
        <v>8.428113942132634E-2</v>
      </c>
    </row>
    <row r="118" spans="1:39">
      <c r="A118" s="36" t="s">
        <v>43</v>
      </c>
      <c r="B118" s="22">
        <f>B116/D116</f>
        <v>4</v>
      </c>
      <c r="C118" s="22">
        <f>C117/D117</f>
        <v>5</v>
      </c>
      <c r="D118" s="47">
        <v>1</v>
      </c>
      <c r="E118" s="22">
        <v>3</v>
      </c>
      <c r="G118" s="36" t="s">
        <v>43</v>
      </c>
      <c r="H118" s="22">
        <f>B116/D116</f>
        <v>4</v>
      </c>
      <c r="I118" s="22">
        <f>C117/D117</f>
        <v>5</v>
      </c>
      <c r="J118" s="47">
        <f>D118</f>
        <v>1</v>
      </c>
      <c r="K118" s="22">
        <f>E118</f>
        <v>3</v>
      </c>
      <c r="M118" s="36" t="s">
        <v>43</v>
      </c>
      <c r="N118" s="11">
        <f>H118/H120</f>
        <v>0.68571428571428572</v>
      </c>
      <c r="O118" s="11">
        <f t="shared" ref="O118:Q118" si="50">I118/I120</f>
        <v>0.45454545454545453</v>
      </c>
      <c r="P118" s="11">
        <f t="shared" si="50"/>
        <v>0.56074766355140193</v>
      </c>
      <c r="Q118" s="11">
        <f t="shared" si="50"/>
        <v>0.46153846153846156</v>
      </c>
      <c r="R118" s="43">
        <f t="shared" si="49"/>
        <v>0.54063646633740092</v>
      </c>
    </row>
    <row r="119" spans="1:39">
      <c r="A119" s="36" t="s">
        <v>44</v>
      </c>
      <c r="B119" s="23">
        <f>B116/E116</f>
        <v>0.5</v>
      </c>
      <c r="C119" s="22">
        <f>C117/E117</f>
        <v>2</v>
      </c>
      <c r="D119" s="23">
        <f>D118/E118</f>
        <v>0.33333333333333331</v>
      </c>
      <c r="E119" s="47">
        <v>1</v>
      </c>
      <c r="G119" s="36" t="s">
        <v>44</v>
      </c>
      <c r="H119" s="23">
        <f>B116/E116</f>
        <v>0.5</v>
      </c>
      <c r="I119" s="22">
        <f>C117/E117</f>
        <v>2</v>
      </c>
      <c r="J119" s="16">
        <f>D118/E118</f>
        <v>0.33333333333333331</v>
      </c>
      <c r="K119" s="47">
        <f>E119</f>
        <v>1</v>
      </c>
      <c r="M119" s="36" t="s">
        <v>44</v>
      </c>
      <c r="N119" s="11">
        <f>H119/H120</f>
        <v>8.5714285714285715E-2</v>
      </c>
      <c r="O119" s="11">
        <f t="shared" ref="O119:Q119" si="51">I119/I120</f>
        <v>0.18181818181818182</v>
      </c>
      <c r="P119" s="11">
        <f t="shared" si="51"/>
        <v>0.18691588785046728</v>
      </c>
      <c r="Q119" s="11">
        <f t="shared" si="51"/>
        <v>0.15384615384615385</v>
      </c>
      <c r="R119" s="43">
        <f t="shared" si="49"/>
        <v>0.15207362730727217</v>
      </c>
    </row>
    <row r="120" spans="1:39">
      <c r="E120" s="46"/>
      <c r="G120" s="51" t="s">
        <v>5</v>
      </c>
      <c r="H120" s="39">
        <f>SUM(H116:H119)</f>
        <v>5.833333333333333</v>
      </c>
      <c r="I120" s="40">
        <f t="shared" ref="I120:K120" si="52">SUM(I116:I119)</f>
        <v>11</v>
      </c>
      <c r="J120" s="39">
        <f t="shared" si="52"/>
        <v>1.7833333333333332</v>
      </c>
      <c r="K120" s="40">
        <f t="shared" si="52"/>
        <v>6.5</v>
      </c>
    </row>
    <row r="124" spans="1:39">
      <c r="A124" s="26" t="s">
        <v>2</v>
      </c>
      <c r="B124" s="36" t="s">
        <v>41</v>
      </c>
      <c r="C124" s="36" t="s">
        <v>42</v>
      </c>
      <c r="D124" s="36" t="s">
        <v>43</v>
      </c>
      <c r="E124" s="36" t="s">
        <v>44</v>
      </c>
      <c r="G124" s="26" t="s">
        <v>2</v>
      </c>
      <c r="H124" s="36" t="s">
        <v>41</v>
      </c>
      <c r="I124" s="36" t="s">
        <v>42</v>
      </c>
      <c r="J124" s="36" t="s">
        <v>43</v>
      </c>
      <c r="K124" s="36" t="s">
        <v>44</v>
      </c>
      <c r="M124" s="26" t="s">
        <v>2</v>
      </c>
      <c r="N124" s="36" t="s">
        <v>41</v>
      </c>
      <c r="O124" s="36" t="s">
        <v>42</v>
      </c>
      <c r="P124" s="36" t="s">
        <v>43</v>
      </c>
      <c r="Q124" s="36" t="s">
        <v>44</v>
      </c>
      <c r="R124" s="42" t="s">
        <v>46</v>
      </c>
    </row>
    <row r="125" spans="1:39">
      <c r="A125" s="36" t="s">
        <v>41</v>
      </c>
      <c r="B125" s="47">
        <v>1</v>
      </c>
      <c r="C125" s="22">
        <v>2</v>
      </c>
      <c r="D125" s="22">
        <v>3</v>
      </c>
      <c r="E125" s="23">
        <v>1.5</v>
      </c>
      <c r="G125" s="36" t="s">
        <v>41</v>
      </c>
      <c r="H125" s="47">
        <v>1</v>
      </c>
      <c r="I125" s="22">
        <v>2</v>
      </c>
      <c r="J125" s="22">
        <v>3</v>
      </c>
      <c r="K125" s="23">
        <v>1.5</v>
      </c>
      <c r="M125" s="36" t="s">
        <v>41</v>
      </c>
      <c r="N125" s="11">
        <f>H125/H129</f>
        <v>0.4</v>
      </c>
      <c r="O125" s="11">
        <f t="shared" ref="O125:Q125" si="53">I125/I129</f>
        <v>0.47244094488188976</v>
      </c>
      <c r="P125" s="11">
        <f t="shared" si="53"/>
        <v>0.38297872340425532</v>
      </c>
      <c r="Q125" s="11">
        <f t="shared" si="53"/>
        <v>0.33707865168539325</v>
      </c>
      <c r="R125" s="43">
        <f>SUM(N125:Q125)/4</f>
        <v>0.39812457999288453</v>
      </c>
    </row>
    <row r="126" spans="1:39">
      <c r="A126" s="36" t="s">
        <v>42</v>
      </c>
      <c r="B126" s="23">
        <f>B125/C125</f>
        <v>0.5</v>
      </c>
      <c r="C126" s="47">
        <v>1</v>
      </c>
      <c r="D126" s="23">
        <v>2.5</v>
      </c>
      <c r="E126" s="23">
        <v>1.2</v>
      </c>
      <c r="G126" s="36" t="s">
        <v>42</v>
      </c>
      <c r="H126" s="23">
        <f>B125/C125</f>
        <v>0.5</v>
      </c>
      <c r="I126" s="47">
        <v>1</v>
      </c>
      <c r="J126" s="23">
        <v>2.5</v>
      </c>
      <c r="K126" s="23">
        <v>1.2</v>
      </c>
      <c r="M126" s="36" t="s">
        <v>42</v>
      </c>
      <c r="N126" s="11">
        <f>H126/H129</f>
        <v>0.2</v>
      </c>
      <c r="O126" s="11">
        <f t="shared" ref="O126:Q126" si="54">I126/I129</f>
        <v>0.23622047244094488</v>
      </c>
      <c r="P126" s="11">
        <f t="shared" si="54"/>
        <v>0.31914893617021278</v>
      </c>
      <c r="Q126" s="11">
        <f t="shared" si="54"/>
        <v>0.2696629213483146</v>
      </c>
      <c r="R126" s="43">
        <f t="shared" ref="R126:R128" si="55">SUM(N126:Q126)/4</f>
        <v>0.25625808248986803</v>
      </c>
    </row>
    <row r="127" spans="1:39">
      <c r="A127" s="36" t="s">
        <v>43</v>
      </c>
      <c r="B127" s="23">
        <f>B125/D125</f>
        <v>0.33333333333333331</v>
      </c>
      <c r="C127" s="23">
        <f>C126/D126</f>
        <v>0.4</v>
      </c>
      <c r="D127" s="47">
        <v>1</v>
      </c>
      <c r="E127" s="23">
        <v>0.75</v>
      </c>
      <c r="G127" s="36" t="s">
        <v>43</v>
      </c>
      <c r="H127" s="23">
        <f>B125/D125</f>
        <v>0.33333333333333331</v>
      </c>
      <c r="I127" s="23">
        <f>C126/D126</f>
        <v>0.4</v>
      </c>
      <c r="J127" s="47">
        <v>1</v>
      </c>
      <c r="K127" s="23">
        <v>0.75</v>
      </c>
      <c r="M127" s="36" t="s">
        <v>43</v>
      </c>
      <c r="N127" s="11">
        <f>H127/H129</f>
        <v>0.13333333333333333</v>
      </c>
      <c r="O127" s="11">
        <f t="shared" ref="O127:Q127" si="56">I127/I129</f>
        <v>9.4488188976377951E-2</v>
      </c>
      <c r="P127" s="11">
        <f t="shared" si="56"/>
        <v>0.12765957446808512</v>
      </c>
      <c r="Q127" s="11">
        <f t="shared" si="56"/>
        <v>0.16853932584269662</v>
      </c>
      <c r="R127" s="43">
        <f t="shared" si="55"/>
        <v>0.13100510565512324</v>
      </c>
    </row>
    <row r="128" spans="1:39">
      <c r="A128" s="36" t="s">
        <v>44</v>
      </c>
      <c r="B128" s="23">
        <f>B125/E125</f>
        <v>0.66666666666666663</v>
      </c>
      <c r="C128" s="23">
        <f>C126/E126</f>
        <v>0.83333333333333337</v>
      </c>
      <c r="D128" s="23">
        <f>D127/E127</f>
        <v>1.3333333333333333</v>
      </c>
      <c r="E128" s="47">
        <v>1</v>
      </c>
      <c r="G128" s="36" t="s">
        <v>44</v>
      </c>
      <c r="H128" s="23">
        <f>B125/E125</f>
        <v>0.66666666666666663</v>
      </c>
      <c r="I128" s="23">
        <f>C126/E126</f>
        <v>0.83333333333333337</v>
      </c>
      <c r="J128" s="23">
        <f>D127/E127</f>
        <v>1.3333333333333333</v>
      </c>
      <c r="K128" s="47">
        <v>1</v>
      </c>
      <c r="M128" s="36" t="s">
        <v>44</v>
      </c>
      <c r="N128" s="11">
        <f>H128/H129</f>
        <v>0.26666666666666666</v>
      </c>
      <c r="O128" s="11">
        <f t="shared" ref="O128:Q128" si="57">I128/I129</f>
        <v>0.19685039370078741</v>
      </c>
      <c r="P128" s="11">
        <f t="shared" si="57"/>
        <v>0.1702127659574468</v>
      </c>
      <c r="Q128" s="11">
        <f t="shared" si="57"/>
        <v>0.2247191011235955</v>
      </c>
      <c r="R128" s="43">
        <f t="shared" si="55"/>
        <v>0.21461223186212411</v>
      </c>
    </row>
    <row r="129" spans="1:18">
      <c r="G129" s="51" t="s">
        <v>5</v>
      </c>
      <c r="H129" s="40">
        <f>SUM(H125:H128)</f>
        <v>2.5</v>
      </c>
      <c r="I129" s="39">
        <f t="shared" ref="I129:K129" si="58">SUM(I125:I128)</f>
        <v>4.2333333333333334</v>
      </c>
      <c r="J129" s="39">
        <f t="shared" si="58"/>
        <v>7.833333333333333</v>
      </c>
      <c r="K129" s="40">
        <f t="shared" si="58"/>
        <v>4.45</v>
      </c>
    </row>
    <row r="133" spans="1:18">
      <c r="A133" s="26" t="s">
        <v>3</v>
      </c>
      <c r="B133" s="36" t="s">
        <v>41</v>
      </c>
      <c r="C133" s="36" t="s">
        <v>42</v>
      </c>
      <c r="D133" s="36" t="s">
        <v>43</v>
      </c>
      <c r="E133" s="36" t="s">
        <v>44</v>
      </c>
      <c r="G133" s="26" t="s">
        <v>3</v>
      </c>
      <c r="H133" s="36" t="s">
        <v>41</v>
      </c>
      <c r="I133" s="36" t="s">
        <v>42</v>
      </c>
      <c r="J133" s="36" t="s">
        <v>43</v>
      </c>
      <c r="K133" s="36" t="s">
        <v>44</v>
      </c>
      <c r="M133" s="26" t="s">
        <v>3</v>
      </c>
      <c r="N133" s="36" t="s">
        <v>41</v>
      </c>
      <c r="O133" s="36" t="s">
        <v>42</v>
      </c>
      <c r="P133" s="36" t="s">
        <v>43</v>
      </c>
      <c r="Q133" s="36" t="s">
        <v>44</v>
      </c>
      <c r="R133" s="42" t="s">
        <v>46</v>
      </c>
    </row>
    <row r="134" spans="1:18">
      <c r="A134" s="36" t="s">
        <v>41</v>
      </c>
      <c r="B134" s="47">
        <v>1</v>
      </c>
      <c r="C134" s="23">
        <v>1.5</v>
      </c>
      <c r="D134" s="23">
        <v>0.75</v>
      </c>
      <c r="E134" s="23">
        <v>1.2</v>
      </c>
      <c r="G134" s="36" t="s">
        <v>41</v>
      </c>
      <c r="H134" s="47">
        <f>B134</f>
        <v>1</v>
      </c>
      <c r="I134" s="23">
        <f>C134</f>
        <v>1.5</v>
      </c>
      <c r="J134" s="23">
        <f t="shared" ref="J134:K134" si="59">D134</f>
        <v>0.75</v>
      </c>
      <c r="K134" s="23">
        <f t="shared" si="59"/>
        <v>1.2</v>
      </c>
      <c r="M134" s="36" t="s">
        <v>41</v>
      </c>
      <c r="N134" s="11">
        <f>H134/H138</f>
        <v>0.2608695652173913</v>
      </c>
      <c r="O134" s="11">
        <f t="shared" ref="O134:Q134" si="60">I134/I138</f>
        <v>0.2608695652173913</v>
      </c>
      <c r="P134" s="11">
        <f t="shared" si="60"/>
        <v>0.26732673267326734</v>
      </c>
      <c r="Q134" s="11">
        <f t="shared" si="60"/>
        <v>0.25</v>
      </c>
      <c r="R134" s="43">
        <f>SUM(N134:Q134)/4</f>
        <v>0.25976646577701246</v>
      </c>
    </row>
    <row r="135" spans="1:18">
      <c r="A135" s="36" t="s">
        <v>42</v>
      </c>
      <c r="B135" s="23">
        <f>B134/C134</f>
        <v>0.66666666666666663</v>
      </c>
      <c r="C135" s="47">
        <v>1</v>
      </c>
      <c r="D135" s="23">
        <v>0.5</v>
      </c>
      <c r="E135" s="23">
        <v>0.8</v>
      </c>
      <c r="G135" s="36" t="s">
        <v>42</v>
      </c>
      <c r="H135" s="23">
        <f>B134/C134</f>
        <v>0.66666666666666663</v>
      </c>
      <c r="I135" s="47">
        <f>C135</f>
        <v>1</v>
      </c>
      <c r="J135" s="23">
        <f>D135</f>
        <v>0.5</v>
      </c>
      <c r="K135" s="23">
        <f>E135</f>
        <v>0.8</v>
      </c>
      <c r="M135" s="36" t="s">
        <v>42</v>
      </c>
      <c r="N135" s="11">
        <f>H135/H138</f>
        <v>0.17391304347826086</v>
      </c>
      <c r="O135" s="11">
        <f t="shared" ref="O135:Q135" si="61">I135/I138</f>
        <v>0.17391304347826086</v>
      </c>
      <c r="P135" s="11">
        <f t="shared" si="61"/>
        <v>0.17821782178217824</v>
      </c>
      <c r="Q135" s="11">
        <f t="shared" si="61"/>
        <v>0.16666666666666669</v>
      </c>
      <c r="R135" s="43">
        <f t="shared" ref="R135:R137" si="62">SUM(N135:Q135)/4</f>
        <v>0.17317764385134166</v>
      </c>
    </row>
    <row r="136" spans="1:18">
      <c r="A136" s="36" t="s">
        <v>43</v>
      </c>
      <c r="B136" s="23">
        <f>B134/D134</f>
        <v>1.3333333333333333</v>
      </c>
      <c r="C136" s="22">
        <f>C135/D135</f>
        <v>2</v>
      </c>
      <c r="D136" s="47">
        <v>1</v>
      </c>
      <c r="E136" s="23">
        <v>1.8</v>
      </c>
      <c r="G136" s="36" t="s">
        <v>43</v>
      </c>
      <c r="H136" s="23">
        <f>B134/D134</f>
        <v>1.3333333333333333</v>
      </c>
      <c r="I136" s="22">
        <f>C135/D135</f>
        <v>2</v>
      </c>
      <c r="J136" s="47">
        <f>D136</f>
        <v>1</v>
      </c>
      <c r="K136" s="23">
        <f>E136</f>
        <v>1.8</v>
      </c>
      <c r="M136" s="36" t="s">
        <v>43</v>
      </c>
      <c r="N136" s="11">
        <f>H136/H138</f>
        <v>0.34782608695652173</v>
      </c>
      <c r="O136" s="11">
        <f t="shared" ref="O136:Q136" si="63">I136/I138</f>
        <v>0.34782608695652173</v>
      </c>
      <c r="P136" s="11">
        <f t="shared" si="63"/>
        <v>0.35643564356435647</v>
      </c>
      <c r="Q136" s="11">
        <f t="shared" si="63"/>
        <v>0.375</v>
      </c>
      <c r="R136" s="43">
        <f t="shared" si="62"/>
        <v>0.35677195436935</v>
      </c>
    </row>
    <row r="137" spans="1:18">
      <c r="A137" s="36" t="s">
        <v>44</v>
      </c>
      <c r="B137" s="23">
        <f>B134/E134</f>
        <v>0.83333333333333337</v>
      </c>
      <c r="C137" s="23">
        <f>C135/E135</f>
        <v>1.25</v>
      </c>
      <c r="D137" s="23">
        <f>D136/E136</f>
        <v>0.55555555555555558</v>
      </c>
      <c r="E137" s="47">
        <v>1</v>
      </c>
      <c r="G137" s="36" t="s">
        <v>44</v>
      </c>
      <c r="H137" s="23">
        <f>B134/E134</f>
        <v>0.83333333333333337</v>
      </c>
      <c r="I137" s="23">
        <f>C135/E135</f>
        <v>1.25</v>
      </c>
      <c r="J137" s="23">
        <f>D136/E136</f>
        <v>0.55555555555555558</v>
      </c>
      <c r="K137" s="47">
        <f>E137</f>
        <v>1</v>
      </c>
      <c r="M137" s="36" t="s">
        <v>44</v>
      </c>
      <c r="N137" s="11">
        <f>H137/H138</f>
        <v>0.21739130434782608</v>
      </c>
      <c r="O137" s="11">
        <f t="shared" ref="O137:Q137" si="64">I137/I138</f>
        <v>0.21739130434782608</v>
      </c>
      <c r="P137" s="11">
        <f t="shared" si="64"/>
        <v>0.19801980198019803</v>
      </c>
      <c r="Q137" s="11">
        <f t="shared" si="64"/>
        <v>0.20833333333333334</v>
      </c>
      <c r="R137" s="43">
        <f t="shared" si="62"/>
        <v>0.21028393600229589</v>
      </c>
    </row>
    <row r="138" spans="1:18">
      <c r="G138" s="51" t="s">
        <v>5</v>
      </c>
      <c r="H138" s="39">
        <f>SUM(H134:H137)</f>
        <v>3.8333333333333335</v>
      </c>
      <c r="I138" s="40">
        <f t="shared" ref="I138:K138" si="65">SUM(I134:I137)</f>
        <v>5.75</v>
      </c>
      <c r="J138" s="39">
        <f t="shared" si="65"/>
        <v>2.8055555555555554</v>
      </c>
      <c r="K138" s="40">
        <f t="shared" si="65"/>
        <v>4.8</v>
      </c>
    </row>
    <row r="142" spans="1:18">
      <c r="A142" s="26" t="s">
        <v>4</v>
      </c>
      <c r="B142" s="36" t="s">
        <v>41</v>
      </c>
      <c r="C142" s="36" t="s">
        <v>42</v>
      </c>
      <c r="D142" s="36" t="s">
        <v>43</v>
      </c>
      <c r="E142" s="36" t="s">
        <v>44</v>
      </c>
      <c r="G142" s="26" t="s">
        <v>4</v>
      </c>
      <c r="H142" s="36" t="s">
        <v>41</v>
      </c>
      <c r="I142" s="36" t="s">
        <v>42</v>
      </c>
      <c r="J142" s="36" t="s">
        <v>43</v>
      </c>
      <c r="K142" s="36" t="s">
        <v>44</v>
      </c>
      <c r="M142" s="26" t="s">
        <v>4</v>
      </c>
      <c r="N142" s="36" t="s">
        <v>41</v>
      </c>
      <c r="O142" s="36" t="s">
        <v>42</v>
      </c>
      <c r="P142" s="36" t="s">
        <v>43</v>
      </c>
      <c r="Q142" s="36" t="s">
        <v>44</v>
      </c>
      <c r="R142" s="42" t="s">
        <v>46</v>
      </c>
    </row>
    <row r="143" spans="1:18">
      <c r="A143" s="36" t="s">
        <v>41</v>
      </c>
      <c r="B143" s="47">
        <v>1</v>
      </c>
      <c r="C143" s="23">
        <v>2.5</v>
      </c>
      <c r="D143" s="23">
        <v>1.8</v>
      </c>
      <c r="E143" s="22">
        <v>3</v>
      </c>
      <c r="G143" s="36" t="s">
        <v>41</v>
      </c>
      <c r="H143" s="47">
        <f>B143</f>
        <v>1</v>
      </c>
      <c r="I143" s="23">
        <f>C143</f>
        <v>2.5</v>
      </c>
      <c r="J143" s="23">
        <f t="shared" ref="J143:K143" si="66">D143</f>
        <v>1.8</v>
      </c>
      <c r="K143" s="22">
        <f t="shared" si="66"/>
        <v>3</v>
      </c>
      <c r="M143" s="36" t="s">
        <v>41</v>
      </c>
      <c r="N143" s="11">
        <f>H143/H147</f>
        <v>0.43689320388349517</v>
      </c>
      <c r="O143" s="11">
        <f t="shared" ref="O143" si="67">I143/I147</f>
        <v>0.41666666666666669</v>
      </c>
      <c r="P143" s="11">
        <f t="shared" ref="P143" si="68">J143/J147</f>
        <v>0.46153846153846156</v>
      </c>
      <c r="Q143" s="11">
        <f t="shared" ref="Q143" si="69">K143/K147</f>
        <v>0.41666666666666663</v>
      </c>
      <c r="R143" s="43">
        <f>SUM(N143:Q143)/4</f>
        <v>0.43294124968882253</v>
      </c>
    </row>
    <row r="144" spans="1:18">
      <c r="A144" s="36" t="s">
        <v>42</v>
      </c>
      <c r="B144" s="23">
        <f>B143/C143</f>
        <v>0.4</v>
      </c>
      <c r="C144" s="47">
        <v>1</v>
      </c>
      <c r="D144" s="23">
        <v>0.6</v>
      </c>
      <c r="E144" s="23">
        <v>1.2</v>
      </c>
      <c r="G144" s="36" t="s">
        <v>42</v>
      </c>
      <c r="H144" s="23">
        <f>B143/C143</f>
        <v>0.4</v>
      </c>
      <c r="I144" s="47">
        <f>C144</f>
        <v>1</v>
      </c>
      <c r="J144" s="23">
        <f>D144</f>
        <v>0.6</v>
      </c>
      <c r="K144" s="23">
        <f>E144</f>
        <v>1.2</v>
      </c>
      <c r="M144" s="36" t="s">
        <v>42</v>
      </c>
      <c r="N144" s="11">
        <f>H144/H147</f>
        <v>0.17475728155339809</v>
      </c>
      <c r="O144" s="11">
        <f t="shared" ref="O144" si="70">I144/I147</f>
        <v>0.16666666666666666</v>
      </c>
      <c r="P144" s="11">
        <f t="shared" ref="P144" si="71">J144/J147</f>
        <v>0.15384615384615385</v>
      </c>
      <c r="Q144" s="11">
        <f t="shared" ref="Q144" si="72">K144/K147</f>
        <v>0.16666666666666666</v>
      </c>
      <c r="R144" s="43">
        <f t="shared" ref="R144:R146" si="73">SUM(N144:Q144)/4</f>
        <v>0.1654841921832213</v>
      </c>
    </row>
    <row r="145" spans="1:18">
      <c r="A145" s="36" t="s">
        <v>43</v>
      </c>
      <c r="B145" s="23">
        <f>B143/D143</f>
        <v>0.55555555555555558</v>
      </c>
      <c r="C145" s="23">
        <f>C144/D144</f>
        <v>1.6666666666666667</v>
      </c>
      <c r="D145" s="47">
        <v>1</v>
      </c>
      <c r="E145" s="22">
        <v>2</v>
      </c>
      <c r="G145" s="36" t="s">
        <v>43</v>
      </c>
      <c r="H145" s="23">
        <f>B143/D143</f>
        <v>0.55555555555555558</v>
      </c>
      <c r="I145" s="23">
        <f>C144/D144</f>
        <v>1.6666666666666667</v>
      </c>
      <c r="J145" s="47">
        <f>D145</f>
        <v>1</v>
      </c>
      <c r="K145" s="22">
        <f>E145</f>
        <v>2</v>
      </c>
      <c r="M145" s="36" t="s">
        <v>43</v>
      </c>
      <c r="N145" s="11">
        <f>H145/H147</f>
        <v>0.24271844660194178</v>
      </c>
      <c r="O145" s="11">
        <f t="shared" ref="O145" si="74">I145/I147</f>
        <v>0.27777777777777779</v>
      </c>
      <c r="P145" s="11">
        <f t="shared" ref="P145" si="75">J145/J147</f>
        <v>0.25641025641025644</v>
      </c>
      <c r="Q145" s="11">
        <f t="shared" ref="Q145" si="76">K145/K147</f>
        <v>0.27777777777777779</v>
      </c>
      <c r="R145" s="43">
        <f t="shared" si="73"/>
        <v>0.26367106464193846</v>
      </c>
    </row>
    <row r="146" spans="1:18">
      <c r="A146" s="36" t="s">
        <v>44</v>
      </c>
      <c r="B146" s="23">
        <f>B143/E143</f>
        <v>0.33333333333333331</v>
      </c>
      <c r="C146" s="23">
        <f>C144/E144</f>
        <v>0.83333333333333337</v>
      </c>
      <c r="D146" s="23">
        <f>D145/E145</f>
        <v>0.5</v>
      </c>
      <c r="E146" s="47">
        <v>1</v>
      </c>
      <c r="G146" s="36" t="s">
        <v>44</v>
      </c>
      <c r="H146" s="23">
        <f>B143/E143</f>
        <v>0.33333333333333331</v>
      </c>
      <c r="I146" s="23">
        <f>C144/E144</f>
        <v>0.83333333333333337</v>
      </c>
      <c r="J146" s="23">
        <f>D145/E145</f>
        <v>0.5</v>
      </c>
      <c r="K146" s="47">
        <f>E146</f>
        <v>1</v>
      </c>
      <c r="M146" s="36" t="s">
        <v>44</v>
      </c>
      <c r="N146" s="11">
        <f>H146/H147</f>
        <v>0.14563106796116504</v>
      </c>
      <c r="O146" s="11">
        <f t="shared" ref="O146" si="77">I146/I147</f>
        <v>0.1388888888888889</v>
      </c>
      <c r="P146" s="11">
        <f t="shared" ref="P146" si="78">J146/J147</f>
        <v>0.12820512820512822</v>
      </c>
      <c r="Q146" s="11">
        <f t="shared" ref="Q146" si="79">K146/K147</f>
        <v>0.1388888888888889</v>
      </c>
      <c r="R146" s="43">
        <f t="shared" si="73"/>
        <v>0.13790349348601777</v>
      </c>
    </row>
    <row r="147" spans="1:18">
      <c r="G147" s="51" t="s">
        <v>5</v>
      </c>
      <c r="H147" s="39">
        <f>SUM(H143:H146)</f>
        <v>2.2888888888888888</v>
      </c>
      <c r="I147" s="40">
        <f t="shared" ref="I147:K147" si="80">SUM(I143:I146)</f>
        <v>6</v>
      </c>
      <c r="J147" s="40">
        <f t="shared" si="80"/>
        <v>3.9</v>
      </c>
      <c r="K147" s="40">
        <f t="shared" si="80"/>
        <v>7.2</v>
      </c>
    </row>
    <row r="151" spans="1:18">
      <c r="A151" s="48" t="s">
        <v>49</v>
      </c>
    </row>
    <row r="152" spans="1:18">
      <c r="A152" s="1"/>
      <c r="B152" s="7" t="s">
        <v>0</v>
      </c>
      <c r="C152" s="7" t="s">
        <v>1</v>
      </c>
      <c r="D152" s="7" t="s">
        <v>2</v>
      </c>
      <c r="E152" s="7" t="s">
        <v>3</v>
      </c>
      <c r="F152" s="14" t="s">
        <v>4</v>
      </c>
      <c r="H152" s="50" t="s">
        <v>50</v>
      </c>
      <c r="I152" s="50" t="s">
        <v>6</v>
      </c>
      <c r="K152" s="49" t="s">
        <v>35</v>
      </c>
      <c r="L152" s="50" t="s">
        <v>6</v>
      </c>
    </row>
    <row r="153" spans="1:18">
      <c r="A153" s="45" t="s">
        <v>41</v>
      </c>
      <c r="B153" s="53">
        <f>R107</f>
        <v>0.4824065813018058</v>
      </c>
      <c r="C153" s="53">
        <f>R116</f>
        <v>0.22300876693400057</v>
      </c>
      <c r="D153" s="53">
        <f>R125</f>
        <v>0.39812457999288453</v>
      </c>
      <c r="E153" s="53">
        <f>R134</f>
        <v>0.25976646577701246</v>
      </c>
      <c r="F153" s="53">
        <f>R143</f>
        <v>0.43294124968882253</v>
      </c>
      <c r="H153" s="7" t="s">
        <v>0</v>
      </c>
      <c r="I153" s="16">
        <f>B80</f>
        <v>0.41096236544021253</v>
      </c>
      <c r="K153" s="45" t="s">
        <v>41</v>
      </c>
      <c r="L153" s="5">
        <f>(B153*I153)+(C153*I154)+(D153*I155)+(E153*I156)+(F153*I157)</f>
        <v>0.38910775726899977</v>
      </c>
    </row>
    <row r="154" spans="1:18">
      <c r="A154" s="45" t="s">
        <v>42</v>
      </c>
      <c r="B154" s="53">
        <f t="shared" ref="B154:B156" si="81">R108</f>
        <v>0.27179769624530847</v>
      </c>
      <c r="C154" s="53">
        <f t="shared" ref="C154:C156" si="82">R117</f>
        <v>8.428113942132634E-2</v>
      </c>
      <c r="D154" s="53">
        <f t="shared" ref="D154:D156" si="83">R126</f>
        <v>0.25625808248986803</v>
      </c>
      <c r="E154" s="53">
        <f t="shared" ref="E154:E156" si="84">R135</f>
        <v>0.17317764385134166</v>
      </c>
      <c r="F154" s="53">
        <f t="shared" ref="F154:F156" si="85">R144</f>
        <v>0.1654841921832213</v>
      </c>
      <c r="H154" s="7" t="s">
        <v>1</v>
      </c>
      <c r="I154" s="16">
        <f t="shared" ref="I154:I157" si="86">B81</f>
        <v>0.1890840735042254</v>
      </c>
      <c r="K154" s="45" t="s">
        <v>42</v>
      </c>
      <c r="L154" s="5">
        <f t="shared" ref="L154:L156" si="87">(B154*I154)+(C154*I155)+(D154*I156)+(E154*I157)+(F154*I158)</f>
        <v>0.10655031903372859</v>
      </c>
      <c r="N154" s="54" t="s">
        <v>54</v>
      </c>
    </row>
    <row r="155" spans="1:18">
      <c r="A155" s="45" t="s">
        <v>43</v>
      </c>
      <c r="B155" s="53">
        <f t="shared" si="81"/>
        <v>8.828733632725079E-2</v>
      </c>
      <c r="C155" s="53">
        <f t="shared" si="82"/>
        <v>0.54063646633740092</v>
      </c>
      <c r="D155" s="53">
        <f t="shared" si="83"/>
        <v>0.13100510565512324</v>
      </c>
      <c r="E155" s="53">
        <f t="shared" si="84"/>
        <v>0.35677195436935</v>
      </c>
      <c r="F155" s="53">
        <f t="shared" si="85"/>
        <v>0.26367106464193846</v>
      </c>
      <c r="H155" s="7" t="s">
        <v>2</v>
      </c>
      <c r="I155" s="16">
        <f t="shared" si="86"/>
        <v>0.24472902715232053</v>
      </c>
      <c r="K155" s="45" t="s">
        <v>43</v>
      </c>
      <c r="L155" s="5">
        <f t="shared" si="87"/>
        <v>7.966150425374019E-2</v>
      </c>
    </row>
    <row r="156" spans="1:18">
      <c r="A156" s="45" t="s">
        <v>44</v>
      </c>
      <c r="B156" s="53">
        <f t="shared" si="81"/>
        <v>0.15750838612563489</v>
      </c>
      <c r="C156" s="53">
        <f t="shared" si="82"/>
        <v>0.15207362730727217</v>
      </c>
      <c r="D156" s="53">
        <f t="shared" si="83"/>
        <v>0.21461223186212411</v>
      </c>
      <c r="E156" s="53">
        <f t="shared" si="84"/>
        <v>0.21028393600229589</v>
      </c>
      <c r="F156" s="53">
        <f t="shared" si="85"/>
        <v>0.13790349348601777</v>
      </c>
      <c r="H156" s="7" t="s">
        <v>3</v>
      </c>
      <c r="I156" s="16">
        <f t="shared" si="86"/>
        <v>9.208236351195187E-2</v>
      </c>
      <c r="K156" s="45" t="s">
        <v>44</v>
      </c>
      <c r="L156" s="5">
        <f t="shared" si="87"/>
        <v>2.4106003354858845E-2</v>
      </c>
    </row>
    <row r="157" spans="1:18">
      <c r="H157" s="14" t="s">
        <v>4</v>
      </c>
      <c r="I157" s="16">
        <f t="shared" si="86"/>
        <v>6.3142170391289623E-2</v>
      </c>
    </row>
    <row r="158" spans="1:18">
      <c r="B158" t="s">
        <v>51</v>
      </c>
    </row>
    <row r="159" spans="1:18">
      <c r="H159" t="s">
        <v>52</v>
      </c>
      <c r="K159" s="48" t="s">
        <v>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 trận tiêu chí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Chu Thắng</cp:lastModifiedBy>
  <dcterms:created xsi:type="dcterms:W3CDTF">2025-03-17T17:17:00Z</dcterms:created>
  <dcterms:modified xsi:type="dcterms:W3CDTF">2025-03-27T13:52:20Z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0CD19C62E08048B19CC69E372718A0FA_12</vt:lpwstr>
  </property>
  <property fmtid="{D5CDD505-2E9C-101B-9397-08002B2CF9AE}" pid="3" name="KSOProductBuildVer">
    <vt:lpwstr>1033-12.2.0.20326</vt:lpwstr>
  </property>
</Properties>
</file>