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измеряемых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"AI.AI_Nkvd_1"</f>
        <v/>
      </c>
      <c r="D4" s="6">
        <f>"1"</f>
        <v/>
      </c>
      <c r="E4" s="7">
        <f>"Частота вращения ротора КВД (т.1)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"AI.AI_Nknd_1"</f>
        <v/>
      </c>
      <c r="D5" s="6">
        <f>"2"</f>
        <v/>
      </c>
      <c r="E5" s="7">
        <f>"Частота вращения ротора КНД (т.1)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"AI.AI_Nst_1"</f>
        <v/>
      </c>
      <c r="D6" s="6">
        <f>"3"</f>
        <v/>
      </c>
      <c r="E6" s="7">
        <f>"Частота вращения ротора СТ (т.1)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"AI.AI_Nkvd_2"</f>
        <v/>
      </c>
      <c r="D7" s="6">
        <f>"4"</f>
        <v/>
      </c>
      <c r="E7" s="7">
        <f>"Частота вращения ротора КВД (т.2)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"AI.AI_Nknd_2"</f>
        <v/>
      </c>
      <c r="D8" s="6">
        <f>"5"</f>
        <v/>
      </c>
      <c r="E8" s="7">
        <f>"Частота вращения ротора КНД (т.2)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"AI.AI_Nst_2"</f>
        <v/>
      </c>
      <c r="D9" s="6">
        <f>"6"</f>
        <v/>
      </c>
      <c r="E9" s="7">
        <f>"Частота вращения ротора СТ (т.2)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"AI.AI_Tv_inK"</f>
        <v/>
      </c>
      <c r="D10" s="6">
        <f>"7"</f>
        <v/>
      </c>
      <c r="E10" s="7">
        <f>"Температура воздуха на входе в двигатель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"AI.AI_Tm_inGTU"</f>
        <v/>
      </c>
      <c r="D11" s="6">
        <f>"8"</f>
        <v/>
      </c>
      <c r="E11" s="7">
        <f>"Температура масла на входе в Д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"AI.AI_Tm_outSPK"</f>
        <v/>
      </c>
      <c r="D12" s="6">
        <f>"9"</f>
        <v/>
      </c>
      <c r="E12" s="7">
        <f>"Температура масла на выходе из опоры ш/п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"AI.AI_Tm_outRPTvd"</f>
        <v/>
      </c>
      <c r="D13" s="6">
        <f>"10"</f>
        <v/>
      </c>
      <c r="E13" s="7">
        <f>"Температура масла на выходе из опоры р/п ТВД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"AI.AI_Tm_outRPTnd"</f>
        <v/>
      </c>
      <c r="D14" s="6">
        <f>"11"</f>
        <v/>
      </c>
      <c r="E14" s="7">
        <f>"Температура масла на выходе из опоры р/п ТНД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"AI.AI_Tm_outST"</f>
        <v/>
      </c>
      <c r="D15" s="6">
        <f>"12"</f>
        <v/>
      </c>
      <c r="E15" s="7">
        <f>"Температура масла на выходе из опор СТ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"AI.AI_Tv_outVVT"</f>
        <v/>
      </c>
      <c r="D16" s="6">
        <f>"13"</f>
        <v/>
      </c>
      <c r="E16" s="7">
        <f>"Температура воздуха после ВВТ 1 агрегата БВВТ-25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"AI.AI_TginSK"</f>
        <v/>
      </c>
      <c r="D17" s="6">
        <f>"14"</f>
        <v/>
      </c>
      <c r="E17" s="7">
        <f>"Температура топливного газа на входе в СК0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"AI.AI_TginDK1"</f>
        <v/>
      </c>
      <c r="D18" s="6">
        <f>"15"</f>
        <v/>
      </c>
      <c r="E18" s="7">
        <f>"Температура топливного газа на входе в диффузионный коллектор 1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"AI.AI_TginDK2"</f>
        <v/>
      </c>
      <c r="D19" s="6">
        <f>"16"</f>
        <v/>
      </c>
      <c r="E19" s="7">
        <f>"Температура топливного газа на входе в диффузионный коллектор 2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"AI.AI_Tv_outTO"</f>
        <v/>
      </c>
      <c r="D20" s="6">
        <f>"17"</f>
        <v/>
      </c>
      <c r="E20" s="7">
        <f>"Температура воздуха на выходе из теплообменника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"AI.AI_Tv_outK"</f>
        <v/>
      </c>
      <c r="D21" s="6">
        <f>"18"</f>
        <v/>
      </c>
      <c r="E21" s="7">
        <f>"Температура воздуха за КВД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"AI.AI_Tzap_1"</f>
        <v/>
      </c>
      <c r="D28" s="6">
        <f>"19"</f>
        <v/>
      </c>
      <c r="E28" s="7">
        <f>"Температура газа за ТВД на запуске (т.1)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"AI.AI_Tzap_2"</f>
        <v/>
      </c>
      <c r="D29" s="6">
        <f>"20"</f>
        <v/>
      </c>
      <c r="E29" s="7">
        <f>"Температура газа за ТВД на запуске (т.2)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"AI.AI_Tt_1"</f>
        <v/>
      </c>
      <c r="D30" s="6">
        <f>"21"</f>
        <v/>
      </c>
      <c r="E30" s="7">
        <f>"Температура газа за ТВД (канал 1)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"AI.AI_Tt_2"</f>
        <v/>
      </c>
      <c r="D31" s="6">
        <f>"22"</f>
        <v/>
      </c>
      <c r="E31" s="7">
        <f>"Температура газа за ТВД (канал 2)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"AI.AI_Tt_3"</f>
        <v/>
      </c>
      <c r="D32" s="6">
        <f>"23"</f>
        <v/>
      </c>
      <c r="E32" s="7">
        <f>"Температура газа за ТВД (канал 3)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"AI.AI_Tt_4"</f>
        <v/>
      </c>
      <c r="D33" s="6">
        <f>"24"</f>
        <v/>
      </c>
      <c r="E33" s="7">
        <f>"Температура газа за ТВД (канал 4)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"AI.AI_Tt_5"</f>
        <v/>
      </c>
      <c r="D34" s="6">
        <f>"25"</f>
        <v/>
      </c>
      <c r="E34" s="7">
        <f>"Температура газа за ТВД (канал 5)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"AI.AI_Tt_6"</f>
        <v/>
      </c>
      <c r="D35" s="6">
        <f>"26"</f>
        <v/>
      </c>
      <c r="E35" s="7">
        <f>"Температура газа за ТВД (канал 6)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"AI.AI_Tt_7"</f>
        <v/>
      </c>
      <c r="D36" s="6">
        <f>"27"</f>
        <v/>
      </c>
      <c r="E36" s="7">
        <f>"Температура газа за ТВД (канал 7)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"AI.AI_Tt_8"</f>
        <v/>
      </c>
      <c r="D37" s="6">
        <f>"28"</f>
        <v/>
      </c>
      <c r="E37" s="7">
        <f>"Температура газа за ТВД (канал 8)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"AI.AI_Tt_9"</f>
        <v/>
      </c>
      <c r="D38" s="6">
        <f>"29"</f>
        <v/>
      </c>
      <c r="E38" s="7">
        <f>"Температура газа за ТВД (канал 9)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"AI.AI_Tt_10"</f>
        <v/>
      </c>
      <c r="D39" s="6">
        <f>"30"</f>
        <v/>
      </c>
      <c r="E39" s="7">
        <f>"Температура газа за ТВД (канал 10)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"AI.AI_Tt_11"</f>
        <v/>
      </c>
      <c r="D40" s="6">
        <f>"31"</f>
        <v/>
      </c>
      <c r="E40" s="7">
        <f>"Температура газа за ТВД (канал 11)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"AI.AI_Tt_12"</f>
        <v/>
      </c>
      <c r="D41" s="6">
        <f>"32"</f>
        <v/>
      </c>
      <c r="E41" s="7">
        <f>"Температура газа за ТВД (канал 12)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"AI.AI_Tst_1"</f>
        <v/>
      </c>
      <c r="D42" s="6">
        <f>"33"</f>
        <v/>
      </c>
      <c r="E42" s="7">
        <f>"Температура газа за СТ (канал 1)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"AI.AI_Tst_2"</f>
        <v/>
      </c>
      <c r="D43" s="6">
        <f>"34"</f>
        <v/>
      </c>
      <c r="E43" s="7">
        <f>"Температура газа за СТ (канал 2)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"AI.AI_Tst_3"</f>
        <v/>
      </c>
      <c r="D44" s="6">
        <f>"35"</f>
        <v/>
      </c>
      <c r="E44" s="7">
        <f>"Температура газа за СТ (канал 3)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"AI.AI_Tst_4"</f>
        <v/>
      </c>
      <c r="D45" s="6">
        <f>"36"</f>
        <v/>
      </c>
      <c r="E45" s="7">
        <f>"Температура газа за СТ (канал 4)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"AI.AI_Tst_5"</f>
        <v/>
      </c>
      <c r="D52" s="6">
        <f>"37"</f>
        <v/>
      </c>
      <c r="E52" s="7">
        <f>"Температура газа за СТ (канал 5)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"AI.AI_Tst_6"</f>
        <v/>
      </c>
      <c r="D53" s="6">
        <f>"38"</f>
        <v/>
      </c>
      <c r="E53" s="7">
        <f>"Температура газа за СТ (канал 6)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"AI.AI_Tst_7"</f>
        <v/>
      </c>
      <c r="D54" s="6">
        <f>"39"</f>
        <v/>
      </c>
      <c r="E54" s="7">
        <f>"Температура газа за СТ (канал 7)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"AI.AI_Tst_8"</f>
        <v/>
      </c>
      <c r="D55" s="6">
        <f>"40"</f>
        <v/>
      </c>
      <c r="E55" s="7">
        <f>"Температура газа за СТ (канал 8)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"AI.AI_Tst_9"</f>
        <v/>
      </c>
      <c r="D56" s="6">
        <f>"41"</f>
        <v/>
      </c>
      <c r="E56" s="7">
        <f>"Температура газа за СТ (канал 9)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"AI.AI_Tst_10"</f>
        <v/>
      </c>
      <c r="D57" s="6">
        <f>"42"</f>
        <v/>
      </c>
      <c r="E57" s="7">
        <f>"Температура газа за СТ (канал 10)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"AI.AI_Tst_11"</f>
        <v/>
      </c>
      <c r="D58" s="6">
        <f>"43"</f>
        <v/>
      </c>
      <c r="E58" s="7">
        <f>"Температура газа за СТ (канал 11)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"AI.AI_Tst_12"</f>
        <v/>
      </c>
      <c r="D59" s="6">
        <f>"44"</f>
        <v/>
      </c>
      <c r="E59" s="7">
        <f>"Температура газа за СТ (канал 12)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"AI.AI_dPinGTU"</f>
        <v/>
      </c>
      <c r="D60" s="6">
        <f>"45"</f>
        <v/>
      </c>
      <c r="E60" s="7">
        <f>"Перепад между Ратм. и полным Рв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"AI.AI_dPinGTUstat"</f>
        <v/>
      </c>
      <c r="D61" s="6">
        <f>"46"</f>
        <v/>
      </c>
      <c r="E61" s="7">
        <f>"Перепад между Ратм. и статическим Рв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"AI.AI_Pv_outKnd"</f>
        <v/>
      </c>
      <c r="D62" s="6">
        <f>"47"</f>
        <v/>
      </c>
      <c r="E62" s="7">
        <f>"Полное давление воздуха за КНД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"AI.AI_Pv_outKvd"</f>
        <v/>
      </c>
      <c r="D63" s="6">
        <f>"48"</f>
        <v/>
      </c>
      <c r="E63" s="7">
        <f>"Давление воздуха за КВД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"AI.AI_dPatm_Pst"</f>
        <v/>
      </c>
      <c r="D64" s="6">
        <f>"49"</f>
        <v/>
      </c>
      <c r="E64" s="7">
        <f>"Перепад между Ратм. и полным Р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"AI.AI_PvRPK"</f>
        <v/>
      </c>
      <c r="D65" s="6">
        <f>"50"</f>
        <v/>
      </c>
      <c r="E65" s="7">
        <f>"Давление воздуха в разгрузочной полости КВД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"AI.AI_P_inSTrazg"</f>
        <v/>
      </c>
      <c r="D66" s="6">
        <f>"51"</f>
        <v/>
      </c>
      <c r="E66" s="7">
        <f>"Давление воздуха в разгрузочной полости СТ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"AI.AI_P_ohlTND"</f>
        <v/>
      </c>
      <c r="D67" s="6">
        <f>"52"</f>
        <v/>
      </c>
      <c r="E67" s="7">
        <f>"Давление воздуха охлаждения ТНД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"AI.AI_Pm_inGTU"</f>
        <v/>
      </c>
      <c r="D68" s="6">
        <f>"53"</f>
        <v/>
      </c>
      <c r="E68" s="7">
        <f>"Давление масла на входе в Д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"AI.AI_Psufl"</f>
        <v/>
      </c>
      <c r="D69" s="6">
        <f>"54"</f>
        <v/>
      </c>
      <c r="E69" s="7">
        <f>"Давление суфлирования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ГПА3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"AI.AI_PinSK"</f>
        <v/>
      </c>
      <c r="D76" s="6">
        <f>"55"</f>
        <v/>
      </c>
      <c r="E76" s="7">
        <f>"Давление топливного газа на входе в СК0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"AI.AI_PinDGgk"</f>
        <v/>
      </c>
      <c r="D77" s="6">
        <f>"56"</f>
        <v/>
      </c>
      <c r="E77" s="7">
        <f>"Давление топливного газа на входе в ДГ гомогенного коллектора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"AI.AI_PinDGdk"</f>
        <v/>
      </c>
      <c r="D78" s="6">
        <f>"57"</f>
        <v/>
      </c>
      <c r="E78" s="7">
        <f>"Давление топливного газа на входе в ДГ диффузионных коллекторов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"AI.AI_PinDGcm"</f>
        <v/>
      </c>
      <c r="D79" s="6">
        <f>"58"</f>
        <v/>
      </c>
      <c r="E79" s="7">
        <f>"Давление топливного газа на входе в ДГ центрального модуля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"AI.AI_PoutDGgk"</f>
        <v/>
      </c>
      <c r="D80" s="6">
        <f>"59"</f>
        <v/>
      </c>
      <c r="E80" s="7">
        <f>"Давление топливного газа на выходе из ДГ гомогенного коллектора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"AI.AI_PoutDGdk"</f>
        <v/>
      </c>
      <c r="D81" s="6">
        <f>"60"</f>
        <v/>
      </c>
      <c r="E81" s="7">
        <f>"Давление топливного газа на выходе из ДГ диффузионных коллекторов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"AI.AI_PoutCK"</f>
        <v/>
      </c>
      <c r="D82" s="6">
        <f>"61"</f>
        <v/>
      </c>
      <c r="E82" s="7">
        <f>"Давление топливного газа на выходе из ДГ центрального модуля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"AI.AI_Pv_KVDohlDK"</f>
        <v/>
      </c>
      <c r="D83" s="6">
        <f>"62"</f>
        <v/>
      </c>
      <c r="E83" s="7">
        <f>"Давление воздуха отбираемого из-за КВД на охлаждение ДК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"AI.AI_Ivna_1"</f>
        <v/>
      </c>
      <c r="D84" s="6">
        <f>"63"</f>
        <v/>
      </c>
      <c r="E84" s="7">
        <f>"Контроль катушки 1 ВНА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"AI.AI_Ivna_2"</f>
        <v/>
      </c>
      <c r="D85" s="6">
        <f>"64"</f>
        <v/>
      </c>
      <c r="E85" s="7">
        <f>"Контроль катушки 2 ВНА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"AI.AI_Ivna_0"</f>
        <v/>
      </c>
      <c r="D86" s="6">
        <f>"65"</f>
        <v/>
      </c>
      <c r="E86" s="7">
        <f>"Общий контроль выходов ВНА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"AI.AI_POS_DGdk"</f>
        <v/>
      </c>
      <c r="D87" s="6">
        <f>"66"</f>
        <v/>
      </c>
      <c r="E87" s="7">
        <f>"Положение дозатора газа дифузионных коллекторов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"AI.AI_POS_DGgk"</f>
        <v/>
      </c>
      <c r="D88" s="6">
        <f>"67"</f>
        <v/>
      </c>
      <c r="E88" s="7">
        <f>"Положение дозатора газа гомогенного коллектора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"AI.AI_POS_DGck"</f>
        <v/>
      </c>
      <c r="D89" s="6">
        <f>"68"</f>
        <v/>
      </c>
      <c r="E89" s="7">
        <f>"Положение дозатора газа центрального контура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"AI.AI_Qtg_sum"</f>
        <v/>
      </c>
      <c r="D90" s="6">
        <f>"69"</f>
        <v/>
      </c>
      <c r="E90" s="7">
        <f>"Суммарный расход топливного газа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"AI.AI_Qtg_Kcm"</f>
        <v/>
      </c>
      <c r="D91" s="6">
        <f>"70"</f>
        <v/>
      </c>
      <c r="E91" s="7">
        <f>"Расход топливного газа через центральный модуль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"AI.AI_Qtg_gk"</f>
        <v/>
      </c>
      <c r="D92" s="6">
        <f>"71"</f>
        <v/>
      </c>
      <c r="E92" s="7">
        <f>"Расход топливного газа через гомогенный коллектор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"AI.AI_Qtg_dk"</f>
        <v/>
      </c>
      <c r="D93" s="6">
        <f>"72"</f>
        <v/>
      </c>
      <c r="E93" s="7">
        <f>"Расход топливного газа через диффузионные коллекторы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ГПА3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"AI.AI_PgoutTVD"</f>
        <v/>
      </c>
      <c r="D100" s="6">
        <f>"73"</f>
        <v/>
      </c>
      <c r="E100" s="7">
        <f>"Полное давление воздуха за ТВД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"AI.AI_APK_POS"</f>
        <v/>
      </c>
      <c r="D101" s="6">
        <f>"74"</f>
        <v/>
      </c>
      <c r="E101" s="7">
        <f>"Положение крана № 6р (АПК)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"AI.AI_P_outVVT"</f>
        <v/>
      </c>
      <c r="D102" s="6">
        <f>"75"</f>
        <v/>
      </c>
      <c r="E102" s="7">
        <f>"Давление воздуха после ВВТ 1 агрегата БВВТ-25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"AI.AI_Pg_outN"</f>
        <v/>
      </c>
      <c r="D103" s="6">
        <f>"76"</f>
        <v/>
      </c>
      <c r="E103" s="7">
        <f>"Давление газа после Н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"AI.AI_dP_Conf"</f>
        <v/>
      </c>
      <c r="D104" s="6">
        <f>"77"</f>
        <v/>
      </c>
      <c r="E104" s="7">
        <f>"Перепад давления газа на конфузоре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"AI.AI_PinStV"</f>
        <v/>
      </c>
      <c r="D105" s="6">
        <f>"78"</f>
        <v/>
      </c>
      <c r="E105" s="7">
        <f>"Давление пускового газа перед заслонкой СтВ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"AI.AI_POS_KPVV"</f>
        <v/>
      </c>
      <c r="D106" s="6">
        <f>"79"</f>
        <v/>
      </c>
      <c r="E106" s="7">
        <f>"Положение КПВВ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"AI.AI_Pout_KPVV"</f>
        <v/>
      </c>
      <c r="D107" s="6">
        <f>"80"</f>
        <v/>
      </c>
      <c r="E107" s="7">
        <f>"Давление воздуха после КПВВ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"AI.AI_Tout_KPVV"</f>
        <v/>
      </c>
      <c r="D108" s="6">
        <f>"81"</f>
        <v/>
      </c>
      <c r="E108" s="7">
        <f>"Температура воздуха за КПВВ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"AI.AI_Qkc_inD"</f>
        <v/>
      </c>
      <c r="D109" s="6">
        <f>"82"</f>
        <v/>
      </c>
      <c r="E109" s="7">
        <f>"Массовый Qв в системе перепуска воздуха из корпуса КС на вход Д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"AI.AI_Tmbd"</f>
        <v/>
      </c>
      <c r="D110" s="6">
        <f>"83"</f>
        <v/>
      </c>
      <c r="E110" s="7">
        <f>"Температура масла в маслобаке ГТУ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"AI.AI_TpopN"</f>
        <v/>
      </c>
      <c r="D111" s="6">
        <f>"84"</f>
        <v/>
      </c>
      <c r="E111" s="7">
        <f>"Температура переднего опорного подшипника Н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"AI.AI_TzopN"</f>
        <v/>
      </c>
      <c r="D112" s="6">
        <f>"85"</f>
        <v/>
      </c>
      <c r="E112" s="7">
        <f>"Температура заднего опорного подшипника Н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"AI.AI_TpupN"</f>
        <v/>
      </c>
      <c r="D113" s="6">
        <f>"86"</f>
        <v/>
      </c>
      <c r="E113" s="7">
        <f>"Температура передней колодки упорного подшипника Н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"AI.AI_TzupN"</f>
        <v/>
      </c>
      <c r="D114" s="6">
        <f>"87"</f>
        <v/>
      </c>
      <c r="E114" s="7">
        <f>"Температура задней колодки упорного подшипника Н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"AI.AI_Tg_inN"</f>
        <v/>
      </c>
      <c r="D115" s="6">
        <f>"88"</f>
        <v/>
      </c>
      <c r="E115" s="7">
        <f>"Температура газа на входе Н 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"AI.AI_Tg_outN"</f>
        <v/>
      </c>
      <c r="D116" s="6">
        <f>"89"</f>
        <v/>
      </c>
      <c r="E116" s="7">
        <f>"Температура газа на выходе Н 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"AI.AI_Tvod_inTO"</f>
        <v/>
      </c>
      <c r="D117" s="6">
        <f>"90"</f>
        <v/>
      </c>
      <c r="E117" s="7">
        <f>"Температура воды на входе теплобоменника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ГПА3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"AI.AI_Tvod_outTO"</f>
        <v/>
      </c>
      <c r="D124" s="6">
        <f>"91"</f>
        <v/>
      </c>
      <c r="E124" s="7">
        <f>"Температура воды на выходе теплобоменника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"AI.AI_Tv_inKGTU"</f>
        <v/>
      </c>
      <c r="D125" s="6">
        <f>"92"</f>
        <v/>
      </c>
      <c r="E125" s="7">
        <f>"Температура воздуха под кожухом ГТУ (в выходном воздуховоде)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"AI.AI_Tv_inOG"</f>
        <v/>
      </c>
      <c r="D126" s="6">
        <f>"93"</f>
        <v/>
      </c>
      <c r="E126" s="7">
        <f>"Температура воздуха в отсеке ГТУ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"AI.AI_Tv_inON"</f>
        <v/>
      </c>
      <c r="D127" s="6">
        <f>"94"</f>
        <v/>
      </c>
      <c r="E127" s="7">
        <f>"Температура воздуха в отсеке Н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"AI.AI_Tv_inBNKU"</f>
        <v/>
      </c>
      <c r="D128" s="6">
        <f>"95"</f>
        <v/>
      </c>
      <c r="E128" s="7">
        <f>"Температура воздуха в блоке НКУ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"AI.AI_Tm_inAVOMN"</f>
        <v/>
      </c>
      <c r="D129" s="6">
        <f>"96"</f>
        <v/>
      </c>
      <c r="E129" s="7">
        <f>"Температура масла на входе АВОМ Н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"AI.AI_Tm_outAVOMN"</f>
        <v/>
      </c>
      <c r="D130" s="6">
        <f>"97"</f>
        <v/>
      </c>
      <c r="E130" s="7">
        <f>"Температура масла на выходе АВОМ Н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"AI.AI_Tm_inAVOMD"</f>
        <v/>
      </c>
      <c r="D131" s="6">
        <f>"98"</f>
        <v/>
      </c>
      <c r="E131" s="7">
        <f>"Температура масла на входе АВОМ ГТУ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"AI.AI_Tm_outAVOMD"</f>
        <v/>
      </c>
      <c r="D132" s="6">
        <f>"99"</f>
        <v/>
      </c>
      <c r="E132" s="7">
        <f>"Температура масла на выходе АВОМ ГТУ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"AI.AI_Tvod_outUt"</f>
        <v/>
      </c>
      <c r="D133" s="6">
        <f>"100"</f>
        <v/>
      </c>
      <c r="E133" s="7">
        <f>"Температура воды на выходе утилизатора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"AI.AI_POS_ZsTUT"</f>
        <v/>
      </c>
      <c r="D134" s="6">
        <f>"101"</f>
        <v/>
      </c>
      <c r="E134" s="7">
        <f>"Положение ЗсТУТ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"AI.AI_POS_ZsBUT"</f>
        <v/>
      </c>
      <c r="D135" s="6">
        <f>"102"</f>
        <v/>
      </c>
      <c r="E135" s="7">
        <f>"Положение ЗсБУТ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"AI.AI_Tv_inBB"</f>
        <v/>
      </c>
      <c r="D136" s="6">
        <f>"103"</f>
        <v/>
      </c>
      <c r="E136" s="7">
        <f>"Температура воздуха в блок-боксе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"AI.AI_Lmbd"</f>
        <v/>
      </c>
      <c r="D137" s="6">
        <f>"104"</f>
        <v/>
      </c>
      <c r="E137" s="7">
        <f>"Уровень масла в маслобаке ГТУ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"AI.AI_Vpon"</f>
        <v/>
      </c>
      <c r="D138" s="6">
        <f>"105"</f>
        <v/>
      </c>
      <c r="E138" s="7">
        <f>"Векторная сумма виброперемещений передней опоры Н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"AI.AI_Vzon"</f>
        <v/>
      </c>
      <c r="D139" s="6">
        <f>"106"</f>
        <v/>
      </c>
      <c r="E139" s="7">
        <f>"Векторная сумма виброперемещений задней опоры Н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"AI.AI_Lmbn"</f>
        <v/>
      </c>
      <c r="D140" s="6">
        <f>"107"</f>
        <v/>
      </c>
      <c r="E140" s="7">
        <f>"Уровень масла в маслобаке Н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"AI.AI_Qtg"</f>
        <v/>
      </c>
      <c r="D141" s="6">
        <f>"108"</f>
        <v/>
      </c>
      <c r="E141" s="7">
        <f>"Расход топливного газа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ГПА3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"AI.AI_Vlag"</f>
        <v/>
      </c>
      <c r="D148" s="6">
        <f>"109"</f>
        <v/>
      </c>
      <c r="E148" s="7">
        <f>"Относительная влажность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"AI.AI_Tair"</f>
        <v/>
      </c>
      <c r="D149" s="6">
        <f>"110"</f>
        <v/>
      </c>
      <c r="E149" s="7">
        <f>"Температура наружного воздуха 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"AI.AI_V_VOD1"</f>
        <v/>
      </c>
      <c r="D150" s="6">
        <f>"111"</f>
        <v/>
      </c>
      <c r="E150" s="7">
        <f>"Частота вращения ВОД1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"AI.AI_V_VOD2"</f>
        <v/>
      </c>
      <c r="D151" s="6">
        <f>"112"</f>
        <v/>
      </c>
      <c r="E151" s="7">
        <f>"Частота вращения ВОД2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"AI.AI_Pg_outTnd"</f>
        <v/>
      </c>
      <c r="D152" s="6">
        <f>"113"</f>
        <v/>
      </c>
      <c r="E152" s="7">
        <f>"Полное давление газа за ТНД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"AI.AI_Pm_outGTU"</f>
        <v/>
      </c>
      <c r="D153" s="6">
        <f>"114"</f>
        <v/>
      </c>
      <c r="E153" s="7">
        <f>"Давление масла на выходе из ГТУ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"AI.AI_Pg_inN"</f>
        <v/>
      </c>
      <c r="D154" s="6">
        <f>"115"</f>
        <v/>
      </c>
      <c r="E154" s="7">
        <f>"Давление газа перед Н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"AI.AI_Pmsn"</f>
        <v/>
      </c>
      <c r="D155" s="6">
        <f>"116"</f>
        <v/>
      </c>
      <c r="E155" s="7">
        <f>"Давление масла на смазку подшипников нагнетателя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"AI.AI_dPmg_N"</f>
        <v/>
      </c>
      <c r="D156" s="6">
        <f>"117"</f>
        <v/>
      </c>
      <c r="E156" s="7">
        <f>"Перепад давления масло-газ в системе уплотнений Н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"AI.AI_Tmbn"</f>
        <v/>
      </c>
      <c r="D157" s="6">
        <f>"118"</f>
        <v/>
      </c>
      <c r="E157" s="7">
        <f>"Температура масла в маслобаке Н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"AI.AI_Pms_inAVOM"</f>
        <v/>
      </c>
      <c r="D158" s="6">
        <f>"119"</f>
        <v/>
      </c>
      <c r="E158" s="7">
        <f>"Давление масла на входе АВОМ (Н)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"AI.AI_Lmacc"</f>
        <v/>
      </c>
      <c r="D159" s="6">
        <f>"120"</f>
        <v/>
      </c>
      <c r="E159" s="7">
        <f>"Уровень масла в аккумуляторе масла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"AI.AI_dPatm_Pzv"</f>
        <v/>
      </c>
      <c r="D160" s="6">
        <f>"121"</f>
        <v/>
      </c>
      <c r="E160" s="7">
        <f>"Перепад Рв между атмосферой и зоной обдува трансмиссии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"AI.AI_Pvod_inTO"</f>
        <v/>
      </c>
      <c r="D161" s="6">
        <f>"122"</f>
        <v/>
      </c>
      <c r="E161" s="7">
        <f>"Давление воды на входе теплообменника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"AI.AI_Pvod_outTO"</f>
        <v/>
      </c>
      <c r="D162" s="6">
        <f>"123"</f>
        <v/>
      </c>
      <c r="E162" s="7">
        <f>"Давление воды на выходе теплообменника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"AI.AI_dPtg_FO"</f>
        <v/>
      </c>
      <c r="D163" s="6">
        <f>"124"</f>
        <v/>
      </c>
      <c r="E163" s="7">
        <f>"Перепад давления на фильтрах топливного газа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"AI.AI_Patm"</f>
        <v/>
      </c>
      <c r="D164" s="6">
        <f>"125"</f>
        <v/>
      </c>
      <c r="E164" s="7">
        <f>"Атмосферное давление наружного воздуха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"AI.AI_dPv_VOU"</f>
        <v/>
      </c>
      <c r="D165" s="6">
        <f>"126"</f>
        <v/>
      </c>
      <c r="E165" s="7">
        <f>"Перепад Рв на фильтрах воздушных в блоке ВОУ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ГПА3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"AI.AI_Tv_NKU"</f>
        <v/>
      </c>
      <c r="D172" s="6">
        <f>"127"</f>
        <v/>
      </c>
      <c r="E172" s="7">
        <f>"Температура в НКУ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"AI.AI_U1"</f>
        <v/>
      </c>
      <c r="D173" s="6">
        <f>"128"</f>
        <v/>
      </c>
      <c r="E173" s="7">
        <f>"Контроль напряжения САУ Ввод 1 (~220)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"AI.AI_U2"</f>
        <v/>
      </c>
      <c r="D174" s="6">
        <f>"129"</f>
        <v/>
      </c>
      <c r="E174" s="7">
        <f>"Контроль напряжения САУ Ввод 2 (=220)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"AI.AI_U3"</f>
        <v/>
      </c>
      <c r="D175" s="6">
        <f>"130"</f>
        <v/>
      </c>
      <c r="E175" s="7">
        <f>"Контроль напряжения САУ Ввод 3 (=24)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"AI.AI_U4"</f>
        <v/>
      </c>
      <c r="D176" s="6">
        <f>"131"</f>
        <v/>
      </c>
      <c r="E176" s="7">
        <f>"Контроль напряжения САУ Ввод 4 (=220)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"AI.AI_BIKM_torq"</f>
        <v/>
      </c>
      <c r="D177" s="6">
        <f>"132"</f>
        <v/>
      </c>
      <c r="E177" s="7">
        <f>"Измерение крутящего момента от БИКМ М-106М  "</f>
        <v/>
      </c>
      <c r="F177" s="6">
        <f>CurrAttrValue(B177, 0)</f>
        <v/>
      </c>
      <c r="G177" s="6">
        <f>CurrAttrValue(A177, 0)</f>
        <v/>
      </c>
    </row>
    <row r="180" ht="35" customHeight="1">
      <c r="E180" s="8">
        <f>"должность"</f>
        <v/>
      </c>
      <c r="F180" s="8">
        <f>"ФИО"</f>
        <v/>
      </c>
      <c r="G18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2022-04-29T08:20:00Z</dcterms:created>
  <dcterms:modified xmlns:dcterms="http://purl.org/dc/terms/" xmlns:xsi="http://www.w3.org/2001/XMLSchema-instance" xsi:type="dcterms:W3CDTF">2022-04-29T08:20:00Z</dcterms:modified>
</cp:coreProperties>
</file>