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"GPA1."</f>
        <v/>
      </c>
      <c r="B1">
        <f>".Value;1"</f>
        <v/>
      </c>
      <c r="E1" s="1">
        <f>"Срез накопленных значений по наработке ГПА3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"System.CNT.SK0_Swap"</f>
        <v/>
      </c>
      <c r="D4" s="6">
        <f>"1"</f>
        <v/>
      </c>
      <c r="E4" s="7">
        <f>"СК0  "</f>
        <v/>
      </c>
      <c r="F4" s="6">
        <f>CurrAttrValue(B4, 0)</f>
        <v/>
      </c>
      <c r="G4" s="6">
        <f>"-"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"System.CNT.SKDK1_Swap"</f>
        <v/>
      </c>
      <c r="D5" s="6">
        <f>"2"</f>
        <v/>
      </c>
      <c r="E5" s="7">
        <f>"СКДК1  "</f>
        <v/>
      </c>
      <c r="F5" s="6">
        <f>CurrAttrValue(B5, 0)</f>
        <v/>
      </c>
      <c r="G5" s="6">
        <f>"-"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"System.CNT.SKDK2_Swap"</f>
        <v/>
      </c>
      <c r="D6" s="6">
        <f>"3"</f>
        <v/>
      </c>
      <c r="E6" s="7">
        <f>"СКДК2  "</f>
        <v/>
      </c>
      <c r="F6" s="6">
        <f>CurrAttrValue(B6, 0)</f>
        <v/>
      </c>
      <c r="G6" s="6">
        <f>"-"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"System.CNT.SKGK_Swap"</f>
        <v/>
      </c>
      <c r="D7" s="6">
        <f>"4"</f>
        <v/>
      </c>
      <c r="E7" s="7">
        <f>"СКГК  "</f>
        <v/>
      </c>
      <c r="F7" s="6">
        <f>CurrAttrValue(B7, 0)</f>
        <v/>
      </c>
      <c r="G7" s="6">
        <f>"-"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"System.CNT.SKCK_Swap"</f>
        <v/>
      </c>
      <c r="D8" s="6">
        <f>"5"</f>
        <v/>
      </c>
      <c r="E8" s="7">
        <f>"СКЦК  "</f>
        <v/>
      </c>
      <c r="F8" s="6">
        <f>CurrAttrValue(B8, 0)</f>
        <v/>
      </c>
      <c r="G8" s="6">
        <f>"-"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"System.CNT.KS1_Swap"</f>
        <v/>
      </c>
      <c r="D9" s="6">
        <f>"6"</f>
        <v/>
      </c>
      <c r="E9" s="7">
        <f>"КС1  "</f>
        <v/>
      </c>
      <c r="F9" s="6">
        <f>CurrAttrValue(B9, 0)</f>
        <v/>
      </c>
      <c r="G9" s="6">
        <f>"-"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"System.CNT.KS2_Swap"</f>
        <v/>
      </c>
      <c r="D10" s="6">
        <f>"7"</f>
        <v/>
      </c>
      <c r="E10" s="7">
        <f>"КС2  "</f>
        <v/>
      </c>
      <c r="F10" s="6">
        <f>CurrAttrValue(B10, 0)</f>
        <v/>
      </c>
      <c r="G10" s="6">
        <f>"-"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"System.CNT.KT0_Swap"</f>
        <v/>
      </c>
      <c r="D11" s="6">
        <f>"8"</f>
        <v/>
      </c>
      <c r="E11" s="7">
        <f>"КТ0  "</f>
        <v/>
      </c>
      <c r="F11" s="6">
        <f>CurrAttrValue(B11, 0)</f>
        <v/>
      </c>
      <c r="G11" s="6">
        <f>"-"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"System.CNT.VzStV_Swap"</f>
        <v/>
      </c>
      <c r="D12" s="6">
        <f>"9"</f>
        <v/>
      </c>
      <c r="E12" s="7">
        <f>"ВЗСтВ  "</f>
        <v/>
      </c>
      <c r="F12" s="6">
        <f>CurrAttrValue(B12, 0)</f>
        <v/>
      </c>
      <c r="G12" s="6">
        <f>"-"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"System.CNT.KT1_Swap"</f>
        <v/>
      </c>
      <c r="D13" s="6">
        <f>"10"</f>
        <v/>
      </c>
      <c r="E13" s="7">
        <f>"КТ1  "</f>
        <v/>
      </c>
      <c r="F13" s="6">
        <f>CurrAttrValue(B13, 0)</f>
        <v/>
      </c>
      <c r="G13" s="6">
        <f>"-"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"System.CNT.KT2_Swap"</f>
        <v/>
      </c>
      <c r="D14" s="6">
        <f>"11"</f>
        <v/>
      </c>
      <c r="E14" s="7">
        <f>"КТ2  "</f>
        <v/>
      </c>
      <c r="F14" s="6">
        <f>CurrAttrValue(B14, 0)</f>
        <v/>
      </c>
      <c r="G14" s="6">
        <f>"-"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"System.CNT.MNDE_WorkTime"</f>
        <v/>
      </c>
      <c r="D15" s="6">
        <f>"12"</f>
        <v/>
      </c>
      <c r="E15" s="7">
        <f>"МНДЭ  "</f>
        <v/>
      </c>
      <c r="F15" s="6">
        <f>CurrAttrValue(B15, 0)</f>
        <v/>
      </c>
      <c r="G15" s="6">
        <f>"час"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"System.CNT.MNE_WorkTime"</f>
        <v/>
      </c>
      <c r="D16" s="6">
        <f>"13"</f>
        <v/>
      </c>
      <c r="E16" s="7">
        <f>"МНЭ  "</f>
        <v/>
      </c>
      <c r="F16" s="6">
        <f>CurrAttrValue(B16, 0)</f>
        <v/>
      </c>
      <c r="G16" s="6">
        <f>"час"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"System.CNT.AVO_WorkTime"</f>
        <v/>
      </c>
      <c r="D17" s="6">
        <f>"14"</f>
        <v/>
      </c>
      <c r="E17" s="7">
        <f>"АВО  "</f>
        <v/>
      </c>
      <c r="F17" s="6">
        <f>CurrAttrValue(B17, 0)</f>
        <v/>
      </c>
      <c r="G17" s="6">
        <f>"час"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"System.CNT.OGK_Swap"</f>
        <v/>
      </c>
      <c r="D18" s="6">
        <f>"15"</f>
        <v/>
      </c>
      <c r="E18" s="7">
        <f>"ОГК  "</f>
        <v/>
      </c>
      <c r="F18" s="6">
        <f>CurrAttrValue(B18, 0)</f>
        <v/>
      </c>
      <c r="G18" s="6">
        <f>"-"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"System.CNT.Kr1_Swap"</f>
        <v/>
      </c>
      <c r="D19" s="6">
        <f>"16"</f>
        <v/>
      </c>
      <c r="E19" s="7">
        <f>"Кран №1  "</f>
        <v/>
      </c>
      <c r="F19" s="6">
        <f>CurrAttrValue(B19, 0)</f>
        <v/>
      </c>
      <c r="G19" s="6">
        <f>"-"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"System.CNT.Kr2_Swap"</f>
        <v/>
      </c>
      <c r="D20" s="6">
        <f>"17"</f>
        <v/>
      </c>
      <c r="E20" s="7">
        <f>"Кран №2  "</f>
        <v/>
      </c>
      <c r="F20" s="6">
        <f>CurrAttrValue(B20, 0)</f>
        <v/>
      </c>
      <c r="G20" s="6">
        <f>"-"</f>
        <v/>
      </c>
    </row>
    <row r="21" ht="20" customHeight="1">
      <c r="A21" s="5">
        <f>CONCATENATE($A$2, $A$1, C21, $B$2)</f>
        <v/>
      </c>
      <c r="B21" s="5">
        <f>CONCATENATE($A$2, $A$1, C21, $B$1)</f>
        <v/>
      </c>
      <c r="C21" s="5">
        <f>"System.CNT.Kr6_Swap"</f>
        <v/>
      </c>
      <c r="D21" s="6">
        <f>"18"</f>
        <v/>
      </c>
      <c r="E21" s="7">
        <f>"Кран №6  "</f>
        <v/>
      </c>
      <c r="F21" s="6">
        <f>CurrAttrValue(B21, 0)</f>
        <v/>
      </c>
      <c r="G21" s="6">
        <f>"-"</f>
        <v/>
      </c>
    </row>
    <row r="24" ht="35" customHeight="1">
      <c r="E24" s="8">
        <f>"должность"</f>
        <v/>
      </c>
      <c r="F24" s="8">
        <f>"ФИО"</f>
        <v/>
      </c>
      <c r="G24" s="8">
        <f>"подпись"</f>
        <v/>
      </c>
    </row>
    <row r="25" ht="40" customHeight="1">
      <c r="E25" s="1">
        <f>"Срез накопленных значений по наработке ГПА3 на "</f>
        <v/>
      </c>
      <c r="F25" s="2">
        <f>F1</f>
        <v/>
      </c>
      <c r="G25" s="3">
        <f>G1</f>
        <v/>
      </c>
    </row>
    <row r="27" ht="20" customHeight="1">
      <c r="D27" s="4">
        <f>"№"</f>
        <v/>
      </c>
      <c r="E27" s="4">
        <f>"Наименование параметра  "</f>
        <v/>
      </c>
      <c r="F27" s="4">
        <f>"Значение"</f>
        <v/>
      </c>
      <c r="G27" s="4">
        <f>"Ед. изм"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"System.CNT.Kr11_Swap"</f>
        <v/>
      </c>
      <c r="D28" s="6">
        <f>"19"</f>
        <v/>
      </c>
      <c r="E28" s="7">
        <f>"Кран №11  "</f>
        <v/>
      </c>
      <c r="F28" s="6">
        <f>CurrAttrValue(B28, 0)</f>
        <v/>
      </c>
      <c r="G28" s="6">
        <f>"-"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"System.CNT.Kr12_Swap"</f>
        <v/>
      </c>
      <c r="D29" s="6">
        <f>"20"</f>
        <v/>
      </c>
      <c r="E29" s="7">
        <f>"Кран №12  "</f>
        <v/>
      </c>
      <c r="F29" s="6">
        <f>CurrAttrValue(B29, 0)</f>
        <v/>
      </c>
      <c r="G29" s="6">
        <f>"-"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"System.CNT.Kr4_Swap"</f>
        <v/>
      </c>
      <c r="D30" s="6">
        <f>"21"</f>
        <v/>
      </c>
      <c r="E30" s="7">
        <f>"Кран №4  "</f>
        <v/>
      </c>
      <c r="F30" s="6">
        <f>CurrAttrValue(B30, 0)</f>
        <v/>
      </c>
      <c r="G30" s="6">
        <f>"-"</f>
        <v/>
      </c>
    </row>
    <row r="31" ht="20" customHeight="1">
      <c r="A31" s="5">
        <f>CONCATENATE($A$2, $A$1, C31, $B$2)</f>
        <v/>
      </c>
      <c r="B31" s="5">
        <f>CONCATENATE($A$2, $A$1, C31, $B$1)</f>
        <v/>
      </c>
      <c r="C31" s="5">
        <f>"System.CNT.Kr5_Swap"</f>
        <v/>
      </c>
      <c r="D31" s="6">
        <f>"22"</f>
        <v/>
      </c>
      <c r="E31" s="7">
        <f>"Кран №5  "</f>
        <v/>
      </c>
      <c r="F31" s="6">
        <f>CurrAttrValue(B31, 0)</f>
        <v/>
      </c>
      <c r="G31" s="6">
        <f>"-"</f>
        <v/>
      </c>
    </row>
    <row r="32" ht="20" customHeight="1">
      <c r="A32" s="5">
        <f>CONCATENATE($A$2, $A$1, C32, $B$2)</f>
        <v/>
      </c>
      <c r="B32" s="5">
        <f>CONCATENATE($A$2, $A$1, C32, $B$1)</f>
        <v/>
      </c>
      <c r="C32" s="5">
        <f>"System.CNT.Kr9_Swap"</f>
        <v/>
      </c>
      <c r="D32" s="6">
        <f>"23"</f>
        <v/>
      </c>
      <c r="E32" s="7">
        <f>"Кран №9  "</f>
        <v/>
      </c>
      <c r="F32" s="6">
        <f>CurrAttrValue(B32, 0)</f>
        <v/>
      </c>
      <c r="G32" s="6">
        <f>"-"</f>
        <v/>
      </c>
    </row>
    <row r="33" ht="20" customHeight="1">
      <c r="A33" s="5">
        <f>CONCATENATE($A$2, $A$1, C33, $B$2)</f>
        <v/>
      </c>
      <c r="B33" s="5">
        <f>CONCATENATE($A$2, $A$1, C33, $B$1)</f>
        <v/>
      </c>
      <c r="C33" s="5">
        <f>"System.CNT.Kr10_Swap"</f>
        <v/>
      </c>
      <c r="D33" s="6">
        <f>"24"</f>
        <v/>
      </c>
      <c r="E33" s="7">
        <f>"Кран №10  "</f>
        <v/>
      </c>
      <c r="F33" s="6">
        <f>CurrAttrValue(B33, 0)</f>
        <v/>
      </c>
      <c r="G33" s="6">
        <f>"-"</f>
        <v/>
      </c>
    </row>
    <row r="34" ht="20" customHeight="1">
      <c r="A34" s="5">
        <f>CONCATENATE($A$2, $A$1, C34, $B$2)</f>
        <v/>
      </c>
      <c r="B34" s="5">
        <f>CONCATENATE($A$2, $A$1, C34, $B$1)</f>
        <v/>
      </c>
      <c r="C34" s="5">
        <f>"System.CNT.VOD1_WorkTime"</f>
        <v/>
      </c>
      <c r="D34" s="6">
        <f>"25"</f>
        <v/>
      </c>
      <c r="E34" s="7">
        <f>"ПЧ ВОД1 включить  "</f>
        <v/>
      </c>
      <c r="F34" s="6">
        <f>CurrAttrValue(B34, 0)</f>
        <v/>
      </c>
      <c r="G34" s="6">
        <f>"час"</f>
        <v/>
      </c>
    </row>
    <row r="35" ht="20" customHeight="1">
      <c r="A35" s="5">
        <f>CONCATENATE($A$2, $A$1, C35, $B$2)</f>
        <v/>
      </c>
      <c r="B35" s="5">
        <f>CONCATENATE($A$2, $A$1, C35, $B$1)</f>
        <v/>
      </c>
      <c r="C35" s="5">
        <f>"System.CNT.VOD2_WorkTime"</f>
        <v/>
      </c>
      <c r="D35" s="6">
        <f>"26"</f>
        <v/>
      </c>
      <c r="E35" s="7">
        <f>"ПЧ ВОД2 включить  "</f>
        <v/>
      </c>
      <c r="F35" s="6">
        <f>CurrAttrValue(B35, 0)</f>
        <v/>
      </c>
      <c r="G35" s="6">
        <f>"час"</f>
        <v/>
      </c>
    </row>
    <row r="36" ht="20" customHeight="1">
      <c r="A36" s="5">
        <f>CONCATENATE($A$2, $A$1, C36, $B$2)</f>
        <v/>
      </c>
      <c r="B36" s="5">
        <f>CONCATENATE($A$2, $A$1, C36, $B$1)</f>
        <v/>
      </c>
      <c r="C36" s="5">
        <f>"System.CNT.VOT1_WorkTime"</f>
        <v/>
      </c>
      <c r="D36" s="6">
        <f>"27"</f>
        <v/>
      </c>
      <c r="E36" s="7">
        <f>"ВОТ1  "</f>
        <v/>
      </c>
      <c r="F36" s="6">
        <f>CurrAttrValue(B36, 0)</f>
        <v/>
      </c>
      <c r="G36" s="6">
        <f>"час"</f>
        <v/>
      </c>
    </row>
    <row r="37" ht="20" customHeight="1">
      <c r="A37" s="5">
        <f>CONCATENATE($A$2, $A$1, C37, $B$2)</f>
        <v/>
      </c>
      <c r="B37" s="5">
        <f>CONCATENATE($A$2, $A$1, C37, $B$1)</f>
        <v/>
      </c>
      <c r="C37" s="5">
        <f>"System.CNT.VOT2_WorkTime"</f>
        <v/>
      </c>
      <c r="D37" s="6">
        <f>"28"</f>
        <v/>
      </c>
      <c r="E37" s="7">
        <f>"ВОТ2  "</f>
        <v/>
      </c>
      <c r="F37" s="6">
        <f>CurrAttrValue(B37, 0)</f>
        <v/>
      </c>
      <c r="G37" s="6">
        <f>"час"</f>
        <v/>
      </c>
    </row>
    <row r="38" ht="20" customHeight="1">
      <c r="A38" s="5">
        <f>CONCATENATE($A$2, $A$1, C38, $B$2)</f>
        <v/>
      </c>
      <c r="B38" s="5">
        <f>CONCATENATE($A$2, $A$1, C38, $B$1)</f>
        <v/>
      </c>
      <c r="C38" s="5">
        <f>"System.CNT.ZPCV_Swap"</f>
        <v/>
      </c>
      <c r="D38" s="6">
        <f>"29"</f>
        <v/>
      </c>
      <c r="E38" s="7">
        <f>"ЗПЦВ  "</f>
        <v/>
      </c>
      <c r="F38" s="6">
        <f>CurrAttrValue(B38, 0)</f>
        <v/>
      </c>
      <c r="G38" s="6">
        <f>"-"</f>
        <v/>
      </c>
    </row>
    <row r="39" ht="20" customHeight="1">
      <c r="A39" s="5">
        <f>CONCATENATE($A$2, $A$1, C39, $B$2)</f>
        <v/>
      </c>
      <c r="B39" s="5">
        <f>CONCATENATE($A$2, $A$1, C39, $B$1)</f>
        <v/>
      </c>
      <c r="C39" s="5">
        <f>"System.CNT.ZVOD1_Swap"</f>
        <v/>
      </c>
      <c r="D39" s="6">
        <f>"30"</f>
        <v/>
      </c>
      <c r="E39" s="7">
        <f>"ЗВОД1  "</f>
        <v/>
      </c>
      <c r="F39" s="6">
        <f>CurrAttrValue(B39, 0)</f>
        <v/>
      </c>
      <c r="G39" s="6">
        <f>"-"</f>
        <v/>
      </c>
    </row>
    <row r="40" ht="20" customHeight="1">
      <c r="A40" s="5">
        <f>CONCATENATE($A$2, $A$1, C40, $B$2)</f>
        <v/>
      </c>
      <c r="B40" s="5">
        <f>CONCATENATE($A$2, $A$1, C40, $B$1)</f>
        <v/>
      </c>
      <c r="C40" s="5">
        <f>"System.CNT.ZVOD2_Swap"</f>
        <v/>
      </c>
      <c r="D40" s="6">
        <f>"31"</f>
        <v/>
      </c>
      <c r="E40" s="7">
        <f>"ЗВОД2  "</f>
        <v/>
      </c>
      <c r="F40" s="6">
        <f>CurrAttrValue(B40, 0)</f>
        <v/>
      </c>
      <c r="G40" s="6">
        <f>"-"</f>
        <v/>
      </c>
    </row>
    <row r="41" ht="20" customHeight="1">
      <c r="A41" s="5">
        <f>CONCATENATE($A$2, $A$1, C41, $B$2)</f>
        <v/>
      </c>
      <c r="B41" s="5">
        <f>CONCATENATE($A$2, $A$1, C41, $B$1)</f>
        <v/>
      </c>
      <c r="C41" s="5">
        <f>"System.CNT.ZVOD3_Swap"</f>
        <v/>
      </c>
      <c r="D41" s="6">
        <f>"32"</f>
        <v/>
      </c>
      <c r="E41" s="7">
        <f>"ЗВОД3  "</f>
        <v/>
      </c>
      <c r="F41" s="6">
        <f>CurrAttrValue(B41, 0)</f>
        <v/>
      </c>
      <c r="G41" s="6">
        <f>"-"</f>
        <v/>
      </c>
    </row>
    <row r="42" ht="20" customHeight="1">
      <c r="A42" s="5">
        <f>CONCATENATE($A$2, $A$1, C42, $B$2)</f>
        <v/>
      </c>
      <c r="B42" s="5">
        <f>CONCATENATE($A$2, $A$1, C42, $B$1)</f>
        <v/>
      </c>
      <c r="C42" s="5">
        <f>"System.CNT.ZsTUT_Swap"</f>
        <v/>
      </c>
      <c r="D42" s="6">
        <f>"33"</f>
        <v/>
      </c>
      <c r="E42" s="7">
        <f>"ЗсТУТ  "</f>
        <v/>
      </c>
      <c r="F42" s="6">
        <f>CurrAttrValue(B42, 0)</f>
        <v/>
      </c>
      <c r="G42" s="6">
        <f>"-"</f>
        <v/>
      </c>
    </row>
    <row r="43" ht="20" customHeight="1">
      <c r="A43" s="5">
        <f>CONCATENATE($A$2, $A$1, C43, $B$2)</f>
        <v/>
      </c>
      <c r="B43" s="5">
        <f>CONCATENATE($A$2, $A$1, C43, $B$1)</f>
        <v/>
      </c>
      <c r="C43" s="5">
        <f>"System.CNT.ZsBUT_Swap"</f>
        <v/>
      </c>
      <c r="D43" s="6">
        <f>"34"</f>
        <v/>
      </c>
      <c r="E43" s="7">
        <f>"ЗсБУТ  "</f>
        <v/>
      </c>
      <c r="F43" s="6">
        <f>CurrAttrValue(B43, 0)</f>
        <v/>
      </c>
      <c r="G43" s="6">
        <f>"-"</f>
        <v/>
      </c>
    </row>
    <row r="44" ht="20" customHeight="1">
      <c r="A44" s="5">
        <f>CONCATENATE($A$2, $A$1, C44, $B$2)</f>
        <v/>
      </c>
      <c r="B44" s="5">
        <f>CONCATENATE($A$2, $A$1, C44, $B$1)</f>
        <v/>
      </c>
      <c r="C44" s="5">
        <f>"System.CNT.PNU_WorkTime"</f>
        <v/>
      </c>
      <c r="D44" s="6">
        <f>"35"</f>
        <v/>
      </c>
      <c r="E44" s="7">
        <f>"ПНУ  "</f>
        <v/>
      </c>
      <c r="F44" s="6">
        <f>CurrAttrValue(B44, 0)</f>
        <v/>
      </c>
      <c r="G44" s="6">
        <f>"час"</f>
        <v/>
      </c>
    </row>
    <row r="45" ht="20" customHeight="1">
      <c r="A45" s="5">
        <f>CONCATENATE($A$2, $A$1, C45, $B$2)</f>
        <v/>
      </c>
      <c r="B45" s="5">
        <f>CONCATENATE($A$2, $A$1, C45, $B$1)</f>
        <v/>
      </c>
      <c r="C45" s="5">
        <f>"System.CNT.PNS_WorkTime"</f>
        <v/>
      </c>
      <c r="D45" s="6">
        <f>"36"</f>
        <v/>
      </c>
      <c r="E45" s="7">
        <f>"ПНС  "</f>
        <v/>
      </c>
      <c r="F45" s="6">
        <f>CurrAttrValue(B45, 0)</f>
        <v/>
      </c>
      <c r="G45" s="6">
        <f>"час"</f>
        <v/>
      </c>
    </row>
    <row r="48" ht="35" customHeight="1">
      <c r="E48" s="8">
        <f>"должность"</f>
        <v/>
      </c>
      <c r="F48" s="8">
        <f>"ФИО"</f>
        <v/>
      </c>
      <c r="G48" s="8">
        <f>"подпись"</f>
        <v/>
      </c>
    </row>
    <row r="49" ht="40" customHeight="1">
      <c r="E49" s="1">
        <f>"Срез накопленных значений по наработке ГПА3 на "</f>
        <v/>
      </c>
      <c r="F49" s="2">
        <f>F1</f>
        <v/>
      </c>
      <c r="G49" s="3">
        <f>G1</f>
        <v/>
      </c>
    </row>
    <row r="51" ht="20" customHeight="1">
      <c r="D51" s="4">
        <f>"№"</f>
        <v/>
      </c>
      <c r="E51" s="4">
        <f>"Наименование параметра  "</f>
        <v/>
      </c>
      <c r="F51" s="4">
        <f>"Значение"</f>
        <v/>
      </c>
      <c r="G51" s="4">
        <f>"Ед. изм"</f>
        <v/>
      </c>
    </row>
    <row r="52" ht="20" customHeight="1">
      <c r="A52" s="5">
        <f>CONCATENATE($A$2, $A$1, C52, $B$2)</f>
        <v/>
      </c>
      <c r="B52" s="5">
        <f>CONCATENATE($A$2, $A$1, C52, $B$1)</f>
        <v/>
      </c>
      <c r="C52" s="5">
        <f>"System.CNT.PVON_WorkTime"</f>
        <v/>
      </c>
      <c r="D52" s="6">
        <f>"37"</f>
        <v/>
      </c>
      <c r="E52" s="7">
        <f>"ПВОН  "</f>
        <v/>
      </c>
      <c r="F52" s="6">
        <f>CurrAttrValue(B52, 0)</f>
        <v/>
      </c>
      <c r="G52" s="6">
        <f>"час"</f>
        <v/>
      </c>
    </row>
    <row r="53" ht="20" customHeight="1">
      <c r="A53" s="5">
        <f>CONCATENATE($A$2, $A$1, C53, $B$2)</f>
        <v/>
      </c>
      <c r="B53" s="5">
        <f>CONCATENATE($A$2, $A$1, C53, $B$1)</f>
        <v/>
      </c>
      <c r="C53" s="5">
        <f>"System.CNT.PVOG_WorkTime"</f>
        <v/>
      </c>
      <c r="D53" s="6">
        <f>"38"</f>
        <v/>
      </c>
      <c r="E53" s="7">
        <f>"ПВОГ  "</f>
        <v/>
      </c>
      <c r="F53" s="6">
        <f>CurrAttrValue(B53, 0)</f>
        <v/>
      </c>
      <c r="G53" s="6">
        <f>"час"</f>
        <v/>
      </c>
    </row>
    <row r="54" ht="20" customHeight="1">
      <c r="A54" s="5">
        <f>CONCATENATE($A$2, $A$1, C54, $B$2)</f>
        <v/>
      </c>
      <c r="B54" s="5">
        <f>CONCATENATE($A$2, $A$1, C54, $B$1)</f>
        <v/>
      </c>
      <c r="C54" s="5">
        <f>"System.CNT.VVNA1_WorkTime"</f>
        <v/>
      </c>
      <c r="D54" s="6">
        <f>"39"</f>
        <v/>
      </c>
      <c r="E54" s="7">
        <f>"ВВНА1  "</f>
        <v/>
      </c>
      <c r="F54" s="6">
        <f>CurrAttrValue(B54, 0)</f>
        <v/>
      </c>
      <c r="G54" s="6">
        <f>"час"</f>
        <v/>
      </c>
    </row>
    <row r="55" ht="20" customHeight="1">
      <c r="A55" s="5">
        <f>CONCATENATE($A$2, $A$1, C55, $B$2)</f>
        <v/>
      </c>
      <c r="B55" s="5">
        <f>CONCATENATE($A$2, $A$1, C55, $B$1)</f>
        <v/>
      </c>
      <c r="C55" s="5">
        <f>"System.CNT.VVNA2_WorkTime"</f>
        <v/>
      </c>
      <c r="D55" s="6">
        <f>"40"</f>
        <v/>
      </c>
      <c r="E55" s="7">
        <f>"ВВНА2  "</f>
        <v/>
      </c>
      <c r="F55" s="6">
        <f>CurrAttrValue(B55, 0)</f>
        <v/>
      </c>
      <c r="G55" s="6">
        <f>"час"</f>
        <v/>
      </c>
    </row>
    <row r="56" ht="20" customHeight="1">
      <c r="A56" s="5">
        <f>CONCATENATE($A$2, $A$1, C56, $B$2)</f>
        <v/>
      </c>
      <c r="B56" s="5">
        <f>CONCATENATE($A$2, $A$1, C56, $B$1)</f>
        <v/>
      </c>
      <c r="C56" s="5">
        <f>"System.CNT.VVPV_WorkTime"</f>
        <v/>
      </c>
      <c r="D56" s="6">
        <f>"41"</f>
        <v/>
      </c>
      <c r="E56" s="7">
        <f>"ВВПВ  "</f>
        <v/>
      </c>
      <c r="F56" s="6">
        <f>CurrAttrValue(B56, 0)</f>
        <v/>
      </c>
      <c r="G56" s="6">
        <f>"час"</f>
        <v/>
      </c>
    </row>
    <row r="57" ht="20" customHeight="1">
      <c r="A57" s="5">
        <f>CONCATENATE($A$2, $A$1, C57, $B$2)</f>
        <v/>
      </c>
      <c r="B57" s="5">
        <f>CONCATENATE($A$2, $A$1, C57, $B$1)</f>
        <v/>
      </c>
      <c r="C57" s="5">
        <f>"System.CNT.NPMD_WorkTime"</f>
        <v/>
      </c>
      <c r="D57" s="6">
        <f>"42"</f>
        <v/>
      </c>
      <c r="E57" s="7">
        <f>"НПМД  "</f>
        <v/>
      </c>
      <c r="F57" s="6">
        <f>CurrAttrValue(B57, 0)</f>
        <v/>
      </c>
      <c r="G57" s="6">
        <f>"час"</f>
        <v/>
      </c>
    </row>
    <row r="58" ht="20" customHeight="1">
      <c r="A58" s="5">
        <f>CONCATENATE($A$2, $A$1, C58, $B$2)</f>
        <v/>
      </c>
      <c r="B58" s="5">
        <f>CONCATENATE($A$2, $A$1, C58, $B$1)</f>
        <v/>
      </c>
      <c r="C58" s="5">
        <f>"System.CNT.NOMN_WorkTime"</f>
        <v/>
      </c>
      <c r="D58" s="6">
        <f>"43"</f>
        <v/>
      </c>
      <c r="E58" s="7">
        <f>"НОМН  "</f>
        <v/>
      </c>
      <c r="F58" s="6">
        <f>CurrAttrValue(B58, 0)</f>
        <v/>
      </c>
      <c r="G58" s="6">
        <f>"час"</f>
        <v/>
      </c>
    </row>
    <row r="59" ht="20" customHeight="1">
      <c r="A59" s="5">
        <f>CONCATENATE($A$2, $A$1, C59, $B$2)</f>
        <v/>
      </c>
      <c r="B59" s="5">
        <f>CONCATENATE($A$2, $A$1, C59, $B$1)</f>
        <v/>
      </c>
      <c r="C59" s="5">
        <f>"System.CNT.TA1_WorkTime"</f>
        <v/>
      </c>
      <c r="D59" s="6">
        <f>"44"</f>
        <v/>
      </c>
      <c r="E59" s="7">
        <f>"ТА1  "</f>
        <v/>
      </c>
      <c r="F59" s="6">
        <f>CurrAttrValue(B59, 0)</f>
        <v/>
      </c>
      <c r="G59" s="6">
        <f>"час"</f>
        <v/>
      </c>
    </row>
    <row r="60" ht="20" customHeight="1">
      <c r="A60" s="5">
        <f>CONCATENATE($A$2, $A$1, C60, $B$2)</f>
        <v/>
      </c>
      <c r="B60" s="5">
        <f>CONCATENATE($A$2, $A$1, C60, $B$1)</f>
        <v/>
      </c>
      <c r="C60" s="5">
        <f>"System.CNT.TA2_WorkTime"</f>
        <v/>
      </c>
      <c r="D60" s="6">
        <f>"45"</f>
        <v/>
      </c>
      <c r="E60" s="7">
        <f>"ТА2  "</f>
        <v/>
      </c>
      <c r="F60" s="6">
        <f>CurrAttrValue(B60, 0)</f>
        <v/>
      </c>
      <c r="G60" s="6">
        <f>"час"</f>
        <v/>
      </c>
    </row>
    <row r="63" ht="35" customHeight="1">
      <c r="E63" s="8">
        <f>"должность"</f>
        <v/>
      </c>
      <c r="F63" s="8">
        <f>"ФИО"</f>
        <v/>
      </c>
      <c r="G63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2022-04-29T08:20:00Z</dcterms:created>
  <dcterms:modified xmlns:dcterms="http://purl.org/dc/terms/" xmlns:xsi="http://www.w3.org/2001/XMLSchema-instance" xsi:type="dcterms:W3CDTF">2022-04-29T08:20:00Z</dcterms:modified>
</cp:coreProperties>
</file>