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значений расчётных параметров ГПА3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"AE.AE_Ngg"</f>
        <v/>
      </c>
      <c r="D4" s="6">
        <f>"1"</f>
        <v/>
      </c>
      <c r="E4" s="7">
        <f>"Частота вращения ротора КВД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"AE.AE_Nknd"</f>
        <v/>
      </c>
      <c r="D5" s="6">
        <f>"2"</f>
        <v/>
      </c>
      <c r="E5" s="7">
        <f>"Частота вращения ротора КНД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"AE.AE_Nst"</f>
        <v/>
      </c>
      <c r="D6" s="6">
        <f>"3"</f>
        <v/>
      </c>
      <c r="E6" s="7">
        <f>"Частота вращения СТ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"AE.AE_LowLimitSR"</f>
        <v/>
      </c>
      <c r="D7" s="6">
        <f>"4"</f>
        <v/>
      </c>
      <c r="E7" s="7">
        <f>"Запас до нижнего ограничения по ПЗ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"AE.AE_HighLimitP"</f>
        <v/>
      </c>
      <c r="D8" s="6">
        <f>"5"</f>
        <v/>
      </c>
      <c r="E8" s="7">
        <f>"Запас до верхнего ограничения ограничения по Рвых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"AE.AE_HighLimitE"</f>
        <v/>
      </c>
      <c r="D9" s="6">
        <f>"6"</f>
        <v/>
      </c>
      <c r="E9" s="7">
        <f>"Запас до верхнего ограничения ограничения по ст.сж.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"AE.AE_Nst_otn"</f>
        <v/>
      </c>
      <c r="D10" s="6">
        <f>"7"</f>
        <v/>
      </c>
      <c r="E10" s="7">
        <f>"Относительные обороты СТ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"AE.AE_Qn"</f>
        <v/>
      </c>
      <c r="D11" s="6">
        <f>"8"</f>
        <v/>
      </c>
      <c r="E11" s="7">
        <f>"Мгновенный расход газа через нагнетатель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"AE.AE_Ngg_norm"</f>
        <v/>
      </c>
      <c r="D12" s="6">
        <f>"9"</f>
        <v/>
      </c>
      <c r="E12" s="7">
        <f>"Приведенная частота вращения ротора КВД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"AE.AE_Tt"</f>
        <v/>
      </c>
      <c r="D13" s="6">
        <f>"10"</f>
        <v/>
      </c>
      <c r="E13" s="7">
        <f>"Температура за турбиной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"AE.AE_Ttzap"</f>
        <v/>
      </c>
      <c r="D14" s="6">
        <f>"11"</f>
        <v/>
      </c>
      <c r="E14" s="7">
        <f>"Температура за турбиной на запуске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"AE.AE_VNA1_POS"</f>
        <v/>
      </c>
      <c r="D15" s="6">
        <f>"12"</f>
        <v/>
      </c>
      <c r="E15" s="7">
        <f>"ВНА1. Положение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"AE.AE_VNA2_POS"</f>
        <v/>
      </c>
      <c r="D16" s="6">
        <f>"13"</f>
        <v/>
      </c>
      <c r="E16" s="7">
        <f>"ВНА2. Положение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"AE.AE_DG_POS"</f>
        <v/>
      </c>
      <c r="D17" s="6">
        <f>"14"</f>
        <v/>
      </c>
      <c r="E17" s="7">
        <f>"Положение ДГ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"AE.AE_PressRatio"</f>
        <v/>
      </c>
      <c r="D18" s="6">
        <f>"15"</f>
        <v/>
      </c>
      <c r="E18" s="7">
        <f>"Степень сжатия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"AE.AE_Pk"</f>
        <v/>
      </c>
      <c r="D19" s="6">
        <f>"16"</f>
        <v/>
      </c>
      <c r="E19" s="7">
        <f>"Полное давление воздуха за компрессором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"AE.AE_SurgeRes"</f>
        <v/>
      </c>
      <c r="D20" s="6">
        <f>"17"</f>
        <v/>
      </c>
      <c r="E20" s="7">
        <f>"Помпажный запас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"AE.AE_Tst"</f>
        <v/>
      </c>
      <c r="D21" s="6">
        <f>"18"</f>
        <v/>
      </c>
      <c r="E21" s="7">
        <f>"Температура за СТ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расчётных параметров ГПА3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"AE.AE_Ngg_set"</f>
        <v/>
      </c>
      <c r="D28" s="6">
        <f>"19"</f>
        <v/>
      </c>
      <c r="E28" s="7">
        <f>"Задание частоты КВД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"AE.AE_QTGM"</f>
        <v/>
      </c>
      <c r="D29" s="6">
        <f>"20"</f>
        <v/>
      </c>
      <c r="E29" s="7">
        <f>"Массовый рассход топливного газа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"AE.AE_QTG"</f>
        <v/>
      </c>
      <c r="D30" s="6">
        <f>"21"</f>
        <v/>
      </c>
      <c r="E30" s="7">
        <f>"Объемный рассход топливного газа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"AE.AE_QCOMM"</f>
        <v/>
      </c>
      <c r="D31" s="6">
        <f>"22"</f>
        <v/>
      </c>
      <c r="E31" s="7">
        <f>"Коммерческая произв.ЦБН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"AE.AE_N"</f>
        <v/>
      </c>
      <c r="D32" s="6">
        <f>"23"</f>
        <v/>
      </c>
      <c r="E32" s="7">
        <f>"Внутренняя мощность ЦБН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"AE.AE_NE"</f>
        <v/>
      </c>
      <c r="D33" s="6">
        <f>"24"</f>
        <v/>
      </c>
      <c r="E33" s="7">
        <f>"Мощность на валу ГТУ-ЦБН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"AE.AE_GGAS_CH"</f>
        <v/>
      </c>
      <c r="D34" s="6">
        <f>"25"</f>
        <v/>
      </c>
      <c r="E34" s="7">
        <f>"Расход технологического газа за текущий час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"AE.AE_GGAS_LH"</f>
        <v/>
      </c>
      <c r="D35" s="6">
        <f>"26"</f>
        <v/>
      </c>
      <c r="E35" s="7">
        <f>"Расход технологического газа за предыдущий час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"AE.AE_GGAS_CD"</f>
        <v/>
      </c>
      <c r="D36" s="6">
        <f>"27"</f>
        <v/>
      </c>
      <c r="E36" s="7">
        <f>"Расход технологического газа за текущие сутки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"AE.AE_GGAS_LD"</f>
        <v/>
      </c>
      <c r="D37" s="6">
        <f>"28"</f>
        <v/>
      </c>
      <c r="E37" s="7">
        <f>"Расход технологического газа за предыдущие сутки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"AE.AE_GGAS_CM"</f>
        <v/>
      </c>
      <c r="D38" s="6">
        <f>"29"</f>
        <v/>
      </c>
      <c r="E38" s="7">
        <f>"Расход технологического газа за текущий месяц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"AE.AE_GGAS_LM"</f>
        <v/>
      </c>
      <c r="D39" s="6">
        <f>"30"</f>
        <v/>
      </c>
      <c r="E39" s="7">
        <f>"Расход технологического газа за предыдущий месяц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"AE.AE_GGAS_CY"</f>
        <v/>
      </c>
      <c r="D40" s="6">
        <f>"31"</f>
        <v/>
      </c>
      <c r="E40" s="7">
        <f>"Расход технологического газа за текущий год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"AE.AE_GGAS_LY"</f>
        <v/>
      </c>
      <c r="D41" s="6">
        <f>"32"</f>
        <v/>
      </c>
      <c r="E41" s="7">
        <f>"Расход технологического газа за предыдущий год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"AE.AE_TGGAS_CH"</f>
        <v/>
      </c>
      <c r="D42" s="6">
        <f>"33"</f>
        <v/>
      </c>
      <c r="E42" s="7">
        <f>"Расход топливного газа за текущий час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"AE.AE_TGGAS_LH"</f>
        <v/>
      </c>
      <c r="D43" s="6">
        <f>"34"</f>
        <v/>
      </c>
      <c r="E43" s="7">
        <f>"Расход топливного газа за предыдущий час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"AE.AE_TGGAS_CD"</f>
        <v/>
      </c>
      <c r="D44" s="6">
        <f>"35"</f>
        <v/>
      </c>
      <c r="E44" s="7">
        <f>"Расход топливного газа за текущие сутки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"AE.AE_TGGAS_LD"</f>
        <v/>
      </c>
      <c r="D45" s="6">
        <f>"36"</f>
        <v/>
      </c>
      <c r="E45" s="7">
        <f>"Расход топливного газа за предыдущие сутки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расчётных параметров ГПА3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"AE.AE_TGGAS_CM"</f>
        <v/>
      </c>
      <c r="D52" s="6">
        <f>"37"</f>
        <v/>
      </c>
      <c r="E52" s="7">
        <f>"Расход топливного газа за текущий месяц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"AE.AE_TGGAS_LM"</f>
        <v/>
      </c>
      <c r="D53" s="6">
        <f>"38"</f>
        <v/>
      </c>
      <c r="E53" s="7">
        <f>"Расход топливного газа за предыдущий месяц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"AE.AE_TGGAS_CY"</f>
        <v/>
      </c>
      <c r="D54" s="6">
        <f>"39"</f>
        <v/>
      </c>
      <c r="E54" s="7">
        <f>"Расход топливного газа за текущий год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"AE.AE_TGGAS_LY"</f>
        <v/>
      </c>
      <c r="D55" s="6">
        <f>"40"</f>
        <v/>
      </c>
      <c r="E55" s="7">
        <f>"Расход топливного газа за предыдущий год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"AE.AE_Gn"</f>
        <v/>
      </c>
      <c r="D56" s="6">
        <f>"41"</f>
        <v/>
      </c>
      <c r="E56" s="7">
        <f>"Массовый расход технологического газа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"AE.AE_Kpde"</f>
        <v/>
      </c>
      <c r="D57" s="6">
        <f>"42"</f>
        <v/>
      </c>
      <c r="E57" s="7">
        <f>"Эффективный КПД ГТУ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"AE.AE_Qmd"</f>
        <v/>
      </c>
      <c r="D58" s="6">
        <f>"43"</f>
        <v/>
      </c>
      <c r="E58" s="7">
        <f>"Расход масла двигателя за час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"AE.AE_Nst_UP_Z"</f>
        <v/>
      </c>
      <c r="D59" s="6">
        <f>"44"</f>
        <v/>
      </c>
      <c r="E59" s="7">
        <f>"Запас по частоте СТ до верхнего ограничения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"AE.AE_Ngg_UP_Z"</f>
        <v/>
      </c>
      <c r="D60" s="6">
        <f>"45"</f>
        <v/>
      </c>
      <c r="E60" s="7">
        <f>"Запас по частоте ТК до верхнего ограничения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"AE.AE_Tst_UP_Z"</f>
        <v/>
      </c>
      <c r="D61" s="6">
        <f>"46"</f>
        <v/>
      </c>
      <c r="E61" s="7">
        <f>"Запас по частоте Тст до верхнего ограничения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"AE.AE_Pk_UP_Z"</f>
        <v/>
      </c>
      <c r="D62" s="6">
        <f>"47"</f>
        <v/>
      </c>
      <c r="E62" s="7">
        <f>"Запас по частоте Р за КВД до верхнего ограничения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"AE.AE_Pg_UP_Z"</f>
        <v/>
      </c>
      <c r="D63" s="6">
        <f>"48"</f>
        <v/>
      </c>
      <c r="E63" s="7">
        <f>"Запас по частоте Рг на выходе Н до верхнего ограничения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"AE.AE_E_UP_Z"</f>
        <v/>
      </c>
      <c r="D64" s="6">
        <f>"49"</f>
        <v/>
      </c>
      <c r="E64" s="7">
        <f>"Запас по частоте степени сжатия до верхнего ограничения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"AE.AE_Nst_DN_Z"</f>
        <v/>
      </c>
      <c r="D65" s="6">
        <f>"50"</f>
        <v/>
      </c>
      <c r="E65" s="7">
        <f>"Запас по частоте СТ до нижнего ограничения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"AE.AE_Ngg_DN_Z"</f>
        <v/>
      </c>
      <c r="D66" s="6">
        <f>"51"</f>
        <v/>
      </c>
      <c r="E66" s="7">
        <f>"Запас по частоте ТК до нижнего ограничения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"AE.AE_PZ_DN_Z"</f>
        <v/>
      </c>
      <c r="D67" s="6">
        <f>"52"</f>
        <v/>
      </c>
      <c r="E67" s="7">
        <f>"Запас по ПЗ до нижнего ограничения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"AE.AE_Nst_set"</f>
        <v/>
      </c>
      <c r="D68" s="6">
        <f>"53"</f>
        <v/>
      </c>
      <c r="E68" s="7">
        <f>"Задание частоты СТ от регулятора (Рг. Qг. Ст.Сж.)  "</f>
        <v/>
      </c>
      <c r="F68" s="6">
        <f>CurrAttrValue(B68, 0)</f>
        <v/>
      </c>
      <c r="G68" s="6">
        <f>CurrAttrValue(A68, 0)</f>
        <v/>
      </c>
    </row>
    <row r="71" ht="35" customHeight="1">
      <c r="E71" s="8">
        <f>"должность"</f>
        <v/>
      </c>
      <c r="F71" s="8">
        <f>"ФИО"</f>
        <v/>
      </c>
      <c r="G71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2022-04-29T08:20:00Z</dcterms:created>
  <dcterms:modified xmlns:dcterms="http://purl.org/dc/terms/" xmlns:xsi="http://www.w3.org/2001/XMLSchema-instance" xsi:type="dcterms:W3CDTF">2022-04-29T08:20:00Z</dcterms:modified>
</cp:coreProperties>
</file>