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3" i="1"/>
  <c r="B182"/>
  <c r="B181"/>
  <c r="B180"/>
  <c r="B179"/>
  <c r="D183"/>
  <c r="D182"/>
  <c r="D181"/>
  <c r="D180"/>
  <c r="D179"/>
  <c r="D178"/>
  <c r="D164"/>
  <c r="B178"/>
  <c r="D176"/>
  <c r="B175"/>
  <c r="B176"/>
  <c r="B174"/>
  <c r="B170"/>
  <c r="D170"/>
  <c r="B171"/>
  <c r="B169"/>
  <c r="D166"/>
  <c r="D165"/>
  <c r="B166"/>
  <c r="B165"/>
  <c r="B164"/>
  <c r="D162"/>
  <c r="D161"/>
  <c r="B162"/>
  <c r="B161"/>
  <c r="B160"/>
  <c r="B158"/>
  <c r="D158"/>
  <c r="D157"/>
  <c r="B153"/>
  <c r="B147"/>
  <c r="D151"/>
  <c r="D153"/>
  <c r="B150"/>
  <c r="B151" s="1"/>
  <c r="J150"/>
  <c r="H150"/>
  <c r="F150"/>
  <c r="D150"/>
  <c r="D145"/>
  <c r="B144"/>
  <c r="B146" s="1"/>
  <c r="H144"/>
  <c r="F144"/>
  <c r="D144"/>
  <c r="J144"/>
  <c r="J98"/>
  <c r="J93"/>
  <c r="B141"/>
  <c r="B140"/>
  <c r="D135"/>
  <c r="D140" s="1"/>
  <c r="D137"/>
  <c r="D141" s="1"/>
  <c r="B131"/>
  <c r="B130"/>
  <c r="B127"/>
  <c r="D116"/>
  <c r="D115"/>
  <c r="B114"/>
  <c r="B113"/>
  <c r="B98"/>
  <c r="I99" s="1"/>
  <c r="B93"/>
  <c r="I94" s="1"/>
  <c r="D84"/>
  <c r="B85" s="1"/>
  <c r="D83"/>
  <c r="H90" s="1"/>
  <c r="J124"/>
  <c r="J123"/>
  <c r="J122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B63"/>
  <c r="B62"/>
  <c r="B61"/>
  <c r="B60"/>
  <c r="B59"/>
  <c r="J50"/>
  <c r="J49"/>
  <c r="H48"/>
  <c r="H49" s="1"/>
  <c r="H50" s="1"/>
  <c r="F48"/>
  <c r="F49" s="1"/>
  <c r="F50" s="1"/>
  <c r="D48"/>
  <c r="D49" s="1"/>
  <c r="D50" s="1"/>
  <c r="J56"/>
  <c r="J55"/>
  <c r="H54"/>
  <c r="H55" s="1"/>
  <c r="H56" s="1"/>
  <c r="F54"/>
  <c r="F55" s="1"/>
  <c r="F56" s="1"/>
  <c r="D54"/>
  <c r="D55" s="1"/>
  <c r="D56" s="1"/>
  <c r="J44"/>
  <c r="J43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J38"/>
  <c r="J37"/>
  <c r="J32"/>
  <c r="J3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B145" l="1"/>
  <c r="D147"/>
  <c r="B134"/>
  <c r="B152"/>
  <c r="B136"/>
  <c r="B116"/>
  <c r="B115"/>
  <c r="D110"/>
  <c r="D109"/>
  <c r="F98"/>
  <c r="F99" s="1"/>
  <c r="D98"/>
  <c r="D99" s="1"/>
  <c r="B110"/>
  <c r="B109"/>
  <c r="B105"/>
  <c r="B103"/>
  <c r="B106"/>
  <c r="B104"/>
  <c r="D100"/>
  <c r="D95"/>
  <c r="D90"/>
  <c r="D124"/>
  <c r="F124"/>
  <c r="D123"/>
  <c r="F123"/>
  <c r="D122"/>
  <c r="F122"/>
  <c r="H98"/>
  <c r="H99" s="1"/>
  <c r="D121"/>
  <c r="H124"/>
  <c r="H123"/>
  <c r="H122"/>
  <c r="H121"/>
  <c r="F121"/>
  <c r="B88"/>
  <c r="B90"/>
  <c r="F93"/>
  <c r="F94" s="1"/>
  <c r="D93"/>
  <c r="D94" s="1"/>
  <c r="H93"/>
  <c r="H94" s="1"/>
  <c r="F25"/>
</calcChain>
</file>

<file path=xl/sharedStrings.xml><?xml version="1.0" encoding="utf-8"?>
<sst xmlns="http://schemas.openxmlformats.org/spreadsheetml/2006/main" count="648" uniqueCount="140">
  <si>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</si>
  <si>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</si>
  <si>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</si>
  <si>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</si>
  <si>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</si>
  <si>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</si>
  <si>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</si>
  <si>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</si>
  <si>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</si>
  <si>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</si>
  <si>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</si>
  <si>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</si>
  <si>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</si>
  <si>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</si>
  <si>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</si>
  <si>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</si>
  <si>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</si>
  <si>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</si>
  <si>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</si>
  <si>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</si>
  <si>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</si>
  <si>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</si>
  <si>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</si>
  <si>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</si>
  <si>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</si>
  <si>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</si>
  <si>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</si>
  <si>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</si>
  <si>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</si>
  <si>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</si>
  <si>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</si>
  <si>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</si>
  <si>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middle_01_l</t>
  </si>
  <si>
    <t>middle_02_l</t>
  </si>
  <si>
    <t>middle_03_l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</si>
  <si>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</si>
  <si>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</si>
  <si>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</si>
  <si>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</si>
  <si>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</si>
  <si>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</si>
  <si>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</si>
  <si>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</si>
  <si>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</si>
  <si>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</si>
  <si>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</si>
  <si>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</si>
  <si>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</si>
  <si>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</si>
  <si>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</si>
  <si>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</si>
  <si>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</si>
  <si>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</si>
  <si>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</si>
  <si>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</si>
  <si>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</si>
  <si>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</si>
  <si>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</si>
  <si>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</si>
  <si>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</si>
  <si>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</si>
  <si>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</si>
  <si>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</si>
  <si>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</si>
  <si>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</si>
  <si>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</si>
  <si>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</si>
  <si>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</si>
  <si>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</si>
  <si>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fk_hip</t>
  </si>
  <si>
    <t>fk_spine_01</t>
  </si>
  <si>
    <t>fk_spine_02</t>
  </si>
  <si>
    <t>fk_shoulder</t>
  </si>
  <si>
    <t>yzx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</si>
  <si>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</si>
  <si>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</si>
  <si>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</si>
  <si>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</si>
  <si>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</si>
  <si>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</si>
  <si>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</si>
  <si>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</si>
  <si>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</si>
  <si>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</si>
  <si>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# - Thumb Joints (left</t>
  </si>
  <si>
    <t># Mirror Left Joints to Right</t>
  </si>
  <si>
    <t>hip</t>
  </si>
  <si>
    <t>shoulder</t>
  </si>
  <si>
    <t># - Create Bind Joints</t>
  </si>
  <si>
    <t># - Add Skin Weight for IK Spline</t>
  </si>
  <si>
    <t>cmds.parentConstraint("</t>
  </si>
  <si>
    <t>", mo=True, weight=1)</t>
  </si>
  <si>
    <t># - Parent Controls to Bind Joints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</si>
  <si>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</si>
  <si>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</si>
  <si>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</si>
  <si>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</si>
  <si>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</si>
  <si>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</si>
  <si>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</si>
  <si>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</si>
  <si>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</si>
  <si>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</si>
  <si>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</si>
  <si>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</si>
  <si>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</si>
  <si>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</si>
  <si>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</si>
  <si>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</si>
  <si>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</si>
  <si>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</si>
  <si>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cmds.group("</t>
  </si>
  <si>
    <t>group1</t>
  </si>
  <si>
    <t># - Create FKConst groups for hip_CTRL and shoulder_CTRL</t>
  </si>
  <si>
    <t># - Parent FK Joints to FKConst groups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</si>
  <si>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</si>
  <si>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</si>
  <si>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</si>
  <si>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</si>
  <si>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</si>
  <si>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</si>
  <si>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</si>
  <si>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# - Add Stretch Squash Feature</t>
  </si>
  <si>
    <t>cmds.createNode("</t>
  </si>
  <si>
    <t>curveInfo</t>
  </si>
  <si>
    <t>multiplyDivide</t>
  </si>
  <si>
    <t>torso_stretchSquash_div</t>
  </si>
  <si>
    <t>torso_stretchSquash_pow</t>
  </si>
  <si>
    <t>torso_stretchSquash_div2</t>
  </si>
  <si>
    <t>", 2)</t>
  </si>
  <si>
    <t>", round(cmds.getAttr("</t>
  </si>
  <si>
    <t>", 3)</t>
  </si>
  <si>
    <t>", 0.5)</t>
  </si>
  <si>
    <t>", 1)</t>
  </si>
  <si>
    <t># -- Get curve ArcLength and compute stretch percentage</t>
  </si>
  <si>
    <t># -- Apply stretch percentage to Spine joints' X scale</t>
  </si>
  <si>
    <t># -- Get square root of stretch percentage (Step 1)</t>
  </si>
  <si>
    <t># Inverse result from above (Step 2)</t>
  </si>
  <si>
    <t># Apply calculated volume preservation to Spine joints' XY Scales</t>
  </si>
  <si>
    <t>"), 2))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</si>
</sst>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3"/>
  <sheetViews>
    <sheetView tabSelected="1" workbookViewId="0">
      <selection activeCell="L183" sqref="A1:L183"/>
    </sheetView>
  </sheetViews>
  <sheetFormatPr defaultRowHeight="15"/>
  <cols>
    <col min="1" max="1" width="13.42578125" customWidth="1"/>
    <col min="2" max="2" width="34" style="1" bestFit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97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117</v>
      </c>
    </row>
    <row r="4" spans="1:16">
      <c r="A4" s="2" t="s">
        <v>77</v>
      </c>
      <c r="D4" s="3">
        <v>0</v>
      </c>
      <c r="F4" s="4">
        <v>7.1</v>
      </c>
      <c r="H4" s="5">
        <v>94</v>
      </c>
    </row>
    <row r="5" spans="1:16">
      <c r="A5" t="s">
        <v>20</v>
      </c>
      <c r="L5" s="2" t="s">
        <v>9</v>
      </c>
    </row>
    <row r="6" spans="1:16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6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109</v>
      </c>
      <c r="L7" s="2" t="s">
        <v>9</v>
      </c>
      <c r="M7" s="3">
        <v>0</v>
      </c>
      <c r="N7" s="4">
        <v>0</v>
      </c>
      <c r="O7" s="5">
        <v>7</v>
      </c>
    </row>
    <row r="8" spans="1:16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109</v>
      </c>
      <c r="L8" s="2" t="s">
        <v>9</v>
      </c>
      <c r="M8" s="3">
        <v>0</v>
      </c>
      <c r="N8" s="4">
        <v>0</v>
      </c>
      <c r="O8" s="5">
        <v>12</v>
      </c>
    </row>
    <row r="9" spans="1:16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109</v>
      </c>
      <c r="L9" s="2" t="s">
        <v>9</v>
      </c>
      <c r="M9" s="3">
        <v>0</v>
      </c>
      <c r="N9" s="4">
        <v>0</v>
      </c>
      <c r="O9" s="5">
        <v>12</v>
      </c>
    </row>
    <row r="10" spans="1:16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109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6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109</v>
      </c>
      <c r="L11" s="2" t="s">
        <v>9</v>
      </c>
      <c r="M11" s="3">
        <v>0</v>
      </c>
      <c r="N11" s="4">
        <v>0</v>
      </c>
      <c r="O11" s="5">
        <v>12</v>
      </c>
    </row>
    <row r="13" spans="1:16">
      <c r="A13" s="2" t="s">
        <v>78</v>
      </c>
      <c r="D13" s="3">
        <v>8</v>
      </c>
      <c r="F13" s="4">
        <v>4</v>
      </c>
      <c r="H13" s="5">
        <v>93</v>
      </c>
    </row>
    <row r="14" spans="1:16">
      <c r="A14" t="s">
        <v>20</v>
      </c>
      <c r="L14" s="2" t="s">
        <v>9</v>
      </c>
    </row>
    <row r="15" spans="1:16">
      <c r="A15" t="s">
        <v>14</v>
      </c>
      <c r="B15" s="1" t="s">
        <v>17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6">
      <c r="A16" t="s">
        <v>14</v>
      </c>
      <c r="B16" s="1" t="s">
        <v>18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109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21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109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19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109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79</v>
      </c>
      <c r="D20" s="3">
        <v>3</v>
      </c>
      <c r="F20" s="4">
        <v>7.1</v>
      </c>
      <c r="H20" s="5">
        <v>132</v>
      </c>
    </row>
    <row r="21" spans="1:15">
      <c r="A21" t="s">
        <v>20</v>
      </c>
      <c r="L21" s="2" t="s">
        <v>9</v>
      </c>
    </row>
    <row r="22" spans="1:15">
      <c r="A22" t="s">
        <v>14</v>
      </c>
      <c r="B22" s="1" t="s">
        <v>22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23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109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24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109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25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109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98</v>
      </c>
    </row>
    <row r="28" spans="1:15">
      <c r="A28" s="2" t="s">
        <v>80</v>
      </c>
      <c r="D28" s="3">
        <v>64.7</v>
      </c>
      <c r="F28" s="4">
        <v>11.3</v>
      </c>
      <c r="H28" s="5">
        <v>127.3</v>
      </c>
    </row>
    <row r="29" spans="1:15">
      <c r="A29" t="s">
        <v>20</v>
      </c>
      <c r="L29" s="2" t="s">
        <v>9</v>
      </c>
    </row>
    <row r="30" spans="1:15">
      <c r="A30" t="s">
        <v>14</v>
      </c>
      <c r="B30" s="1" t="s">
        <v>27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</row>
    <row r="31" spans="1:15">
      <c r="A31" t="s">
        <v>14</v>
      </c>
      <c r="B31" s="1" t="s">
        <v>26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109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" t="s">
        <v>28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109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82</v>
      </c>
      <c r="D34" s="3">
        <v>65.7</v>
      </c>
      <c r="F34" s="4">
        <v>9.1999999999999993</v>
      </c>
      <c r="H34" s="5">
        <v>127.4</v>
      </c>
    </row>
    <row r="35" spans="1:15">
      <c r="A35" t="s">
        <v>20</v>
      </c>
      <c r="L35" s="2" t="s">
        <v>9</v>
      </c>
    </row>
    <row r="36" spans="1:15">
      <c r="A36" t="s">
        <v>14</v>
      </c>
      <c r="B36" s="1" t="s">
        <v>29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</row>
    <row r="37" spans="1:15">
      <c r="A37" t="s">
        <v>14</v>
      </c>
      <c r="B37" s="1" t="s">
        <v>30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109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" t="s">
        <v>31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109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81</v>
      </c>
      <c r="D40" s="3">
        <v>66.2</v>
      </c>
      <c r="F40" s="4">
        <v>7.2</v>
      </c>
      <c r="H40" s="5">
        <v>127.4</v>
      </c>
    </row>
    <row r="41" spans="1:15">
      <c r="A41" t="s">
        <v>20</v>
      </c>
      <c r="L41" s="2" t="s">
        <v>9</v>
      </c>
    </row>
    <row r="42" spans="1:15">
      <c r="A42" t="s">
        <v>14</v>
      </c>
      <c r="B42" s="1" t="s">
        <v>32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</row>
    <row r="43" spans="1:15">
      <c r="A43" t="s">
        <v>14</v>
      </c>
      <c r="B43" s="1" t="s">
        <v>33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109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" t="s">
        <v>34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109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83</v>
      </c>
      <c r="D46" s="3">
        <v>65.7</v>
      </c>
      <c r="F46" s="4">
        <v>5.2</v>
      </c>
      <c r="H46" s="5">
        <v>127.3</v>
      </c>
    </row>
    <row r="47" spans="1:15">
      <c r="A47" t="s">
        <v>20</v>
      </c>
      <c r="L47" s="2" t="s">
        <v>9</v>
      </c>
    </row>
    <row r="48" spans="1:15">
      <c r="A48" t="s">
        <v>14</v>
      </c>
      <c r="B48" s="1" t="s">
        <v>35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</row>
    <row r="49" spans="1:15">
      <c r="A49" t="s">
        <v>14</v>
      </c>
      <c r="B49" s="1" t="s">
        <v>36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109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" t="s">
        <v>37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109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84</v>
      </c>
      <c r="D52" s="3">
        <v>59.8</v>
      </c>
      <c r="F52" s="4">
        <v>5.2</v>
      </c>
      <c r="H52" s="5">
        <v>127.2</v>
      </c>
    </row>
    <row r="53" spans="1:15">
      <c r="A53" t="s">
        <v>20</v>
      </c>
      <c r="L53" s="2" t="s">
        <v>9</v>
      </c>
    </row>
    <row r="54" spans="1:15">
      <c r="A54" t="s">
        <v>14</v>
      </c>
      <c r="B54" s="1" t="s">
        <v>38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</row>
    <row r="55" spans="1:15">
      <c r="A55" t="s">
        <v>14</v>
      </c>
      <c r="B55" s="1" t="s">
        <v>39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109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" t="s">
        <v>40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109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45</v>
      </c>
      <c r="L58" s="2" t="s">
        <v>9</v>
      </c>
    </row>
    <row r="59" spans="1:15">
      <c r="A59" t="s">
        <v>42</v>
      </c>
      <c r="B59" s="6" t="str">
        <f>B30</f>
        <v>pinky_01_l</v>
      </c>
      <c r="C59" t="s">
        <v>43</v>
      </c>
      <c r="D59" s="6" t="str">
        <f>B25</f>
        <v>hand_l</v>
      </c>
      <c r="I59" t="s">
        <v>44</v>
      </c>
      <c r="L59" s="2" t="s">
        <v>9</v>
      </c>
    </row>
    <row r="60" spans="1:15">
      <c r="A60" t="s">
        <v>42</v>
      </c>
      <c r="B60" s="6" t="str">
        <f>B36</f>
        <v>ring_01_l</v>
      </c>
      <c r="C60" t="s">
        <v>43</v>
      </c>
      <c r="D60" s="6" t="str">
        <f>B25</f>
        <v>hand_l</v>
      </c>
      <c r="I60" t="s">
        <v>44</v>
      </c>
      <c r="L60" s="2" t="s">
        <v>9</v>
      </c>
    </row>
    <row r="61" spans="1:15">
      <c r="A61" t="s">
        <v>42</v>
      </c>
      <c r="B61" s="6" t="str">
        <f>B42</f>
        <v>middle_01_l</v>
      </c>
      <c r="C61" t="s">
        <v>43</v>
      </c>
      <c r="D61" s="6" t="str">
        <f>B25</f>
        <v>hand_l</v>
      </c>
      <c r="I61" t="s">
        <v>44</v>
      </c>
      <c r="L61" s="2" t="s">
        <v>9</v>
      </c>
    </row>
    <row r="62" spans="1:15">
      <c r="A62" t="s">
        <v>42</v>
      </c>
      <c r="B62" s="6" t="str">
        <f>B48</f>
        <v>index_01_l</v>
      </c>
      <c r="C62" t="s">
        <v>43</v>
      </c>
      <c r="D62" s="6" t="str">
        <f>B25</f>
        <v>hand_l</v>
      </c>
      <c r="I62" t="s">
        <v>44</v>
      </c>
      <c r="L62" s="2" t="s">
        <v>9</v>
      </c>
    </row>
    <row r="63" spans="1:15">
      <c r="A63" t="s">
        <v>42</v>
      </c>
      <c r="B63" s="6" t="str">
        <f>B54</f>
        <v>thumb_01_l</v>
      </c>
      <c r="C63" t="s">
        <v>43</v>
      </c>
      <c r="D63" s="6" t="str">
        <f>B25</f>
        <v>hand_l</v>
      </c>
      <c r="I63" t="s">
        <v>44</v>
      </c>
      <c r="L63" s="2" t="s">
        <v>9</v>
      </c>
    </row>
    <row r="64" spans="1:15">
      <c r="A64" t="s">
        <v>42</v>
      </c>
      <c r="B64" s="6" t="str">
        <f>B22</f>
        <v>clavicle_l</v>
      </c>
      <c r="C64" t="s">
        <v>43</v>
      </c>
      <c r="D64" s="6" t="str">
        <f>B9</f>
        <v>spine_03</v>
      </c>
      <c r="I64" t="s">
        <v>44</v>
      </c>
      <c r="L64" s="2" t="s">
        <v>9</v>
      </c>
    </row>
    <row r="65" spans="1:15">
      <c r="A65" t="s">
        <v>42</v>
      </c>
      <c r="B65" s="6" t="str">
        <f>B15</f>
        <v>thigh_l</v>
      </c>
      <c r="C65" t="s">
        <v>43</v>
      </c>
      <c r="D65" s="6" t="str">
        <f>B6</f>
        <v>pelvis</v>
      </c>
      <c r="I65" t="s">
        <v>44</v>
      </c>
      <c r="L65" s="2" t="s">
        <v>9</v>
      </c>
    </row>
    <row r="67" spans="1:15">
      <c r="A67" s="2" t="s">
        <v>85</v>
      </c>
      <c r="B67" s="4"/>
      <c r="C67" s="5"/>
      <c r="D67"/>
      <c r="F67"/>
      <c r="H67"/>
      <c r="L67"/>
      <c r="M67"/>
      <c r="N67"/>
      <c r="O67" s="13"/>
    </row>
    <row r="68" spans="1:15">
      <c r="A68" t="s">
        <v>41</v>
      </c>
      <c r="B68" s="6" t="str">
        <f>B22</f>
        <v>clavicle_l</v>
      </c>
      <c r="I68" t="s">
        <v>110</v>
      </c>
      <c r="L68" s="2" t="s">
        <v>9</v>
      </c>
    </row>
    <row r="69" spans="1:15">
      <c r="A69" t="s">
        <v>41</v>
      </c>
      <c r="B69" s="6" t="str">
        <f>B15</f>
        <v>thigh_l</v>
      </c>
      <c r="I69" t="s">
        <v>110</v>
      </c>
      <c r="L69" s="2" t="s">
        <v>9</v>
      </c>
    </row>
    <row r="71" spans="1:15">
      <c r="A71" s="2" t="s">
        <v>99</v>
      </c>
    </row>
    <row r="72" spans="1:15">
      <c r="A72" t="s">
        <v>49</v>
      </c>
      <c r="B72" s="6" t="str">
        <f>CONCATENATE("skinCluster_", B73)</f>
        <v>skinCluster_mesh_luka_body</v>
      </c>
      <c r="I72" t="s">
        <v>52</v>
      </c>
      <c r="L72" s="2" t="s">
        <v>9</v>
      </c>
    </row>
    <row r="73" spans="1:15">
      <c r="A73" t="s">
        <v>50</v>
      </c>
      <c r="B73" s="1" t="s">
        <v>47</v>
      </c>
      <c r="I73" t="s">
        <v>51</v>
      </c>
      <c r="L73" s="2" t="s">
        <v>9</v>
      </c>
    </row>
    <row r="74" spans="1:15">
      <c r="A74" t="s">
        <v>46</v>
      </c>
      <c r="B74" s="6" t="str">
        <f>B73</f>
        <v>mesh_luka_body</v>
      </c>
      <c r="C74" t="s">
        <v>43</v>
      </c>
      <c r="D74" s="6" t="str">
        <f>B6</f>
        <v>pelvis</v>
      </c>
      <c r="F74" t="s">
        <v>53</v>
      </c>
      <c r="H74" s="6" t="str">
        <f>B72</f>
        <v>skinCluster_mesh_luka_body</v>
      </c>
      <c r="K74" t="s">
        <v>48</v>
      </c>
      <c r="L74" s="2" t="s">
        <v>9</v>
      </c>
    </row>
    <row r="76" spans="1:15">
      <c r="A76" s="2" t="s">
        <v>102</v>
      </c>
    </row>
    <row r="77" spans="1:15">
      <c r="A77" s="2" t="s">
        <v>100</v>
      </c>
    </row>
    <row r="78" spans="1:15">
      <c r="A78" t="s">
        <v>54</v>
      </c>
      <c r="B78" s="6" t="str">
        <f>B6</f>
        <v>pelvis</v>
      </c>
      <c r="C78" t="s">
        <v>55</v>
      </c>
      <c r="D78" s="6" t="str">
        <f>B9</f>
        <v>spine_03</v>
      </c>
      <c r="F78" t="s">
        <v>53</v>
      </c>
      <c r="H78" s="1" t="s">
        <v>68</v>
      </c>
      <c r="I78" t="s">
        <v>56</v>
      </c>
      <c r="L78" s="2" t="s">
        <v>9</v>
      </c>
    </row>
    <row r="79" spans="1:15">
      <c r="A79" t="s">
        <v>57</v>
      </c>
      <c r="B79" s="1" t="s">
        <v>58</v>
      </c>
      <c r="C79" t="s">
        <v>43</v>
      </c>
      <c r="D79" s="6" t="str">
        <f>CONCATENATE(H78, "_curve")</f>
        <v>ik_spine_curve</v>
      </c>
      <c r="I79" t="s">
        <v>44</v>
      </c>
      <c r="L79" s="2" t="s">
        <v>9</v>
      </c>
    </row>
    <row r="80" spans="1:15">
      <c r="A80" t="s">
        <v>57</v>
      </c>
      <c r="B80" s="1" t="s">
        <v>59</v>
      </c>
      <c r="C80" t="s">
        <v>43</v>
      </c>
      <c r="D80" s="6" t="str">
        <f>CONCATENATE(H78, "_effector")</f>
        <v>ik_spine_effector</v>
      </c>
      <c r="I80" t="s">
        <v>44</v>
      </c>
      <c r="L80" s="2" t="s">
        <v>9</v>
      </c>
    </row>
    <row r="82" spans="1:16">
      <c r="A82" s="2" t="s">
        <v>88</v>
      </c>
    </row>
    <row r="83" spans="1:16">
      <c r="A83" t="s">
        <v>60</v>
      </c>
      <c r="B83" s="6" t="str">
        <f>B6</f>
        <v>pelvis</v>
      </c>
      <c r="C83" t="s">
        <v>53</v>
      </c>
      <c r="D83" s="10" t="str">
        <f>CONCATENATE(M83, "_bind")</f>
        <v>hip_bind</v>
      </c>
      <c r="I83" t="s">
        <v>61</v>
      </c>
      <c r="L83" s="2" t="s">
        <v>9</v>
      </c>
      <c r="M83" s="1" t="s">
        <v>86</v>
      </c>
    </row>
    <row r="84" spans="1:16">
      <c r="A84" t="s">
        <v>60</v>
      </c>
      <c r="B84" s="6" t="str">
        <f>B9</f>
        <v>spine_03</v>
      </c>
      <c r="C84" t="s">
        <v>53</v>
      </c>
      <c r="D84" s="10" t="str">
        <f>CONCATENATE(M84, "_bind")</f>
        <v>shoulder_bind</v>
      </c>
      <c r="I84" t="s">
        <v>61</v>
      </c>
      <c r="L84" s="2" t="s">
        <v>9</v>
      </c>
      <c r="M84" s="1" t="s">
        <v>87</v>
      </c>
    </row>
    <row r="85" spans="1:16">
      <c r="A85" t="s">
        <v>42</v>
      </c>
      <c r="B85" s="6" t="str">
        <f>D84</f>
        <v>shoulder_bind</v>
      </c>
      <c r="I85" t="s">
        <v>62</v>
      </c>
      <c r="L85" s="2" t="s">
        <v>9</v>
      </c>
    </row>
    <row r="87" spans="1:16">
      <c r="A87" s="2" t="s">
        <v>89</v>
      </c>
    </row>
    <row r="88" spans="1:16">
      <c r="A88" t="s">
        <v>49</v>
      </c>
      <c r="B88" s="6" t="str">
        <f>CONCATENATE("skinCluster_", B89)</f>
        <v>skinCluster_ik_spine_curve</v>
      </c>
      <c r="I88" t="s">
        <v>52</v>
      </c>
      <c r="L88" s="2" t="s">
        <v>9</v>
      </c>
    </row>
    <row r="89" spans="1:16">
      <c r="A89" t="s">
        <v>50</v>
      </c>
      <c r="B89" s="6" t="str">
        <f>D79</f>
        <v>ik_spine_curve</v>
      </c>
      <c r="I89" t="s">
        <v>51</v>
      </c>
      <c r="L89" s="2" t="s">
        <v>9</v>
      </c>
    </row>
    <row r="90" spans="1:16">
      <c r="A90" t="s">
        <v>46</v>
      </c>
      <c r="B90" s="6" t="str">
        <f>B89</f>
        <v>ik_spine_curve</v>
      </c>
      <c r="C90" t="s">
        <v>43</v>
      </c>
      <c r="D90" s="6" t="str">
        <f>D84</f>
        <v>shoulder_bind</v>
      </c>
      <c r="F90" t="s">
        <v>43</v>
      </c>
      <c r="H90" s="6" t="str">
        <f>D83</f>
        <v>hip_bind</v>
      </c>
      <c r="I90" t="s">
        <v>63</v>
      </c>
      <c r="L90" s="2" t="s">
        <v>9</v>
      </c>
    </row>
    <row r="92" spans="1:16">
      <c r="A92" s="2" t="s">
        <v>95</v>
      </c>
    </row>
    <row r="93" spans="1:16">
      <c r="A93" t="s">
        <v>64</v>
      </c>
      <c r="B93" s="10" t="str">
        <f>CONCATENATE(M83, "_CTRL")</f>
        <v>hip_CTRL</v>
      </c>
      <c r="C93" t="s">
        <v>65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115</v>
      </c>
      <c r="J93" s="6">
        <f>P93</f>
        <v>17</v>
      </c>
      <c r="K93" t="s">
        <v>116</v>
      </c>
      <c r="L93" s="2" t="s">
        <v>9</v>
      </c>
      <c r="M93" s="3">
        <v>0</v>
      </c>
      <c r="N93" s="4">
        <v>-4</v>
      </c>
      <c r="O93" s="5">
        <v>0</v>
      </c>
      <c r="P93" s="12">
        <v>17</v>
      </c>
    </row>
    <row r="94" spans="1:16">
      <c r="A94" t="s">
        <v>67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6">
      <c r="A95" t="s">
        <v>57</v>
      </c>
      <c r="B95" s="1" t="s">
        <v>66</v>
      </c>
      <c r="C95" t="s">
        <v>43</v>
      </c>
      <c r="D95" s="10" t="str">
        <f>CONCATENATE(B93, "_nurb")</f>
        <v>hip_CTRL_nurb</v>
      </c>
      <c r="I95" t="s">
        <v>44</v>
      </c>
      <c r="L95" s="2" t="s">
        <v>9</v>
      </c>
    </row>
    <row r="97" spans="1:16">
      <c r="A97" s="2" t="s">
        <v>94</v>
      </c>
    </row>
    <row r="98" spans="1:16">
      <c r="A98" t="s">
        <v>64</v>
      </c>
      <c r="B98" s="10" t="str">
        <f>CONCATENATE(M84, "_CTRL")</f>
        <v>shoulder_CTRL</v>
      </c>
      <c r="C98" t="s">
        <v>65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115</v>
      </c>
      <c r="J98" s="6">
        <f>P98</f>
        <v>18</v>
      </c>
      <c r="K98" t="s">
        <v>116</v>
      </c>
      <c r="L98" s="2" t="s">
        <v>9</v>
      </c>
      <c r="M98" s="3">
        <v>0</v>
      </c>
      <c r="N98" s="4">
        <v>-4</v>
      </c>
      <c r="O98" s="5">
        <v>0</v>
      </c>
      <c r="P98" s="12">
        <v>18</v>
      </c>
    </row>
    <row r="99" spans="1:16">
      <c r="A99" t="s">
        <v>67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6">
      <c r="A100" t="s">
        <v>57</v>
      </c>
      <c r="B100" s="1" t="s">
        <v>66</v>
      </c>
      <c r="C100" t="s">
        <v>43</v>
      </c>
      <c r="D100" s="10" t="str">
        <f>CONCATENATE(B98, "_nurb")</f>
        <v>shoulder_CTRL_nurb</v>
      </c>
      <c r="I100" t="s">
        <v>44</v>
      </c>
      <c r="L100" s="2" t="s">
        <v>9</v>
      </c>
    </row>
    <row r="102" spans="1:16">
      <c r="A102" s="2" t="s">
        <v>105</v>
      </c>
    </row>
    <row r="103" spans="1:16">
      <c r="A103" t="s">
        <v>74</v>
      </c>
      <c r="B103" s="6" t="str">
        <f>CONCATENATE(B93, ".rotateOrder")</f>
        <v>hip_CTRL.rotateOrder</v>
      </c>
      <c r="C103" t="s">
        <v>75</v>
      </c>
      <c r="D103" s="11">
        <v>4</v>
      </c>
      <c r="I103" t="s">
        <v>76</v>
      </c>
      <c r="L103" s="2" t="s">
        <v>9</v>
      </c>
      <c r="M103" s="3" t="s">
        <v>73</v>
      </c>
    </row>
    <row r="104" spans="1:16">
      <c r="A104" t="s">
        <v>74</v>
      </c>
      <c r="B104" s="6" t="str">
        <f>CONCATENATE(D83, ".rotateOrder")</f>
        <v>hip_bind.rotateOrder</v>
      </c>
      <c r="C104" t="s">
        <v>75</v>
      </c>
      <c r="D104" s="11">
        <v>4</v>
      </c>
      <c r="I104" t="s">
        <v>76</v>
      </c>
      <c r="L104" s="2" t="s">
        <v>9</v>
      </c>
      <c r="M104" s="3" t="s">
        <v>73</v>
      </c>
    </row>
    <row r="105" spans="1:16">
      <c r="A105" t="s">
        <v>74</v>
      </c>
      <c r="B105" s="6" t="str">
        <f>CONCATENATE(B98, ".rotateOrder")</f>
        <v>shoulder_CTRL.rotateOrder</v>
      </c>
      <c r="C105" t="s">
        <v>75</v>
      </c>
      <c r="D105" s="11">
        <v>4</v>
      </c>
      <c r="I105" t="s">
        <v>76</v>
      </c>
      <c r="L105" s="2" t="s">
        <v>9</v>
      </c>
      <c r="M105" s="3" t="s">
        <v>73</v>
      </c>
    </row>
    <row r="106" spans="1:16">
      <c r="A106" t="s">
        <v>74</v>
      </c>
      <c r="B106" s="6" t="str">
        <f>CONCATENATE(D84, ".rotateOrder")</f>
        <v>shoulder_bind.rotateOrder</v>
      </c>
      <c r="C106" t="s">
        <v>75</v>
      </c>
      <c r="D106" s="11">
        <v>4</v>
      </c>
      <c r="I106" t="s">
        <v>76</v>
      </c>
      <c r="L106" s="2" t="s">
        <v>9</v>
      </c>
      <c r="M106" s="3" t="s">
        <v>73</v>
      </c>
    </row>
    <row r="107" spans="1:16">
      <c r="B107" s="6"/>
      <c r="D107" s="11"/>
    </row>
    <row r="108" spans="1:16">
      <c r="A108" s="2" t="s">
        <v>92</v>
      </c>
      <c r="B108" s="6"/>
      <c r="D108" s="11"/>
    </row>
    <row r="109" spans="1:16">
      <c r="A109" t="s">
        <v>90</v>
      </c>
      <c r="B109" s="6" t="str">
        <f>B93</f>
        <v>hip_CTRL</v>
      </c>
      <c r="C109" t="s">
        <v>43</v>
      </c>
      <c r="D109" s="6" t="str">
        <f>D83</f>
        <v>hip_bind</v>
      </c>
      <c r="I109" t="s">
        <v>91</v>
      </c>
      <c r="L109" s="2" t="s">
        <v>9</v>
      </c>
    </row>
    <row r="110" spans="1:16">
      <c r="A110" t="s">
        <v>90</v>
      </c>
      <c r="B110" s="6" t="str">
        <f>B98</f>
        <v>shoulder_CTRL</v>
      </c>
      <c r="C110" t="s">
        <v>43</v>
      </c>
      <c r="D110" s="6" t="str">
        <f>D84</f>
        <v>shoulder_bind</v>
      </c>
      <c r="I110" t="s">
        <v>91</v>
      </c>
      <c r="L110" s="2" t="s">
        <v>9</v>
      </c>
    </row>
    <row r="112" spans="1:16">
      <c r="A112" s="2" t="s">
        <v>96</v>
      </c>
    </row>
    <row r="113" spans="1:12">
      <c r="A113" t="s">
        <v>74</v>
      </c>
      <c r="B113" s="6" t="str">
        <f>CONCATENATE(H78, ".dTwistControlEnable")</f>
        <v>ik_spine.dTwistControlEnable</v>
      </c>
      <c r="C113" t="s">
        <v>75</v>
      </c>
      <c r="D113" s="11">
        <v>1</v>
      </c>
      <c r="I113" t="s">
        <v>76</v>
      </c>
      <c r="L113" s="2" t="s">
        <v>9</v>
      </c>
    </row>
    <row r="114" spans="1:12">
      <c r="A114" t="s">
        <v>74</v>
      </c>
      <c r="B114" s="6" t="str">
        <f>CONCATENATE(H78, ".dWorldUpType")</f>
        <v>ik_spine.dWorldUpType</v>
      </c>
      <c r="C114" t="s">
        <v>75</v>
      </c>
      <c r="D114" s="11">
        <v>4</v>
      </c>
      <c r="I114" t="s">
        <v>76</v>
      </c>
      <c r="L114" s="2" t="s">
        <v>9</v>
      </c>
    </row>
    <row r="115" spans="1:12">
      <c r="A115" t="s">
        <v>101</v>
      </c>
      <c r="B115" s="6" t="str">
        <f>CONCATENATE(D83, ".worldMatrix[0]")</f>
        <v>hip_bind.worldMatrix[0]</v>
      </c>
      <c r="C115" t="s">
        <v>43</v>
      </c>
      <c r="D115" s="6" t="str">
        <f>CONCATENATE(H78,".dWorldUpMatrix")</f>
        <v>ik_spine.dWorldUpMatrix</v>
      </c>
      <c r="I115" t="s">
        <v>44</v>
      </c>
      <c r="L115" s="2" t="s">
        <v>9</v>
      </c>
    </row>
    <row r="116" spans="1:12">
      <c r="A116" t="s">
        <v>101</v>
      </c>
      <c r="B116" s="6" t="str">
        <f>CONCATENATE(D84, ".worldMatrix[0]")</f>
        <v>shoulder_bind.worldMatrix[0]</v>
      </c>
      <c r="C116" t="s">
        <v>43</v>
      </c>
      <c r="D116" s="6" t="str">
        <f>CONCATENATE(H78,".dWorldUpMatrixEnd")</f>
        <v>ik_spine.dWorldUpMatrixEnd</v>
      </c>
      <c r="I116" t="s">
        <v>44</v>
      </c>
      <c r="L116" s="2" t="s">
        <v>9</v>
      </c>
    </row>
    <row r="118" spans="1:12">
      <c r="A118" s="2" t="s">
        <v>103</v>
      </c>
    </row>
    <row r="119" spans="1:12">
      <c r="A119" s="2" t="s">
        <v>104</v>
      </c>
    </row>
    <row r="120" spans="1:12">
      <c r="A120" t="s">
        <v>20</v>
      </c>
      <c r="L120" s="2" t="s">
        <v>9</v>
      </c>
    </row>
    <row r="121" spans="1:12">
      <c r="A121" t="s">
        <v>14</v>
      </c>
      <c r="B121" s="1" t="s">
        <v>69</v>
      </c>
      <c r="C121" t="s">
        <v>15</v>
      </c>
      <c r="D121" s="7">
        <f>D6</f>
        <v>0</v>
      </c>
      <c r="E121" t="s">
        <v>2</v>
      </c>
      <c r="F121" s="8">
        <f>F6</f>
        <v>7.1</v>
      </c>
      <c r="G121" t="s">
        <v>2</v>
      </c>
      <c r="H121" s="9">
        <f>H6</f>
        <v>94</v>
      </c>
      <c r="I121" t="s">
        <v>3</v>
      </c>
      <c r="L121" s="2" t="s">
        <v>9</v>
      </c>
    </row>
    <row r="122" spans="1:12">
      <c r="A122" t="s">
        <v>14</v>
      </c>
      <c r="B122" s="1" t="s">
        <v>70</v>
      </c>
      <c r="C122" t="s">
        <v>15</v>
      </c>
      <c r="D122" s="7">
        <f>D7</f>
        <v>0</v>
      </c>
      <c r="E122" t="s">
        <v>2</v>
      </c>
      <c r="F122" s="8">
        <f>F7</f>
        <v>7.1</v>
      </c>
      <c r="G122" t="s">
        <v>2</v>
      </c>
      <c r="H122" s="9">
        <f>H7</f>
        <v>101</v>
      </c>
      <c r="I122" t="s">
        <v>16</v>
      </c>
      <c r="J122" s="6" t="str">
        <f>B121</f>
        <v>fk_hip</v>
      </c>
      <c r="K122" t="s">
        <v>109</v>
      </c>
      <c r="L122" s="2" t="s">
        <v>9</v>
      </c>
    </row>
    <row r="123" spans="1:12">
      <c r="A123" t="s">
        <v>14</v>
      </c>
      <c r="B123" s="1" t="s">
        <v>71</v>
      </c>
      <c r="C123" t="s">
        <v>15</v>
      </c>
      <c r="D123" s="7">
        <f>D8</f>
        <v>0</v>
      </c>
      <c r="E123" t="s">
        <v>2</v>
      </c>
      <c r="F123" s="8">
        <f>F8</f>
        <v>7.1</v>
      </c>
      <c r="G123" t="s">
        <v>2</v>
      </c>
      <c r="H123" s="9">
        <f>H8</f>
        <v>113</v>
      </c>
      <c r="I123" t="s">
        <v>16</v>
      </c>
      <c r="J123" s="6" t="str">
        <f>B122</f>
        <v>fk_spine_01</v>
      </c>
      <c r="K123" t="s">
        <v>109</v>
      </c>
      <c r="L123" s="2" t="s">
        <v>9</v>
      </c>
    </row>
    <row r="124" spans="1:12">
      <c r="A124" t="s">
        <v>14</v>
      </c>
      <c r="B124" s="1" t="s">
        <v>72</v>
      </c>
      <c r="C124" t="s">
        <v>15</v>
      </c>
      <c r="D124" s="7">
        <f>D9</f>
        <v>0</v>
      </c>
      <c r="E124" t="s">
        <v>2</v>
      </c>
      <c r="F124" s="8">
        <f>F9</f>
        <v>7.1</v>
      </c>
      <c r="G124" t="s">
        <v>2</v>
      </c>
      <c r="H124" s="9">
        <f>H9</f>
        <v>125</v>
      </c>
      <c r="I124" t="s">
        <v>16</v>
      </c>
      <c r="J124" s="6" t="str">
        <f>B123</f>
        <v>fk_spine_02</v>
      </c>
      <c r="K124" t="s">
        <v>109</v>
      </c>
      <c r="L124" s="2" t="s">
        <v>9</v>
      </c>
    </row>
    <row r="126" spans="1:12">
      <c r="A126" s="2" t="s">
        <v>106</v>
      </c>
    </row>
    <row r="127" spans="1:12">
      <c r="A127" t="s">
        <v>107</v>
      </c>
      <c r="B127" s="6" t="str">
        <f>B121</f>
        <v>fk_hip</v>
      </c>
      <c r="I127" t="s">
        <v>108</v>
      </c>
      <c r="L127" s="2" t="s">
        <v>9</v>
      </c>
    </row>
    <row r="129" spans="1:16">
      <c r="A129" s="2" t="s">
        <v>93</v>
      </c>
    </row>
    <row r="130" spans="1:16">
      <c r="A130" t="s">
        <v>74</v>
      </c>
      <c r="B130" s="6" t="str">
        <f>CONCATENATE(B122, ".rotateOrder")</f>
        <v>fk_spine_01.rotateOrder</v>
      </c>
      <c r="C130" t="s">
        <v>75</v>
      </c>
      <c r="D130" s="11">
        <v>5</v>
      </c>
      <c r="I130" t="s">
        <v>76</v>
      </c>
      <c r="L130" s="2" t="s">
        <v>9</v>
      </c>
      <c r="M130" s="3" t="s">
        <v>73</v>
      </c>
    </row>
    <row r="131" spans="1:16">
      <c r="A131" t="s">
        <v>74</v>
      </c>
      <c r="B131" s="6" t="str">
        <f>CONCATENATE(B123, ".rotateOrder")</f>
        <v>fk_spine_02.rotateOrder</v>
      </c>
      <c r="C131" t="s">
        <v>75</v>
      </c>
      <c r="D131" s="11">
        <v>5</v>
      </c>
      <c r="I131" t="s">
        <v>76</v>
      </c>
      <c r="L131" s="2" t="s">
        <v>9</v>
      </c>
      <c r="M131" s="3" t="s">
        <v>73</v>
      </c>
    </row>
    <row r="133" spans="1:16">
      <c r="A133" s="2" t="s">
        <v>113</v>
      </c>
    </row>
    <row r="134" spans="1:16">
      <c r="A134" t="s">
        <v>111</v>
      </c>
      <c r="B134" s="6" t="str">
        <f>B93</f>
        <v>hip_CTRL</v>
      </c>
      <c r="I134" t="s">
        <v>44</v>
      </c>
      <c r="L134" s="2" t="s">
        <v>9</v>
      </c>
    </row>
    <row r="135" spans="1:16">
      <c r="A135" t="s">
        <v>57</v>
      </c>
      <c r="B135" s="6" t="s">
        <v>112</v>
      </c>
      <c r="C135" t="s">
        <v>43</v>
      </c>
      <c r="D135" s="10" t="str">
        <f>CONCATENATE(M83, "_FKConst")</f>
        <v>hip_FKConst</v>
      </c>
      <c r="I135" t="s">
        <v>44</v>
      </c>
      <c r="L135" s="2" t="s">
        <v>9</v>
      </c>
    </row>
    <row r="136" spans="1:16">
      <c r="A136" t="s">
        <v>111</v>
      </c>
      <c r="B136" s="6" t="str">
        <f>B98</f>
        <v>shoulder_CTRL</v>
      </c>
      <c r="I136" t="s">
        <v>44</v>
      </c>
      <c r="L136" s="2" t="s">
        <v>9</v>
      </c>
    </row>
    <row r="137" spans="1:16">
      <c r="A137" t="s">
        <v>57</v>
      </c>
      <c r="B137" s="6" t="s">
        <v>112</v>
      </c>
      <c r="C137" t="s">
        <v>43</v>
      </c>
      <c r="D137" s="10" t="str">
        <f>CONCATENATE(M84, "_FKConst")</f>
        <v>shoulder_FKConst</v>
      </c>
      <c r="I137" t="s">
        <v>44</v>
      </c>
      <c r="L137" s="2" t="s">
        <v>9</v>
      </c>
    </row>
    <row r="139" spans="1:16">
      <c r="A139" s="2" t="s">
        <v>114</v>
      </c>
      <c r="B139" s="6"/>
      <c r="D139" s="11"/>
    </row>
    <row r="140" spans="1:16">
      <c r="A140" t="s">
        <v>90</v>
      </c>
      <c r="B140" s="6" t="str">
        <f>B121</f>
        <v>fk_hip</v>
      </c>
      <c r="C140" t="s">
        <v>43</v>
      </c>
      <c r="D140" s="6" t="str">
        <f>D135</f>
        <v>hip_FKConst</v>
      </c>
      <c r="I140" t="s">
        <v>91</v>
      </c>
      <c r="L140" s="2" t="s">
        <v>9</v>
      </c>
    </row>
    <row r="141" spans="1:16">
      <c r="A141" t="s">
        <v>90</v>
      </c>
      <c r="B141" s="6" t="str">
        <f>B124</f>
        <v>fk_shoulder</v>
      </c>
      <c r="C141" t="s">
        <v>43</v>
      </c>
      <c r="D141" s="6" t="str">
        <f>D137</f>
        <v>shoulder_FKConst</v>
      </c>
      <c r="I141" t="s">
        <v>91</v>
      </c>
      <c r="L141" s="2" t="s">
        <v>9</v>
      </c>
    </row>
    <row r="143" spans="1:16">
      <c r="A143" s="2" t="s">
        <v>120</v>
      </c>
    </row>
    <row r="144" spans="1:16">
      <c r="A144" t="s">
        <v>64</v>
      </c>
      <c r="B144" s="10" t="str">
        <f>CONCATENATE(B122, "_CTRL")</f>
        <v>fk_spine_01_CTRL</v>
      </c>
      <c r="C144" t="s">
        <v>65</v>
      </c>
      <c r="D144" s="3">
        <f>M144</f>
        <v>0</v>
      </c>
      <c r="E144" t="s">
        <v>2</v>
      </c>
      <c r="F144" s="4">
        <f>N144</f>
        <v>-5</v>
      </c>
      <c r="G144" t="s">
        <v>2</v>
      </c>
      <c r="H144" s="5">
        <f>O144</f>
        <v>0</v>
      </c>
      <c r="I144" t="s">
        <v>115</v>
      </c>
      <c r="J144">
        <f>P144</f>
        <v>16</v>
      </c>
      <c r="K144" t="s">
        <v>116</v>
      </c>
      <c r="L144" s="2" t="s">
        <v>9</v>
      </c>
      <c r="M144" s="3">
        <v>0</v>
      </c>
      <c r="N144" s="4">
        <v>-5</v>
      </c>
      <c r="O144" s="5">
        <v>0</v>
      </c>
      <c r="P144" s="12">
        <v>16</v>
      </c>
    </row>
    <row r="145" spans="1:16">
      <c r="A145" t="s">
        <v>42</v>
      </c>
      <c r="B145" s="10" t="str">
        <f>CONCATENATE(B144, "Shape")</f>
        <v>fk_spine_01_CTRLShape</v>
      </c>
      <c r="C145" t="s">
        <v>43</v>
      </c>
      <c r="D145" s="6" t="str">
        <f>B122</f>
        <v>fk_spine_01</v>
      </c>
      <c r="I145" t="s">
        <v>118</v>
      </c>
      <c r="L145" s="2" t="s">
        <v>9</v>
      </c>
    </row>
    <row r="146" spans="1:16">
      <c r="A146" t="s">
        <v>119</v>
      </c>
      <c r="B146" s="6" t="str">
        <f>B144</f>
        <v>fk_spine_01_CTRL</v>
      </c>
      <c r="I146" t="s">
        <v>44</v>
      </c>
      <c r="L146" s="2" t="s">
        <v>9</v>
      </c>
    </row>
    <row r="147" spans="1:16">
      <c r="A147" t="s">
        <v>57</v>
      </c>
      <c r="B147" s="6" t="str">
        <f>B122</f>
        <v>fk_spine_01</v>
      </c>
      <c r="C147" t="s">
        <v>43</v>
      </c>
      <c r="D147" s="6" t="str">
        <f>B144</f>
        <v>fk_spine_01_CTRL</v>
      </c>
      <c r="I147" t="s">
        <v>44</v>
      </c>
      <c r="L147" s="2" t="s">
        <v>9</v>
      </c>
    </row>
    <row r="148" spans="1:16">
      <c r="B148" s="6"/>
      <c r="D148" s="6"/>
    </row>
    <row r="149" spans="1:16">
      <c r="A149" s="2" t="s">
        <v>121</v>
      </c>
    </row>
    <row r="150" spans="1:16">
      <c r="A150" t="s">
        <v>64</v>
      </c>
      <c r="B150" s="10" t="str">
        <f>CONCATENATE(B123, "_CTRL")</f>
        <v>fk_spine_02_CTRL</v>
      </c>
      <c r="C150" t="s">
        <v>65</v>
      </c>
      <c r="D150" s="3">
        <f>M150</f>
        <v>0</v>
      </c>
      <c r="E150" t="s">
        <v>2</v>
      </c>
      <c r="F150" s="4">
        <f>N150</f>
        <v>-5</v>
      </c>
      <c r="G150" t="s">
        <v>2</v>
      </c>
      <c r="H150" s="5">
        <f>O150</f>
        <v>0</v>
      </c>
      <c r="I150" t="s">
        <v>115</v>
      </c>
      <c r="J150">
        <f>P150</f>
        <v>16</v>
      </c>
      <c r="K150" t="s">
        <v>116</v>
      </c>
      <c r="L150" s="2" t="s">
        <v>9</v>
      </c>
      <c r="M150" s="3">
        <v>0</v>
      </c>
      <c r="N150" s="4">
        <v>-5</v>
      </c>
      <c r="O150" s="5">
        <v>0</v>
      </c>
      <c r="P150" s="12">
        <v>16</v>
      </c>
    </row>
    <row r="151" spans="1:16">
      <c r="A151" t="s">
        <v>42</v>
      </c>
      <c r="B151" s="10" t="str">
        <f>CONCATENATE(B150, "Shape")</f>
        <v>fk_spine_02_CTRLShape</v>
      </c>
      <c r="C151" t="s">
        <v>43</v>
      </c>
      <c r="D151" s="6" t="str">
        <f>B123</f>
        <v>fk_spine_02</v>
      </c>
      <c r="I151" t="s">
        <v>118</v>
      </c>
      <c r="L151" s="2" t="s">
        <v>9</v>
      </c>
    </row>
    <row r="152" spans="1:16">
      <c r="A152" t="s">
        <v>119</v>
      </c>
      <c r="B152" s="6" t="str">
        <f>B150</f>
        <v>fk_spine_02_CTRL</v>
      </c>
      <c r="I152" t="s">
        <v>44</v>
      </c>
      <c r="L152" s="2" t="s">
        <v>9</v>
      </c>
    </row>
    <row r="153" spans="1:16">
      <c r="A153" t="s">
        <v>57</v>
      </c>
      <c r="B153" s="6" t="str">
        <f>B123</f>
        <v>fk_spine_02</v>
      </c>
      <c r="C153" t="s">
        <v>43</v>
      </c>
      <c r="D153" s="6" t="str">
        <f>B150</f>
        <v>fk_spine_02_CTRL</v>
      </c>
      <c r="I153" t="s">
        <v>44</v>
      </c>
      <c r="L153" s="2" t="s">
        <v>9</v>
      </c>
    </row>
    <row r="155" spans="1:16">
      <c r="A155" s="2" t="s">
        <v>122</v>
      </c>
    </row>
    <row r="156" spans="1:16">
      <c r="A156" s="14" t="s">
        <v>134</v>
      </c>
    </row>
    <row r="157" spans="1:16">
      <c r="A157" t="s">
        <v>123</v>
      </c>
      <c r="B157" s="16" t="s">
        <v>124</v>
      </c>
      <c r="C157" t="s">
        <v>53</v>
      </c>
      <c r="D157" s="10" t="str">
        <f>CONCATENATE(H78, "_", B157)</f>
        <v>ik_spine_curveInfo</v>
      </c>
      <c r="I157" t="s">
        <v>44</v>
      </c>
      <c r="L157" s="2" t="s">
        <v>9</v>
      </c>
    </row>
    <row r="158" spans="1:16">
      <c r="A158" t="s">
        <v>101</v>
      </c>
      <c r="B158" s="15" t="str">
        <f>CONCATENATE(D79, "Shape.worldSpace[0]")</f>
        <v>ik_spine_curveShape.worldSpace[0]</v>
      </c>
      <c r="C158" t="s">
        <v>43</v>
      </c>
      <c r="D158" s="15" t="str">
        <f>CONCATENATE(D157, ".inputCurve")</f>
        <v>ik_spine_curveInfo.inputCurve</v>
      </c>
      <c r="I158" t="s">
        <v>44</v>
      </c>
      <c r="L158" s="2" t="s">
        <v>9</v>
      </c>
    </row>
    <row r="159" spans="1:16">
      <c r="A159" t="s">
        <v>123</v>
      </c>
      <c r="B159" s="16" t="s">
        <v>125</v>
      </c>
      <c r="C159" t="s">
        <v>53</v>
      </c>
      <c r="D159" s="1" t="s">
        <v>126</v>
      </c>
      <c r="I159" t="s">
        <v>44</v>
      </c>
      <c r="L159" s="2" t="s">
        <v>9</v>
      </c>
    </row>
    <row r="160" spans="1:16">
      <c r="A160" t="s">
        <v>74</v>
      </c>
      <c r="B160" s="15" t="str">
        <f>CONCATENATE(D159, ".operation")</f>
        <v>torso_stretchSquash_div.operation</v>
      </c>
      <c r="I160" t="s">
        <v>129</v>
      </c>
      <c r="L160" s="2" t="s">
        <v>9</v>
      </c>
    </row>
    <row r="161" spans="1:12">
      <c r="A161" t="s">
        <v>101</v>
      </c>
      <c r="B161" s="15" t="str">
        <f>CONCATENATE(D157, ".arcLength")</f>
        <v>ik_spine_curveInfo.arcLength</v>
      </c>
      <c r="C161" t="s">
        <v>43</v>
      </c>
      <c r="D161" s="15" t="str">
        <f>CONCATENATE(D159, ".input1X")</f>
        <v>torso_stretchSquash_div.input1X</v>
      </c>
      <c r="I161" t="s">
        <v>44</v>
      </c>
      <c r="L161" s="2" t="s">
        <v>9</v>
      </c>
    </row>
    <row r="162" spans="1:12">
      <c r="A162" t="s">
        <v>74</v>
      </c>
      <c r="B162" s="15" t="str">
        <f>CONCATENATE(D159, ".input2X")</f>
        <v>torso_stretchSquash_div.input2X</v>
      </c>
      <c r="C162" t="s">
        <v>130</v>
      </c>
      <c r="D162" s="17" t="str">
        <f>B161</f>
        <v>ik_spine_curveInfo.arcLength</v>
      </c>
      <c r="I162" t="s">
        <v>139</v>
      </c>
      <c r="L162" s="2" t="s">
        <v>9</v>
      </c>
    </row>
    <row r="163" spans="1:12">
      <c r="A163" s="14" t="s">
        <v>135</v>
      </c>
    </row>
    <row r="164" spans="1:12">
      <c r="A164" t="s">
        <v>101</v>
      </c>
      <c r="B164" s="15" t="str">
        <f>CONCATENATE(D159, ".outputX")</f>
        <v>torso_stretchSquash_div.outputX</v>
      </c>
      <c r="C164" t="s">
        <v>43</v>
      </c>
      <c r="D164" s="15" t="str">
        <f>CONCATENATE(B7, ".scaleX")</f>
        <v>spine_01.scaleX</v>
      </c>
      <c r="I164" t="s">
        <v>44</v>
      </c>
      <c r="L164" s="2" t="s">
        <v>9</v>
      </c>
    </row>
    <row r="165" spans="1:12">
      <c r="A165" t="s">
        <v>101</v>
      </c>
      <c r="B165" s="17" t="str">
        <f>B164</f>
        <v>torso_stretchSquash_div.outputX</v>
      </c>
      <c r="C165" t="s">
        <v>43</v>
      </c>
      <c r="D165" s="15" t="str">
        <f>CONCATENATE(B8, ".scaleX")</f>
        <v>spine_02.scaleX</v>
      </c>
      <c r="I165" t="s">
        <v>44</v>
      </c>
      <c r="L165" s="2" t="s">
        <v>9</v>
      </c>
    </row>
    <row r="166" spans="1:12">
      <c r="A166" t="s">
        <v>101</v>
      </c>
      <c r="B166" s="17" t="str">
        <f>B164</f>
        <v>torso_stretchSquash_div.outputX</v>
      </c>
      <c r="C166" t="s">
        <v>43</v>
      </c>
      <c r="D166" s="15" t="str">
        <f>CONCATENATE(B9, ".scaleX")</f>
        <v>spine_03.scaleX</v>
      </c>
      <c r="I166" t="s">
        <v>44</v>
      </c>
      <c r="L166" s="2" t="s">
        <v>9</v>
      </c>
    </row>
    <row r="167" spans="1:12">
      <c r="A167" s="14" t="s">
        <v>136</v>
      </c>
    </row>
    <row r="168" spans="1:12">
      <c r="A168" t="s">
        <v>123</v>
      </c>
      <c r="B168" s="16" t="s">
        <v>125</v>
      </c>
      <c r="C168" t="s">
        <v>53</v>
      </c>
      <c r="D168" s="1" t="s">
        <v>127</v>
      </c>
      <c r="I168" t="s">
        <v>44</v>
      </c>
      <c r="L168" s="2" t="s">
        <v>9</v>
      </c>
    </row>
    <row r="169" spans="1:12">
      <c r="A169" t="s">
        <v>74</v>
      </c>
      <c r="B169" s="15" t="str">
        <f>CONCATENATE(D168, ".operation")</f>
        <v>torso_stretchSquash_pow.operation</v>
      </c>
      <c r="I169" t="s">
        <v>131</v>
      </c>
      <c r="L169" s="2" t="s">
        <v>9</v>
      </c>
    </row>
    <row r="170" spans="1:12">
      <c r="A170" t="s">
        <v>101</v>
      </c>
      <c r="B170" s="15" t="str">
        <f>CONCATENATE(D159, ".outputX")</f>
        <v>torso_stretchSquash_div.outputX</v>
      </c>
      <c r="C170" t="s">
        <v>43</v>
      </c>
      <c r="D170" s="15" t="str">
        <f>CONCATENATE(D168, ".input1X")</f>
        <v>torso_stretchSquash_pow.input1X</v>
      </c>
      <c r="I170" t="s">
        <v>44</v>
      </c>
      <c r="L170" s="2" t="s">
        <v>9</v>
      </c>
    </row>
    <row r="171" spans="1:12">
      <c r="A171" t="s">
        <v>74</v>
      </c>
      <c r="B171" s="15" t="str">
        <f>CONCATENATE(D168, ".input2X")</f>
        <v>torso_stretchSquash_pow.input2X</v>
      </c>
      <c r="I171" t="s">
        <v>132</v>
      </c>
      <c r="L171" s="2" t="s">
        <v>9</v>
      </c>
    </row>
    <row r="172" spans="1:12">
      <c r="A172" s="14" t="s">
        <v>137</v>
      </c>
    </row>
    <row r="173" spans="1:12">
      <c r="A173" t="s">
        <v>123</v>
      </c>
      <c r="B173" s="16" t="s">
        <v>125</v>
      </c>
      <c r="C173" t="s">
        <v>53</v>
      </c>
      <c r="D173" s="1" t="s">
        <v>128</v>
      </c>
      <c r="I173" t="s">
        <v>44</v>
      </c>
      <c r="L173" s="2" t="s">
        <v>9</v>
      </c>
    </row>
    <row r="174" spans="1:12">
      <c r="A174" t="s">
        <v>74</v>
      </c>
      <c r="B174" s="15" t="str">
        <f>CONCATENATE(D173, ".operation")</f>
        <v>torso_stretchSquash_div2.operation</v>
      </c>
      <c r="I174" t="s">
        <v>129</v>
      </c>
      <c r="L174" s="2" t="s">
        <v>9</v>
      </c>
    </row>
    <row r="175" spans="1:12">
      <c r="A175" t="s">
        <v>74</v>
      </c>
      <c r="B175" s="15" t="str">
        <f>CONCATENATE(D173, ".input1X")</f>
        <v>torso_stretchSquash_div2.input1X</v>
      </c>
      <c r="I175" t="s">
        <v>133</v>
      </c>
      <c r="L175" s="2" t="s">
        <v>9</v>
      </c>
    </row>
    <row r="176" spans="1:12">
      <c r="A176" t="s">
        <v>101</v>
      </c>
      <c r="B176" s="15" t="str">
        <f>CONCATENATE(D168, ".outputX")</f>
        <v>torso_stretchSquash_pow.outputX</v>
      </c>
      <c r="C176" t="s">
        <v>43</v>
      </c>
      <c r="D176" s="15" t="str">
        <f>CONCATENATE(D173, ".input2X")</f>
        <v>torso_stretchSquash_div2.input2X</v>
      </c>
      <c r="I176" t="s">
        <v>44</v>
      </c>
      <c r="L176" s="2" t="s">
        <v>9</v>
      </c>
    </row>
    <row r="177" spans="1:12">
      <c r="A177" s="14" t="s">
        <v>138</v>
      </c>
    </row>
    <row r="178" spans="1:12">
      <c r="A178" t="s">
        <v>101</v>
      </c>
      <c r="B178" s="15" t="str">
        <f>CONCATENATE(D173, ".outputX")</f>
        <v>torso_stretchSquash_div2.outputX</v>
      </c>
      <c r="C178" t="s">
        <v>43</v>
      </c>
      <c r="D178" s="15" t="str">
        <f>CONCATENATE(B7, ".scaleY")</f>
        <v>spine_01.scaleY</v>
      </c>
      <c r="I178" t="s">
        <v>44</v>
      </c>
      <c r="L178" s="2" t="s">
        <v>9</v>
      </c>
    </row>
    <row r="179" spans="1:12">
      <c r="A179" t="s">
        <v>101</v>
      </c>
      <c r="B179" s="17" t="str">
        <f>B178</f>
        <v>torso_stretchSquash_div2.outputX</v>
      </c>
      <c r="C179" t="s">
        <v>43</v>
      </c>
      <c r="D179" s="15" t="str">
        <f>CONCATENATE(B8, ".scaleY")</f>
        <v>spine_02.scaleY</v>
      </c>
      <c r="I179" t="s">
        <v>44</v>
      </c>
      <c r="L179" s="2" t="s">
        <v>9</v>
      </c>
    </row>
    <row r="180" spans="1:12">
      <c r="A180" t="s">
        <v>101</v>
      </c>
      <c r="B180" s="17" t="str">
        <f>B178</f>
        <v>torso_stretchSquash_div2.outputX</v>
      </c>
      <c r="C180" t="s">
        <v>43</v>
      </c>
      <c r="D180" s="15" t="str">
        <f>CONCATENATE(B9, ".scaleY")</f>
        <v>spine_03.scaleY</v>
      </c>
      <c r="I180" t="s">
        <v>44</v>
      </c>
      <c r="L180" s="2" t="s">
        <v>9</v>
      </c>
    </row>
    <row r="181" spans="1:12">
      <c r="A181" t="s">
        <v>101</v>
      </c>
      <c r="B181" s="17" t="str">
        <f>B178</f>
        <v>torso_stretchSquash_div2.outputX</v>
      </c>
      <c r="C181" t="s">
        <v>43</v>
      </c>
      <c r="D181" s="15" t="str">
        <f>CONCATENATE(B7, ".scaleZ")</f>
        <v>spine_01.scaleZ</v>
      </c>
      <c r="I181" t="s">
        <v>44</v>
      </c>
      <c r="L181" s="2" t="s">
        <v>9</v>
      </c>
    </row>
    <row r="182" spans="1:12">
      <c r="A182" t="s">
        <v>101</v>
      </c>
      <c r="B182" s="17" t="str">
        <f>B178</f>
        <v>torso_stretchSquash_div2.outputX</v>
      </c>
      <c r="C182" t="s">
        <v>43</v>
      </c>
      <c r="D182" s="15" t="str">
        <f>CONCATENATE(B8, ".scaleZ")</f>
        <v>spine_02.scaleZ</v>
      </c>
      <c r="I182" t="s">
        <v>44</v>
      </c>
      <c r="L182" s="2" t="s">
        <v>9</v>
      </c>
    </row>
    <row r="183" spans="1:12">
      <c r="A183" t="s">
        <v>101</v>
      </c>
      <c r="B183" s="17" t="str">
        <f>B178</f>
        <v>torso_stretchSquash_div2.outputX</v>
      </c>
      <c r="C183" t="s">
        <v>43</v>
      </c>
      <c r="D183" s="15" t="str">
        <f>CONCATENATE(B9, ".scaleZ")</f>
        <v>spine_03.scaleZ</v>
      </c>
      <c r="I183" t="s">
        <v>44</v>
      </c>
      <c r="L183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2014-10-01T16:39:57Z</dcterms:modified>
</cp:coreProperties>
</file>