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기본학습\"/>
    </mc:Choice>
  </mc:AlternateContent>
  <bookViews>
    <workbookView xWindow="0" yWindow="0" windowWidth="15360" windowHeight="9165"/>
  </bookViews>
  <sheets>
    <sheet name="선적" sheetId="1" r:id="rId1"/>
    <sheet name="주문제작" sheetId="2" r:id="rId2"/>
    <sheet name="작업일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E5" i="2"/>
  <c r="O5" i="1"/>
  <c r="L5" i="1"/>
  <c r="K5" i="1"/>
  <c r="J5" i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N5" i="1"/>
  <c r="M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G6" i="1" l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I5" i="1"/>
  <c r="H5" i="1"/>
  <c r="G5" i="1"/>
  <c r="N2" i="1"/>
  <c r="E18" i="3" l="1"/>
  <c r="E17" i="3"/>
  <c r="E16" i="3"/>
  <c r="E15" i="3"/>
  <c r="E14" i="3"/>
  <c r="E13" i="3"/>
  <c r="E12" i="3"/>
  <c r="E11" i="3"/>
  <c r="E10" i="3"/>
  <c r="E9" i="3"/>
  <c r="E8" i="3"/>
  <c r="E7" i="3"/>
  <c r="E6" i="3"/>
  <c r="E5" i="3"/>
</calcChain>
</file>

<file path=xl/sharedStrings.xml><?xml version="1.0" encoding="utf-8"?>
<sst xmlns="http://schemas.openxmlformats.org/spreadsheetml/2006/main" count="173" uniqueCount="173">
  <si>
    <t>작성일</t>
    <phoneticPr fontId="3" type="noConversion"/>
  </si>
  <si>
    <t>회사명</t>
    <phoneticPr fontId="3" type="noConversion"/>
  </si>
  <si>
    <t>컨테이너 NO</t>
    <phoneticPr fontId="3" type="noConversion"/>
  </si>
  <si>
    <t>도착지</t>
    <phoneticPr fontId="3" type="noConversion"/>
  </si>
  <si>
    <t>개수</t>
    <phoneticPr fontId="3" type="noConversion"/>
  </si>
  <si>
    <t>선적일</t>
    <phoneticPr fontId="3" type="noConversion"/>
  </si>
  <si>
    <t>년도</t>
    <phoneticPr fontId="3" type="noConversion"/>
  </si>
  <si>
    <t>월</t>
    <phoneticPr fontId="3" type="noConversion"/>
  </si>
  <si>
    <t>요일</t>
    <phoneticPr fontId="1" type="noConversion"/>
  </si>
  <si>
    <t>ALLIED THREADED</t>
  </si>
  <si>
    <t>ttnu144/7727</t>
  </si>
  <si>
    <t>TORONTO</t>
  </si>
  <si>
    <t>AMSAK</t>
  </si>
  <si>
    <t>nyku292/0938</t>
  </si>
  <si>
    <t>HOUSTON</t>
  </si>
  <si>
    <t>ARAB BOLTS</t>
  </si>
  <si>
    <t>tghu229/8083</t>
  </si>
  <si>
    <t>NEW ORLEANS</t>
  </si>
  <si>
    <t>BOSUNG</t>
  </si>
  <si>
    <t>nyku289/7632</t>
  </si>
  <si>
    <t>NEW YORK</t>
  </si>
  <si>
    <t>BRADLEY</t>
  </si>
  <si>
    <t>ttnu318/5781</t>
  </si>
  <si>
    <t>CHICAGO</t>
  </si>
  <si>
    <t>BRAHMA</t>
  </si>
  <si>
    <t>nyku248/9672</t>
  </si>
  <si>
    <t>STAFFORD</t>
  </si>
  <si>
    <t>BRISTOL MACHINE</t>
  </si>
  <si>
    <t>nyku267/1938</t>
  </si>
  <si>
    <t>SOUTHAMPTON</t>
  </si>
  <si>
    <t>BUFAB SWEDEN</t>
  </si>
  <si>
    <t>inbu376/0705</t>
  </si>
  <si>
    <t>DUBAI</t>
  </si>
  <si>
    <t>DAELIM</t>
  </si>
  <si>
    <t>nyku258/5418</t>
  </si>
  <si>
    <t>ANTWERP</t>
  </si>
  <si>
    <t>DARLING</t>
  </si>
  <si>
    <t>nyku312/9048</t>
  </si>
  <si>
    <t>THAILAND</t>
  </si>
  <si>
    <t>EARNEST</t>
  </si>
  <si>
    <t>ttnu351/7459</t>
  </si>
  <si>
    <t>NEW DELHI</t>
  </si>
  <si>
    <t>EQUIPEMENTS</t>
  </si>
  <si>
    <t>fscu359/7542</t>
  </si>
  <si>
    <t>CEDAR FALLS</t>
  </si>
  <si>
    <t>FASTENAL</t>
  </si>
  <si>
    <t>nyku290/1394</t>
  </si>
  <si>
    <t>MONTERREY</t>
  </si>
  <si>
    <t>INDENT METALS</t>
  </si>
  <si>
    <t>nyku246/8094</t>
  </si>
  <si>
    <t>PORTLAND</t>
  </si>
  <si>
    <t>INTERFAST</t>
  </si>
  <si>
    <t>trlu268/0748</t>
  </si>
  <si>
    <t>SCOTLAND</t>
  </si>
  <si>
    <t>IRWIN</t>
  </si>
  <si>
    <t>nyku292/6849</t>
  </si>
  <si>
    <t>SINGAPORE</t>
  </si>
  <si>
    <t>LEJEUNE BOLT</t>
  </si>
  <si>
    <t>nyku281/1900</t>
  </si>
  <si>
    <t>DETROIT</t>
  </si>
  <si>
    <t>MACKSON</t>
  </si>
  <si>
    <t>sczu749/2835</t>
  </si>
  <si>
    <t>ALEXANDRIA</t>
  </si>
  <si>
    <t>NAMVARAN</t>
  </si>
  <si>
    <t>uacu307/5084</t>
  </si>
  <si>
    <t>SHANGHAI</t>
  </si>
  <si>
    <t xml:space="preserve">NEW GENUINE </t>
  </si>
  <si>
    <t>tghu386/2650</t>
  </si>
  <si>
    <t>EDWARDSVILLE</t>
  </si>
  <si>
    <t>PROSPER</t>
  </si>
  <si>
    <t>ilsu202/0440</t>
  </si>
  <si>
    <t>MODESTO</t>
  </si>
  <si>
    <t>SENGHENG</t>
  </si>
  <si>
    <t>nosu229/8534</t>
  </si>
  <si>
    <t>CAROLINA</t>
  </si>
  <si>
    <t>SIGMA FASTENERS</t>
  </si>
  <si>
    <t>pciu355/9142</t>
  </si>
  <si>
    <t>CANADA</t>
  </si>
  <si>
    <t>STEADFAST</t>
  </si>
  <si>
    <t>panu422/5573</t>
  </si>
  <si>
    <t>NEW JERSEY</t>
  </si>
  <si>
    <t>TRISTATE</t>
  </si>
  <si>
    <t>tghu238/8994</t>
  </si>
  <si>
    <t>GRAND PRAIRIE</t>
  </si>
  <si>
    <t>일</t>
    <phoneticPr fontId="3" type="noConversion"/>
  </si>
  <si>
    <t>선적날짜</t>
    <phoneticPr fontId="1" type="noConversion"/>
  </si>
  <si>
    <t>시간</t>
    <phoneticPr fontId="3" type="noConversion"/>
  </si>
  <si>
    <t>분</t>
    <phoneticPr fontId="3" type="noConversion"/>
  </si>
  <si>
    <t>초</t>
    <phoneticPr fontId="3" type="noConversion"/>
  </si>
  <si>
    <t>선적시간</t>
    <phoneticPr fontId="3" type="noConversion"/>
  </si>
  <si>
    <t>주문번호</t>
    <phoneticPr fontId="1" type="noConversion"/>
  </si>
  <si>
    <t>주문일</t>
    <phoneticPr fontId="1" type="noConversion"/>
  </si>
  <si>
    <t>A002</t>
  </si>
  <si>
    <t>A003</t>
  </si>
  <si>
    <t>A004</t>
  </si>
  <si>
    <t>A005</t>
  </si>
  <si>
    <t>대체공휴일</t>
    <phoneticPr fontId="1" type="noConversion"/>
  </si>
  <si>
    <t>A006</t>
  </si>
  <si>
    <t>A007</t>
  </si>
  <si>
    <t>석가탄신일</t>
    <phoneticPr fontId="1" type="noConversion"/>
  </si>
  <si>
    <t>A008</t>
  </si>
  <si>
    <t>A009</t>
  </si>
  <si>
    <t>A010</t>
  </si>
  <si>
    <t>A011</t>
  </si>
  <si>
    <t>개천절/추석</t>
    <phoneticPr fontId="1" type="noConversion"/>
  </si>
  <si>
    <t>A012</t>
  </si>
  <si>
    <t>A013</t>
  </si>
  <si>
    <t>A014</t>
  </si>
  <si>
    <t>A015</t>
  </si>
  <si>
    <t>A016</t>
  </si>
  <si>
    <t>A017</t>
  </si>
  <si>
    <t>성탄절</t>
    <phoneticPr fontId="1" type="noConversion"/>
  </si>
  <si>
    <t>A018</t>
  </si>
  <si>
    <t>A019</t>
  </si>
  <si>
    <t>A020</t>
  </si>
  <si>
    <t>A021</t>
  </si>
  <si>
    <t>A022</t>
  </si>
  <si>
    <t>A023</t>
  </si>
  <si>
    <t>A024</t>
  </si>
  <si>
    <t>A025</t>
  </si>
  <si>
    <t>[주문제작 일정표]</t>
    <phoneticPr fontId="1" type="noConversion"/>
  </si>
  <si>
    <t>제작기간</t>
    <phoneticPr fontId="1" type="noConversion"/>
  </si>
  <si>
    <t>완성일</t>
    <phoneticPr fontId="1" type="noConversion"/>
  </si>
  <si>
    <t>공휴일</t>
    <phoneticPr fontId="1" type="noConversion"/>
  </si>
  <si>
    <t>날짜</t>
    <phoneticPr fontId="1" type="noConversion"/>
  </si>
  <si>
    <t>A001</t>
    <phoneticPr fontId="1" type="noConversion"/>
  </si>
  <si>
    <t>신정</t>
    <phoneticPr fontId="1" type="noConversion"/>
  </si>
  <si>
    <t>구정</t>
    <phoneticPr fontId="1" type="noConversion"/>
  </si>
  <si>
    <t>대체공휴일</t>
    <phoneticPr fontId="1" type="noConversion"/>
  </si>
  <si>
    <t>삼일절</t>
    <phoneticPr fontId="1" type="noConversion"/>
  </si>
  <si>
    <t>석가탄신일</t>
    <phoneticPr fontId="1" type="noConversion"/>
  </si>
  <si>
    <t>어린이날</t>
    <phoneticPr fontId="1" type="noConversion"/>
  </si>
  <si>
    <t>현충일</t>
    <phoneticPr fontId="1" type="noConversion"/>
  </si>
  <si>
    <t>광복절</t>
    <phoneticPr fontId="1" type="noConversion"/>
  </si>
  <si>
    <t>추석</t>
    <phoneticPr fontId="1" type="noConversion"/>
  </si>
  <si>
    <t>한글날</t>
    <phoneticPr fontId="1" type="noConversion"/>
  </si>
  <si>
    <t>선거일</t>
    <phoneticPr fontId="1" type="noConversion"/>
  </si>
  <si>
    <t>[제2공장 작업일정]</t>
    <phoneticPr fontId="1" type="noConversion"/>
  </si>
  <si>
    <t>종료일</t>
    <phoneticPr fontId="1" type="noConversion"/>
  </si>
  <si>
    <t>총일수</t>
    <phoneticPr fontId="1" type="noConversion"/>
  </si>
  <si>
    <t>김충회</t>
  </si>
  <si>
    <t>신재호</t>
  </si>
  <si>
    <t>최영아</t>
  </si>
  <si>
    <t>신영경</t>
  </si>
  <si>
    <t>권봉경</t>
  </si>
  <si>
    <t>정석우</t>
  </si>
  <si>
    <t>김성구</t>
  </si>
  <si>
    <t>이정림</t>
  </si>
  <si>
    <t>김준원</t>
  </si>
  <si>
    <t>서인원</t>
  </si>
  <si>
    <t>권혜정</t>
  </si>
  <si>
    <t>서성준</t>
  </si>
  <si>
    <t>김세훈</t>
  </si>
  <si>
    <t>정경열</t>
  </si>
  <si>
    <t>사원명</t>
    <phoneticPr fontId="1" type="noConversion"/>
  </si>
  <si>
    <t>시작일</t>
    <phoneticPr fontId="1" type="noConversion"/>
  </si>
  <si>
    <t>작업일수</t>
    <phoneticPr fontId="1" type="noConversion"/>
  </si>
  <si>
    <t>[2018년 공휴일 목록]</t>
    <phoneticPr fontId="1" type="noConversion"/>
  </si>
  <si>
    <t>공휴일</t>
    <phoneticPr fontId="1" type="noConversion"/>
  </si>
  <si>
    <t>날짜</t>
    <phoneticPr fontId="1" type="noConversion"/>
  </si>
  <si>
    <t>신정</t>
    <phoneticPr fontId="1" type="noConversion"/>
  </si>
  <si>
    <t>구정</t>
    <phoneticPr fontId="1" type="noConversion"/>
  </si>
  <si>
    <t>삼일절</t>
    <phoneticPr fontId="1" type="noConversion"/>
  </si>
  <si>
    <t>어린이날 대체휴일</t>
    <phoneticPr fontId="1" type="noConversion"/>
  </si>
  <si>
    <t>현충일</t>
    <phoneticPr fontId="1" type="noConversion"/>
  </si>
  <si>
    <t>지방선거</t>
    <phoneticPr fontId="1" type="noConversion"/>
  </si>
  <si>
    <t>광복절</t>
    <phoneticPr fontId="1" type="noConversion"/>
  </si>
  <si>
    <t>추석</t>
    <phoneticPr fontId="1" type="noConversion"/>
  </si>
  <si>
    <t>추석 대체휴일</t>
    <phoneticPr fontId="1" type="noConversion"/>
  </si>
  <si>
    <t>개천절</t>
    <phoneticPr fontId="1" type="noConversion"/>
  </si>
  <si>
    <t>한글날</t>
    <phoneticPr fontId="1" type="noConversion"/>
  </si>
  <si>
    <t>성탄절</t>
    <phoneticPr fontId="1" type="noConversion"/>
  </si>
  <si>
    <t>[2018년 공휴일 목록]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</si>
</sst>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\(aaa\)"/>
    <numFmt numFmtId="177" formatCode="yyyy/mm/dd\ hh:mm:ss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/>
    </xf>
    <xf numFmtId="0" fontId="5" fillId="0" borderId="0" xfId="0" applyFont="1">
      <alignment vertical="center"/>
    </xf>
    <xf numFmtId="0" fontId="2" fillId="2" borderId="3" xfId="0" applyFont="1" applyFill="1" applyBorder="1" applyAlignment="1" applyProtection="1">
      <alignment horizontal="center"/>
    </xf>
    <xf numFmtId="0" fontId="5" fillId="2" borderId="3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 applyProtection="1">
      <alignment horizontal="center"/>
    </xf>
    <xf numFmtId="14" fontId="0" fillId="3" borderId="3" xfId="0" applyNumberFormat="1" applyFill="1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 applyProtection="1"/>
    <xf numFmtId="177" fontId="4" fillId="0" borderId="3" xfId="0" applyNumberFormat="1" applyFont="1" applyBorder="1" applyAlignment="1" applyProtection="1">
      <alignment horizontal="center"/>
    </xf>
    <xf numFmtId="0" fontId="4" fillId="3" borderId="3" xfId="0" applyNumberFormat="1" applyFont="1" applyFill="1" applyBorder="1" applyAlignment="1" applyProtection="1">
      <alignment horizontal="center"/>
    </xf>
    <xf numFmtId="14" fontId="4" fillId="3" borderId="3" xfId="0" applyNumberFormat="1" applyFont="1" applyFill="1" applyBorder="1" applyAlignment="1" applyProtection="1">
      <alignment horizontal="center"/>
    </xf>
    <xf numFmtId="18" fontId="4" fillId="3" borderId="3" xfId="0" applyNumberFormat="1" applyFont="1" applyFill="1" applyBorder="1" applyAlignment="1" applyProtection="1">
      <alignment horizontal="center"/>
    </xf>
    <xf numFmtId="0" fontId="4" fillId="0" borderId="3" xfId="0" applyFont="1" applyBorder="1" applyAlignment="1" applyProtection="1"/>
    <xf numFmtId="176" fontId="4" fillId="3" borderId="1" xfId="0" applyNumberFormat="1" applyFont="1" applyFill="1" applyBorder="1" applyAlignment="1" applyProtection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9"/>
  <sheetViews>
    <sheetView tabSelected="1" topLeftCell="E1" workbookViewId="0">
      <selection activeCell="G9" sqref="G9"/>
    </sheetView>
  </sheetViews>
  <sheetFormatPr defaultRowHeight="16.5"/>
  <cols>
    <col min="1" max="1" width="2.625" customWidth="1"/>
    <col min="2" max="2" width="18.625" bestFit="1" customWidth="1"/>
    <col min="3" max="3" width="14" bestFit="1" customWidth="1"/>
    <col min="4" max="4" width="16.375" bestFit="1" customWidth="1"/>
    <col min="5" max="5" width="5.5" bestFit="1" customWidth="1"/>
    <col min="6" max="6" width="19.25" bestFit="1" customWidth="1"/>
    <col min="10" max="10" width="11.125" bestFit="1" customWidth="1"/>
    <col min="11" max="11" width="6" customWidth="1"/>
    <col min="16" max="16" width="11.125" bestFit="1" customWidth="1"/>
  </cols>
  <sheetData>
    <row r="2" spans="2:15">
      <c r="M2" s="1" t="s">
        <v>0</v>
      </c>
      <c r="N2" s="21">
        <f ca="1">TODAY()</f>
        <v>42962</v>
      </c>
      <c r="O2" s="21"/>
    </row>
    <row r="4" spans="2:1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84</v>
      </c>
      <c r="J4" s="3" t="s">
        <v>85</v>
      </c>
      <c r="K4" s="3" t="s">
        <v>8</v>
      </c>
      <c r="L4" s="3" t="s">
        <v>86</v>
      </c>
      <c r="M4" s="3" t="s">
        <v>87</v>
      </c>
      <c r="N4" s="3" t="s">
        <v>88</v>
      </c>
      <c r="O4" s="3" t="s">
        <v>89</v>
      </c>
    </row>
    <row r="5" spans="2:15">
      <c r="B5" s="15" t="s">
        <v>9</v>
      </c>
      <c r="C5" s="6" t="s">
        <v>10</v>
      </c>
      <c r="D5" s="6" t="s">
        <v>11</v>
      </c>
      <c r="E5" s="6">
        <v>23</v>
      </c>
      <c r="F5" s="16">
        <v>43125.599826388891</v>
      </c>
      <c r="G5" s="17">
        <f>YEAR(F5)</f>
        <v>2018</v>
      </c>
      <c r="H5" s="17">
        <f>MONTH(F5)</f>
        <v>1</v>
      </c>
      <c r="I5" s="17">
        <f>DAY(F5)</f>
        <v>25</v>
      </c>
      <c r="J5" s="18">
        <f>DATE(G5,H5,I5)</f>
        <v>43125</v>
      </c>
      <c r="K5" s="17">
        <f>WEEKDAY(J5)</f>
        <v>5</v>
      </c>
      <c r="L5" s="17">
        <f>HOUR(F5)</f>
        <v>14</v>
      </c>
      <c r="M5" s="17">
        <f>MINUTE(F5)</f>
        <v>23</v>
      </c>
      <c r="N5" s="17">
        <f>SECOND(F5)</f>
        <v>45</v>
      </c>
      <c r="O5" s="19">
        <f>TIME(L5,M5,N5)</f>
        <v>0.59982638888888895</v>
      </c>
    </row>
    <row r="6" spans="2:15">
      <c r="B6" s="15" t="s">
        <v>12</v>
      </c>
      <c r="C6" s="6" t="s">
        <v>13</v>
      </c>
      <c r="D6" s="6" t="s">
        <v>14</v>
      </c>
      <c r="E6" s="6">
        <v>24</v>
      </c>
      <c r="F6" s="16">
        <v>43146.413368055553</v>
      </c>
      <c r="G6" s="17">
        <f t="shared" ref="G6:G29" si="0">YEAR(F6)</f>
        <v>2018</v>
      </c>
      <c r="H6" s="17">
        <f t="shared" ref="H6:H29" si="1">MONTH(F6)</f>
        <v>2</v>
      </c>
      <c r="I6" s="17">
        <f t="shared" ref="I6:I29" si="2">DAY(F6)</f>
        <v>15</v>
      </c>
      <c r="J6" s="18">
        <f t="shared" ref="J6:J29" si="3">DATE(G6,H6,I6)</f>
        <v>43146</v>
      </c>
      <c r="K6" s="17">
        <f t="shared" ref="K6:K29" si="4">WEEKDAY(J6)</f>
        <v>5</v>
      </c>
      <c r="L6" s="17">
        <f t="shared" ref="L6:L29" si="5">HOUR(F6)</f>
        <v>9</v>
      </c>
      <c r="M6" s="17">
        <f t="shared" ref="M6:M29" si="6">MINUTE(F6)</f>
        <v>55</v>
      </c>
      <c r="N6" s="17">
        <f t="shared" ref="N6:N29" si="7">SECOND(F6)</f>
        <v>15</v>
      </c>
      <c r="O6" s="19">
        <f t="shared" ref="O6:O29" si="8">TIME(L6,M6,N6)</f>
        <v>0.4133680555555555</v>
      </c>
    </row>
    <row r="7" spans="2:15">
      <c r="B7" s="20" t="s">
        <v>15</v>
      </c>
      <c r="C7" s="6" t="s">
        <v>16</v>
      </c>
      <c r="D7" s="6" t="s">
        <v>17</v>
      </c>
      <c r="E7" s="6">
        <v>28</v>
      </c>
      <c r="F7" s="16">
        <v>43156.387685185182</v>
      </c>
      <c r="G7" s="17">
        <f t="shared" si="0"/>
        <v>2018</v>
      </c>
      <c r="H7" s="17">
        <f t="shared" si="1"/>
        <v>2</v>
      </c>
      <c r="I7" s="17">
        <f t="shared" si="2"/>
        <v>25</v>
      </c>
      <c r="J7" s="18">
        <f t="shared" si="3"/>
        <v>43156</v>
      </c>
      <c r="K7" s="17">
        <f t="shared" si="4"/>
        <v>1</v>
      </c>
      <c r="L7" s="17">
        <f t="shared" si="5"/>
        <v>9</v>
      </c>
      <c r="M7" s="17">
        <f t="shared" si="6"/>
        <v>18</v>
      </c>
      <c r="N7" s="17">
        <f t="shared" si="7"/>
        <v>16</v>
      </c>
      <c r="O7" s="19">
        <f t="shared" si="8"/>
        <v>0.38768518518518519</v>
      </c>
    </row>
    <row r="8" spans="2:15">
      <c r="B8" s="20" t="s">
        <v>18</v>
      </c>
      <c r="C8" s="6" t="s">
        <v>19</v>
      </c>
      <c r="D8" s="6" t="s">
        <v>20</v>
      </c>
      <c r="E8" s="6">
        <v>22</v>
      </c>
      <c r="F8" s="16">
        <v>43188.328032407408</v>
      </c>
      <c r="G8" s="17">
        <f t="shared" si="0"/>
        <v>2018</v>
      </c>
      <c r="H8" s="17">
        <f t="shared" si="1"/>
        <v>3</v>
      </c>
      <c r="I8" s="17">
        <f t="shared" si="2"/>
        <v>29</v>
      </c>
      <c r="J8" s="18">
        <f t="shared" si="3"/>
        <v>43188</v>
      </c>
      <c r="K8" s="17">
        <f t="shared" si="4"/>
        <v>5</v>
      </c>
      <c r="L8" s="17">
        <f t="shared" si="5"/>
        <v>7</v>
      </c>
      <c r="M8" s="17">
        <f t="shared" si="6"/>
        <v>52</v>
      </c>
      <c r="N8" s="17">
        <f t="shared" si="7"/>
        <v>22</v>
      </c>
      <c r="O8" s="19">
        <f t="shared" si="8"/>
        <v>0.32803240740740741</v>
      </c>
    </row>
    <row r="9" spans="2:15">
      <c r="B9" s="20" t="s">
        <v>21</v>
      </c>
      <c r="C9" s="6" t="s">
        <v>22</v>
      </c>
      <c r="D9" s="6" t="s">
        <v>23</v>
      </c>
      <c r="E9" s="6">
        <v>12</v>
      </c>
      <c r="F9" s="16">
        <v>43196.332094907404</v>
      </c>
      <c r="G9" s="17">
        <f t="shared" si="0"/>
        <v>2018</v>
      </c>
      <c r="H9" s="17">
        <f t="shared" si="1"/>
        <v>4</v>
      </c>
      <c r="I9" s="17">
        <f t="shared" si="2"/>
        <v>6</v>
      </c>
      <c r="J9" s="18">
        <f t="shared" si="3"/>
        <v>43196</v>
      </c>
      <c r="K9" s="17">
        <f t="shared" si="4"/>
        <v>6</v>
      </c>
      <c r="L9" s="17">
        <f t="shared" si="5"/>
        <v>7</v>
      </c>
      <c r="M9" s="17">
        <f t="shared" si="6"/>
        <v>58</v>
      </c>
      <c r="N9" s="17">
        <f t="shared" si="7"/>
        <v>13</v>
      </c>
      <c r="O9" s="19">
        <f t="shared" si="8"/>
        <v>0.33209490740740738</v>
      </c>
    </row>
    <row r="10" spans="2:15">
      <c r="B10" s="20" t="s">
        <v>24</v>
      </c>
      <c r="C10" s="6" t="s">
        <v>25</v>
      </c>
      <c r="D10" s="6" t="s">
        <v>26</v>
      </c>
      <c r="E10" s="6">
        <v>24</v>
      </c>
      <c r="F10" s="16">
        <v>43196.3830787037</v>
      </c>
      <c r="G10" s="17">
        <f t="shared" si="0"/>
        <v>2018</v>
      </c>
      <c r="H10" s="17">
        <f t="shared" si="1"/>
        <v>4</v>
      </c>
      <c r="I10" s="17">
        <f t="shared" si="2"/>
        <v>6</v>
      </c>
      <c r="J10" s="18">
        <f t="shared" si="3"/>
        <v>43196</v>
      </c>
      <c r="K10" s="17">
        <f t="shared" si="4"/>
        <v>6</v>
      </c>
      <c r="L10" s="17">
        <f t="shared" si="5"/>
        <v>9</v>
      </c>
      <c r="M10" s="17">
        <f t="shared" si="6"/>
        <v>11</v>
      </c>
      <c r="N10" s="17">
        <f t="shared" si="7"/>
        <v>38</v>
      </c>
      <c r="O10" s="19">
        <f t="shared" si="8"/>
        <v>0.38307870370370373</v>
      </c>
    </row>
    <row r="11" spans="2:15">
      <c r="B11" s="20" t="s">
        <v>27</v>
      </c>
      <c r="C11" s="6" t="s">
        <v>28</v>
      </c>
      <c r="D11" s="6" t="s">
        <v>29</v>
      </c>
      <c r="E11" s="6">
        <v>24</v>
      </c>
      <c r="F11" s="16">
        <v>43201.357152777775</v>
      </c>
      <c r="G11" s="17">
        <f t="shared" si="0"/>
        <v>2018</v>
      </c>
      <c r="H11" s="17">
        <f t="shared" si="1"/>
        <v>4</v>
      </c>
      <c r="I11" s="17">
        <f t="shared" si="2"/>
        <v>11</v>
      </c>
      <c r="J11" s="18">
        <f t="shared" si="3"/>
        <v>43201</v>
      </c>
      <c r="K11" s="17">
        <f t="shared" si="4"/>
        <v>4</v>
      </c>
      <c r="L11" s="17">
        <f t="shared" si="5"/>
        <v>8</v>
      </c>
      <c r="M11" s="17">
        <f t="shared" si="6"/>
        <v>34</v>
      </c>
      <c r="N11" s="17">
        <f t="shared" si="7"/>
        <v>18</v>
      </c>
      <c r="O11" s="19">
        <f t="shared" si="8"/>
        <v>0.35715277777777782</v>
      </c>
    </row>
    <row r="12" spans="2:15">
      <c r="B12" s="20" t="s">
        <v>30</v>
      </c>
      <c r="C12" s="6" t="s">
        <v>31</v>
      </c>
      <c r="D12" s="6" t="s">
        <v>32</v>
      </c>
      <c r="E12" s="6">
        <v>25</v>
      </c>
      <c r="F12" s="16">
        <v>43203.37945601852</v>
      </c>
      <c r="G12" s="17">
        <f t="shared" si="0"/>
        <v>2018</v>
      </c>
      <c r="H12" s="17">
        <f t="shared" si="1"/>
        <v>4</v>
      </c>
      <c r="I12" s="17">
        <f t="shared" si="2"/>
        <v>13</v>
      </c>
      <c r="J12" s="18">
        <f t="shared" si="3"/>
        <v>43203</v>
      </c>
      <c r="K12" s="17">
        <f t="shared" si="4"/>
        <v>6</v>
      </c>
      <c r="L12" s="17">
        <f t="shared" si="5"/>
        <v>9</v>
      </c>
      <c r="M12" s="17">
        <f t="shared" si="6"/>
        <v>6</v>
      </c>
      <c r="N12" s="17">
        <f t="shared" si="7"/>
        <v>25</v>
      </c>
      <c r="O12" s="19">
        <f t="shared" si="8"/>
        <v>0.37945601851851851</v>
      </c>
    </row>
    <row r="13" spans="2:15">
      <c r="B13" s="20" t="s">
        <v>33</v>
      </c>
      <c r="C13" s="6" t="s">
        <v>34</v>
      </c>
      <c r="D13" s="6" t="s">
        <v>35</v>
      </c>
      <c r="E13" s="6">
        <v>25</v>
      </c>
      <c r="F13" s="16">
        <v>43223.366365740738</v>
      </c>
      <c r="G13" s="17">
        <f t="shared" si="0"/>
        <v>2018</v>
      </c>
      <c r="H13" s="17">
        <f t="shared" si="1"/>
        <v>5</v>
      </c>
      <c r="I13" s="17">
        <f t="shared" si="2"/>
        <v>3</v>
      </c>
      <c r="J13" s="18">
        <f t="shared" si="3"/>
        <v>43223</v>
      </c>
      <c r="K13" s="17">
        <f t="shared" si="4"/>
        <v>5</v>
      </c>
      <c r="L13" s="17">
        <f t="shared" si="5"/>
        <v>8</v>
      </c>
      <c r="M13" s="17">
        <f t="shared" si="6"/>
        <v>47</v>
      </c>
      <c r="N13" s="17">
        <f t="shared" si="7"/>
        <v>34</v>
      </c>
      <c r="O13" s="19">
        <f t="shared" si="8"/>
        <v>0.36636574074074074</v>
      </c>
    </row>
    <row r="14" spans="2:15">
      <c r="B14" s="20" t="s">
        <v>36</v>
      </c>
      <c r="C14" s="6" t="s">
        <v>37</v>
      </c>
      <c r="D14" s="6" t="s">
        <v>38</v>
      </c>
      <c r="E14" s="6">
        <v>22</v>
      </c>
      <c r="F14" s="16">
        <v>43242.399363425924</v>
      </c>
      <c r="G14" s="17">
        <f t="shared" si="0"/>
        <v>2018</v>
      </c>
      <c r="H14" s="17">
        <f t="shared" si="1"/>
        <v>5</v>
      </c>
      <c r="I14" s="17">
        <f t="shared" si="2"/>
        <v>22</v>
      </c>
      <c r="J14" s="18">
        <f t="shared" si="3"/>
        <v>43242</v>
      </c>
      <c r="K14" s="17">
        <f t="shared" si="4"/>
        <v>3</v>
      </c>
      <c r="L14" s="17">
        <f t="shared" si="5"/>
        <v>9</v>
      </c>
      <c r="M14" s="17">
        <f t="shared" si="6"/>
        <v>35</v>
      </c>
      <c r="N14" s="17">
        <f t="shared" si="7"/>
        <v>5</v>
      </c>
      <c r="O14" s="19">
        <f t="shared" si="8"/>
        <v>0.39936342592592594</v>
      </c>
    </row>
    <row r="15" spans="2:15">
      <c r="B15" s="20" t="s">
        <v>39</v>
      </c>
      <c r="C15" s="6" t="s">
        <v>40</v>
      </c>
      <c r="D15" s="6" t="s">
        <v>41</v>
      </c>
      <c r="E15" s="6">
        <v>23</v>
      </c>
      <c r="F15" s="16">
        <v>43243.334120370368</v>
      </c>
      <c r="G15" s="17">
        <f t="shared" si="0"/>
        <v>2018</v>
      </c>
      <c r="H15" s="17">
        <f t="shared" si="1"/>
        <v>5</v>
      </c>
      <c r="I15" s="17">
        <f t="shared" si="2"/>
        <v>23</v>
      </c>
      <c r="J15" s="18">
        <f t="shared" si="3"/>
        <v>43243</v>
      </c>
      <c r="K15" s="17">
        <f t="shared" si="4"/>
        <v>4</v>
      </c>
      <c r="L15" s="17">
        <f t="shared" si="5"/>
        <v>8</v>
      </c>
      <c r="M15" s="17">
        <f t="shared" si="6"/>
        <v>1</v>
      </c>
      <c r="N15" s="17">
        <f t="shared" si="7"/>
        <v>8</v>
      </c>
      <c r="O15" s="19">
        <f t="shared" si="8"/>
        <v>0.33412037037037035</v>
      </c>
    </row>
    <row r="16" spans="2:15">
      <c r="B16" s="20" t="s">
        <v>42</v>
      </c>
      <c r="C16" s="6" t="s">
        <v>43</v>
      </c>
      <c r="D16" s="6" t="s">
        <v>44</v>
      </c>
      <c r="E16" s="6">
        <v>23</v>
      </c>
      <c r="F16" s="16">
        <v>43249.389386574076</v>
      </c>
      <c r="G16" s="17">
        <f t="shared" si="0"/>
        <v>2018</v>
      </c>
      <c r="H16" s="17">
        <f t="shared" si="1"/>
        <v>5</v>
      </c>
      <c r="I16" s="17">
        <f t="shared" si="2"/>
        <v>29</v>
      </c>
      <c r="J16" s="18">
        <f t="shared" si="3"/>
        <v>43249</v>
      </c>
      <c r="K16" s="17">
        <f t="shared" si="4"/>
        <v>3</v>
      </c>
      <c r="L16" s="17">
        <f t="shared" si="5"/>
        <v>9</v>
      </c>
      <c r="M16" s="17">
        <f t="shared" si="6"/>
        <v>20</v>
      </c>
      <c r="N16" s="17">
        <f t="shared" si="7"/>
        <v>43</v>
      </c>
      <c r="O16" s="19">
        <f t="shared" si="8"/>
        <v>0.38938657407407407</v>
      </c>
    </row>
    <row r="17" spans="2:15">
      <c r="B17" s="20" t="s">
        <v>45</v>
      </c>
      <c r="C17" s="6" t="s">
        <v>46</v>
      </c>
      <c r="D17" s="6" t="s">
        <v>47</v>
      </c>
      <c r="E17" s="6">
        <v>28</v>
      </c>
      <c r="F17" s="16">
        <v>43260.504999999997</v>
      </c>
      <c r="G17" s="17">
        <f t="shared" si="0"/>
        <v>2018</v>
      </c>
      <c r="H17" s="17">
        <f t="shared" si="1"/>
        <v>6</v>
      </c>
      <c r="I17" s="17">
        <f t="shared" si="2"/>
        <v>9</v>
      </c>
      <c r="J17" s="18">
        <f t="shared" si="3"/>
        <v>43260</v>
      </c>
      <c r="K17" s="17">
        <f t="shared" si="4"/>
        <v>7</v>
      </c>
      <c r="L17" s="17">
        <f t="shared" si="5"/>
        <v>12</v>
      </c>
      <c r="M17" s="17">
        <f t="shared" si="6"/>
        <v>7</v>
      </c>
      <c r="N17" s="17">
        <f t="shared" si="7"/>
        <v>12</v>
      </c>
      <c r="O17" s="19">
        <f t="shared" si="8"/>
        <v>0.505</v>
      </c>
    </row>
    <row r="18" spans="2:15">
      <c r="B18" s="20" t="s">
        <v>48</v>
      </c>
      <c r="C18" s="6" t="s">
        <v>49</v>
      </c>
      <c r="D18" s="6" t="s">
        <v>50</v>
      </c>
      <c r="E18" s="6">
        <v>16</v>
      </c>
      <c r="F18" s="16">
        <v>43270.36577546296</v>
      </c>
      <c r="G18" s="17">
        <f t="shared" si="0"/>
        <v>2018</v>
      </c>
      <c r="H18" s="17">
        <f t="shared" si="1"/>
        <v>6</v>
      </c>
      <c r="I18" s="17">
        <f t="shared" si="2"/>
        <v>19</v>
      </c>
      <c r="J18" s="18">
        <f t="shared" si="3"/>
        <v>43270</v>
      </c>
      <c r="K18" s="17">
        <f t="shared" si="4"/>
        <v>3</v>
      </c>
      <c r="L18" s="17">
        <f t="shared" si="5"/>
        <v>8</v>
      </c>
      <c r="M18" s="17">
        <f t="shared" si="6"/>
        <v>46</v>
      </c>
      <c r="N18" s="17">
        <f t="shared" si="7"/>
        <v>43</v>
      </c>
      <c r="O18" s="19">
        <f t="shared" si="8"/>
        <v>0.36577546296296298</v>
      </c>
    </row>
    <row r="19" spans="2:15">
      <c r="B19" s="20" t="s">
        <v>51</v>
      </c>
      <c r="C19" s="6" t="s">
        <v>52</v>
      </c>
      <c r="D19" s="6" t="s">
        <v>53</v>
      </c>
      <c r="E19" s="6">
        <v>23</v>
      </c>
      <c r="F19" s="16">
        <v>43274.367152777777</v>
      </c>
      <c r="G19" s="17">
        <f t="shared" si="0"/>
        <v>2018</v>
      </c>
      <c r="H19" s="17">
        <f t="shared" si="1"/>
        <v>6</v>
      </c>
      <c r="I19" s="17">
        <f t="shared" si="2"/>
        <v>23</v>
      </c>
      <c r="J19" s="18">
        <f t="shared" si="3"/>
        <v>43274</v>
      </c>
      <c r="K19" s="17">
        <f t="shared" si="4"/>
        <v>7</v>
      </c>
      <c r="L19" s="17">
        <f t="shared" si="5"/>
        <v>8</v>
      </c>
      <c r="M19" s="17">
        <f t="shared" si="6"/>
        <v>48</v>
      </c>
      <c r="N19" s="17">
        <f t="shared" si="7"/>
        <v>42</v>
      </c>
      <c r="O19" s="19">
        <f t="shared" si="8"/>
        <v>0.36715277777777783</v>
      </c>
    </row>
    <row r="20" spans="2:15">
      <c r="B20" s="20" t="s">
        <v>54</v>
      </c>
      <c r="C20" s="6" t="s">
        <v>55</v>
      </c>
      <c r="D20" s="6" t="s">
        <v>56</v>
      </c>
      <c r="E20" s="6">
        <v>24</v>
      </c>
      <c r="F20" s="16">
        <v>43277.575555555559</v>
      </c>
      <c r="G20" s="17">
        <f t="shared" si="0"/>
        <v>2018</v>
      </c>
      <c r="H20" s="17">
        <f t="shared" si="1"/>
        <v>6</v>
      </c>
      <c r="I20" s="17">
        <f t="shared" si="2"/>
        <v>26</v>
      </c>
      <c r="J20" s="18">
        <f t="shared" si="3"/>
        <v>43277</v>
      </c>
      <c r="K20" s="17">
        <f t="shared" si="4"/>
        <v>3</v>
      </c>
      <c r="L20" s="17">
        <f t="shared" si="5"/>
        <v>13</v>
      </c>
      <c r="M20" s="17">
        <f t="shared" si="6"/>
        <v>48</v>
      </c>
      <c r="N20" s="17">
        <f t="shared" si="7"/>
        <v>48</v>
      </c>
      <c r="O20" s="19">
        <f t="shared" si="8"/>
        <v>0.57555555555555549</v>
      </c>
    </row>
    <row r="21" spans="2:15">
      <c r="B21" s="20" t="s">
        <v>57</v>
      </c>
      <c r="C21" s="6" t="s">
        <v>58</v>
      </c>
      <c r="D21" s="6" t="s">
        <v>59</v>
      </c>
      <c r="E21" s="6">
        <v>25</v>
      </c>
      <c r="F21" s="16">
        <v>43278.388541666667</v>
      </c>
      <c r="G21" s="17">
        <f t="shared" si="0"/>
        <v>2018</v>
      </c>
      <c r="H21" s="17">
        <f t="shared" si="1"/>
        <v>6</v>
      </c>
      <c r="I21" s="17">
        <f t="shared" si="2"/>
        <v>27</v>
      </c>
      <c r="J21" s="18">
        <f t="shared" si="3"/>
        <v>43278</v>
      </c>
      <c r="K21" s="17">
        <f t="shared" si="4"/>
        <v>4</v>
      </c>
      <c r="L21" s="17">
        <f t="shared" si="5"/>
        <v>9</v>
      </c>
      <c r="M21" s="17">
        <f t="shared" si="6"/>
        <v>19</v>
      </c>
      <c r="N21" s="17">
        <f t="shared" si="7"/>
        <v>30</v>
      </c>
      <c r="O21" s="19">
        <f t="shared" si="8"/>
        <v>0.38854166666666662</v>
      </c>
    </row>
    <row r="22" spans="2:15">
      <c r="B22" s="20" t="s">
        <v>60</v>
      </c>
      <c r="C22" s="6" t="s">
        <v>61</v>
      </c>
      <c r="D22" s="6" t="s">
        <v>62</v>
      </c>
      <c r="E22" s="6">
        <v>24</v>
      </c>
      <c r="F22" s="16">
        <v>43312.704560185186</v>
      </c>
      <c r="G22" s="17">
        <f t="shared" si="0"/>
        <v>2018</v>
      </c>
      <c r="H22" s="17">
        <f t="shared" si="1"/>
        <v>7</v>
      </c>
      <c r="I22" s="17">
        <f t="shared" si="2"/>
        <v>31</v>
      </c>
      <c r="J22" s="18">
        <f t="shared" si="3"/>
        <v>43312</v>
      </c>
      <c r="K22" s="17">
        <f t="shared" si="4"/>
        <v>3</v>
      </c>
      <c r="L22" s="17">
        <f t="shared" si="5"/>
        <v>16</v>
      </c>
      <c r="M22" s="17">
        <f t="shared" si="6"/>
        <v>54</v>
      </c>
      <c r="N22" s="17">
        <f t="shared" si="7"/>
        <v>34</v>
      </c>
      <c r="O22" s="19">
        <f t="shared" si="8"/>
        <v>0.70456018518518526</v>
      </c>
    </row>
    <row r="23" spans="2:15">
      <c r="B23" s="20" t="s">
        <v>63</v>
      </c>
      <c r="C23" s="6" t="s">
        <v>64</v>
      </c>
      <c r="D23" s="6" t="s">
        <v>65</v>
      </c>
      <c r="E23" s="6">
        <v>22</v>
      </c>
      <c r="F23" s="16">
        <v>43343.771863425929</v>
      </c>
      <c r="G23" s="17">
        <f t="shared" si="0"/>
        <v>2018</v>
      </c>
      <c r="H23" s="17">
        <f t="shared" si="1"/>
        <v>8</v>
      </c>
      <c r="I23" s="17">
        <f t="shared" si="2"/>
        <v>31</v>
      </c>
      <c r="J23" s="18">
        <f t="shared" si="3"/>
        <v>43343</v>
      </c>
      <c r="K23" s="17">
        <f t="shared" si="4"/>
        <v>6</v>
      </c>
      <c r="L23" s="17">
        <f t="shared" si="5"/>
        <v>18</v>
      </c>
      <c r="M23" s="17">
        <f t="shared" si="6"/>
        <v>31</v>
      </c>
      <c r="N23" s="17">
        <f t="shared" si="7"/>
        <v>29</v>
      </c>
      <c r="O23" s="19">
        <f t="shared" si="8"/>
        <v>0.77186342592592594</v>
      </c>
    </row>
    <row r="24" spans="2:15">
      <c r="B24" s="20" t="s">
        <v>66</v>
      </c>
      <c r="C24" s="6" t="s">
        <v>67</v>
      </c>
      <c r="D24" s="6" t="s">
        <v>68</v>
      </c>
      <c r="E24" s="6">
        <v>24</v>
      </c>
      <c r="F24" s="16">
        <v>43370.377685185187</v>
      </c>
      <c r="G24" s="17">
        <f t="shared" si="0"/>
        <v>2018</v>
      </c>
      <c r="H24" s="17">
        <f t="shared" si="1"/>
        <v>9</v>
      </c>
      <c r="I24" s="17">
        <f t="shared" si="2"/>
        <v>27</v>
      </c>
      <c r="J24" s="18">
        <f t="shared" si="3"/>
        <v>43370</v>
      </c>
      <c r="K24" s="17">
        <f t="shared" si="4"/>
        <v>5</v>
      </c>
      <c r="L24" s="17">
        <f t="shared" si="5"/>
        <v>9</v>
      </c>
      <c r="M24" s="17">
        <f t="shared" si="6"/>
        <v>3</v>
      </c>
      <c r="N24" s="17">
        <f t="shared" si="7"/>
        <v>52</v>
      </c>
      <c r="O24" s="19">
        <f t="shared" si="8"/>
        <v>0.37768518518518518</v>
      </c>
    </row>
    <row r="25" spans="2:15">
      <c r="B25" s="20" t="s">
        <v>69</v>
      </c>
      <c r="C25" s="6" t="s">
        <v>70</v>
      </c>
      <c r="D25" s="6" t="s">
        <v>71</v>
      </c>
      <c r="E25" s="6">
        <v>16</v>
      </c>
      <c r="F25" s="16">
        <v>43373.367199074077</v>
      </c>
      <c r="G25" s="17">
        <f t="shared" si="0"/>
        <v>2018</v>
      </c>
      <c r="H25" s="17">
        <f t="shared" si="1"/>
        <v>9</v>
      </c>
      <c r="I25" s="17">
        <f t="shared" si="2"/>
        <v>30</v>
      </c>
      <c r="J25" s="18">
        <f t="shared" si="3"/>
        <v>43373</v>
      </c>
      <c r="K25" s="17">
        <f t="shared" si="4"/>
        <v>1</v>
      </c>
      <c r="L25" s="17">
        <f t="shared" si="5"/>
        <v>8</v>
      </c>
      <c r="M25" s="17">
        <f t="shared" si="6"/>
        <v>48</v>
      </c>
      <c r="N25" s="17">
        <f t="shared" si="7"/>
        <v>46</v>
      </c>
      <c r="O25" s="19">
        <f t="shared" si="8"/>
        <v>0.36719907407407404</v>
      </c>
    </row>
    <row r="26" spans="2:15">
      <c r="B26" s="20" t="s">
        <v>72</v>
      </c>
      <c r="C26" s="6" t="s">
        <v>73</v>
      </c>
      <c r="D26" s="6" t="s">
        <v>74</v>
      </c>
      <c r="E26" s="6">
        <v>22</v>
      </c>
      <c r="F26" s="16">
        <v>43377.439583333333</v>
      </c>
      <c r="G26" s="17">
        <f t="shared" si="0"/>
        <v>2018</v>
      </c>
      <c r="H26" s="17">
        <f t="shared" si="1"/>
        <v>10</v>
      </c>
      <c r="I26" s="17">
        <f t="shared" si="2"/>
        <v>4</v>
      </c>
      <c r="J26" s="18">
        <f t="shared" si="3"/>
        <v>43377</v>
      </c>
      <c r="K26" s="17">
        <f t="shared" si="4"/>
        <v>5</v>
      </c>
      <c r="L26" s="17">
        <f t="shared" si="5"/>
        <v>10</v>
      </c>
      <c r="M26" s="17">
        <f t="shared" si="6"/>
        <v>33</v>
      </c>
      <c r="N26" s="17">
        <f t="shared" si="7"/>
        <v>0</v>
      </c>
      <c r="O26" s="19">
        <f t="shared" si="8"/>
        <v>0.43958333333333338</v>
      </c>
    </row>
    <row r="27" spans="2:15">
      <c r="B27" s="20" t="s">
        <v>75</v>
      </c>
      <c r="C27" s="6" t="s">
        <v>76</v>
      </c>
      <c r="D27" s="6" t="s">
        <v>77</v>
      </c>
      <c r="E27" s="6">
        <v>24</v>
      </c>
      <c r="F27" s="16">
        <v>43394.337268518517</v>
      </c>
      <c r="G27" s="17">
        <f t="shared" si="0"/>
        <v>2018</v>
      </c>
      <c r="H27" s="17">
        <f t="shared" si="1"/>
        <v>10</v>
      </c>
      <c r="I27" s="17">
        <f t="shared" si="2"/>
        <v>21</v>
      </c>
      <c r="J27" s="18">
        <f t="shared" si="3"/>
        <v>43394</v>
      </c>
      <c r="K27" s="17">
        <f t="shared" si="4"/>
        <v>1</v>
      </c>
      <c r="L27" s="17">
        <f t="shared" si="5"/>
        <v>8</v>
      </c>
      <c r="M27" s="17">
        <f t="shared" si="6"/>
        <v>5</v>
      </c>
      <c r="N27" s="17">
        <f t="shared" si="7"/>
        <v>40</v>
      </c>
      <c r="O27" s="19">
        <f t="shared" si="8"/>
        <v>0.33726851851851852</v>
      </c>
    </row>
    <row r="28" spans="2:15">
      <c r="B28" s="20" t="s">
        <v>78</v>
      </c>
      <c r="C28" s="6" t="s">
        <v>79</v>
      </c>
      <c r="D28" s="6" t="s">
        <v>80</v>
      </c>
      <c r="E28" s="6">
        <v>23</v>
      </c>
      <c r="F28" s="16">
        <v>43434.503009259257</v>
      </c>
      <c r="G28" s="17">
        <f t="shared" si="0"/>
        <v>2018</v>
      </c>
      <c r="H28" s="17">
        <f t="shared" si="1"/>
        <v>11</v>
      </c>
      <c r="I28" s="17">
        <f t="shared" si="2"/>
        <v>30</v>
      </c>
      <c r="J28" s="18">
        <f t="shared" si="3"/>
        <v>43434</v>
      </c>
      <c r="K28" s="17">
        <f t="shared" si="4"/>
        <v>6</v>
      </c>
      <c r="L28" s="17">
        <f t="shared" si="5"/>
        <v>12</v>
      </c>
      <c r="M28" s="17">
        <f t="shared" si="6"/>
        <v>4</v>
      </c>
      <c r="N28" s="17">
        <f t="shared" si="7"/>
        <v>20</v>
      </c>
      <c r="O28" s="19">
        <f t="shared" si="8"/>
        <v>0.50300925925925932</v>
      </c>
    </row>
    <row r="29" spans="2:15">
      <c r="B29" s="20" t="s">
        <v>81</v>
      </c>
      <c r="C29" s="6" t="s">
        <v>82</v>
      </c>
      <c r="D29" s="6" t="s">
        <v>83</v>
      </c>
      <c r="E29" s="6">
        <v>24</v>
      </c>
      <c r="F29" s="16">
        <v>43435.471620370372</v>
      </c>
      <c r="G29" s="17">
        <f t="shared" si="0"/>
        <v>2018</v>
      </c>
      <c r="H29" s="17">
        <f t="shared" si="1"/>
        <v>12</v>
      </c>
      <c r="I29" s="17">
        <f t="shared" si="2"/>
        <v>1</v>
      </c>
      <c r="J29" s="18">
        <f t="shared" si="3"/>
        <v>43435</v>
      </c>
      <c r="K29" s="17">
        <f t="shared" si="4"/>
        <v>7</v>
      </c>
      <c r="L29" s="17">
        <f t="shared" si="5"/>
        <v>11</v>
      </c>
      <c r="M29" s="17">
        <f t="shared" si="6"/>
        <v>19</v>
      </c>
      <c r="N29" s="17">
        <f t="shared" si="7"/>
        <v>8</v>
      </c>
      <c r="O29" s="19">
        <f t="shared" si="8"/>
        <v>0.47162037037037036</v>
      </c>
    </row>
  </sheetData>
  <mergeCells count="1">
    <mergeCell ref="N2:O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workbookViewId="0">
      <selection activeCell="E6" sqref="E6"/>
    </sheetView>
  </sheetViews>
  <sheetFormatPr defaultRowHeight="16.5"/>
  <cols>
    <col min="1" max="1" width="2.625" customWidth="1"/>
    <col min="2" max="2" width="11" customWidth="1"/>
    <col min="3" max="3" width="13.25" customWidth="1"/>
    <col min="5" max="5" width="13.25" customWidth="1"/>
    <col min="8" max="8" width="12.5" customWidth="1"/>
    <col min="9" max="9" width="16.875" customWidth="1"/>
  </cols>
  <sheetData>
    <row r="2" spans="2:9">
      <c r="B2" s="2" t="s">
        <v>120</v>
      </c>
      <c r="H2" s="22" t="s">
        <v>172</v>
      </c>
      <c r="I2" s="22"/>
    </row>
    <row r="4" spans="2:9">
      <c r="B4" s="3" t="s">
        <v>90</v>
      </c>
      <c r="C4" s="3" t="s">
        <v>91</v>
      </c>
      <c r="D4" s="4" t="s">
        <v>121</v>
      </c>
      <c r="E4" s="3" t="s">
        <v>122</v>
      </c>
      <c r="H4" s="4" t="s">
        <v>123</v>
      </c>
      <c r="I4" s="4" t="s">
        <v>124</v>
      </c>
    </row>
    <row r="5" spans="2:9">
      <c r="B5" s="5" t="s">
        <v>125</v>
      </c>
      <c r="C5" s="5">
        <v>43150</v>
      </c>
      <c r="D5" s="6">
        <v>87</v>
      </c>
      <c r="E5" s="7">
        <f>WORKDAY(C5,D5,$I$5:$I$21)</f>
        <v>43276</v>
      </c>
      <c r="H5" s="8" t="s">
        <v>126</v>
      </c>
      <c r="I5" s="9">
        <v>43101</v>
      </c>
    </row>
    <row r="6" spans="2:9">
      <c r="B6" s="5" t="s">
        <v>92</v>
      </c>
      <c r="C6" s="5">
        <v>43156</v>
      </c>
      <c r="D6" s="6">
        <v>24</v>
      </c>
      <c r="E6" s="7">
        <f t="shared" ref="E6:E29" si="0">WORKDAY(C6,D6,$I$5:$I$21)</f>
        <v>43189</v>
      </c>
      <c r="H6" s="23" t="s">
        <v>127</v>
      </c>
      <c r="I6" s="9">
        <v>43127</v>
      </c>
    </row>
    <row r="7" spans="2:9">
      <c r="B7" s="5" t="s">
        <v>93</v>
      </c>
      <c r="C7" s="5">
        <v>43165</v>
      </c>
      <c r="D7" s="6">
        <v>28</v>
      </c>
      <c r="E7" s="7">
        <f t="shared" si="0"/>
        <v>43203</v>
      </c>
      <c r="H7" s="23"/>
      <c r="I7" s="9">
        <v>43128</v>
      </c>
    </row>
    <row r="8" spans="2:9">
      <c r="B8" s="5" t="s">
        <v>94</v>
      </c>
      <c r="C8" s="5">
        <v>43204</v>
      </c>
      <c r="D8" s="6">
        <v>36</v>
      </c>
      <c r="E8" s="7">
        <f t="shared" si="0"/>
        <v>43256</v>
      </c>
      <c r="H8" s="23"/>
      <c r="I8" s="9">
        <v>43129</v>
      </c>
    </row>
    <row r="9" spans="2:9">
      <c r="B9" s="5" t="s">
        <v>95</v>
      </c>
      <c r="C9" s="5">
        <v>43207</v>
      </c>
      <c r="D9" s="6">
        <v>69</v>
      </c>
      <c r="E9" s="7">
        <f t="shared" si="0"/>
        <v>43306</v>
      </c>
      <c r="H9" s="8" t="s">
        <v>128</v>
      </c>
      <c r="I9" s="9">
        <v>43130</v>
      </c>
    </row>
    <row r="10" spans="2:9">
      <c r="B10" s="5" t="s">
        <v>97</v>
      </c>
      <c r="C10" s="5">
        <v>43209</v>
      </c>
      <c r="D10" s="6">
        <v>24</v>
      </c>
      <c r="E10" s="7">
        <f t="shared" si="0"/>
        <v>43244</v>
      </c>
      <c r="H10" s="8" t="s">
        <v>129</v>
      </c>
      <c r="I10" s="9">
        <v>43160</v>
      </c>
    </row>
    <row r="11" spans="2:9">
      <c r="B11" s="5" t="s">
        <v>98</v>
      </c>
      <c r="C11" s="5">
        <v>43212</v>
      </c>
      <c r="D11" s="6">
        <v>24</v>
      </c>
      <c r="E11" s="7">
        <f t="shared" si="0"/>
        <v>43245</v>
      </c>
      <c r="H11" s="8" t="s">
        <v>130</v>
      </c>
      <c r="I11" s="9">
        <v>43223</v>
      </c>
    </row>
    <row r="12" spans="2:9">
      <c r="B12" s="5" t="s">
        <v>100</v>
      </c>
      <c r="C12" s="5">
        <v>43222</v>
      </c>
      <c r="D12" s="6">
        <v>25</v>
      </c>
      <c r="E12" s="7">
        <f t="shared" si="0"/>
        <v>43259</v>
      </c>
      <c r="H12" s="8" t="s">
        <v>131</v>
      </c>
      <c r="I12" s="9">
        <v>43225</v>
      </c>
    </row>
    <row r="13" spans="2:9">
      <c r="B13" s="5" t="s">
        <v>101</v>
      </c>
      <c r="C13" s="5">
        <v>43228</v>
      </c>
      <c r="D13" s="6">
        <v>63</v>
      </c>
      <c r="E13" s="7">
        <f t="shared" si="0"/>
        <v>43318</v>
      </c>
      <c r="H13" s="8" t="s">
        <v>132</v>
      </c>
      <c r="I13" s="9">
        <v>43257</v>
      </c>
    </row>
    <row r="14" spans="2:9">
      <c r="B14" s="5" t="s">
        <v>102</v>
      </c>
      <c r="C14" s="5">
        <v>43254</v>
      </c>
      <c r="D14" s="6">
        <v>22</v>
      </c>
      <c r="E14" s="7">
        <f t="shared" si="0"/>
        <v>43285</v>
      </c>
      <c r="H14" s="8" t="s">
        <v>133</v>
      </c>
      <c r="I14" s="9">
        <v>43327</v>
      </c>
    </row>
    <row r="15" spans="2:9">
      <c r="B15" s="5" t="s">
        <v>103</v>
      </c>
      <c r="C15" s="5">
        <v>43261</v>
      </c>
      <c r="D15" s="6">
        <v>74</v>
      </c>
      <c r="E15" s="7">
        <f t="shared" si="0"/>
        <v>43364</v>
      </c>
      <c r="H15" s="8" t="s">
        <v>104</v>
      </c>
      <c r="I15" s="9">
        <v>43376</v>
      </c>
    </row>
    <row r="16" spans="2:9">
      <c r="B16" s="5" t="s">
        <v>105</v>
      </c>
      <c r="C16" s="5">
        <v>43265</v>
      </c>
      <c r="D16" s="6">
        <v>23</v>
      </c>
      <c r="E16" s="7">
        <f t="shared" si="0"/>
        <v>43298</v>
      </c>
      <c r="H16" s="24" t="s">
        <v>134</v>
      </c>
      <c r="I16" s="9">
        <v>43377</v>
      </c>
    </row>
    <row r="17" spans="2:9">
      <c r="B17" s="5" t="s">
        <v>106</v>
      </c>
      <c r="C17" s="5">
        <v>43277</v>
      </c>
      <c r="D17" s="6">
        <v>45</v>
      </c>
      <c r="E17" s="7">
        <f t="shared" si="0"/>
        <v>43341</v>
      </c>
      <c r="H17" s="24"/>
      <c r="I17" s="9">
        <v>43378</v>
      </c>
    </row>
    <row r="18" spans="2:9">
      <c r="B18" s="5" t="s">
        <v>107</v>
      </c>
      <c r="C18" s="5">
        <v>43277</v>
      </c>
      <c r="D18" s="6">
        <v>58</v>
      </c>
      <c r="E18" s="7">
        <f t="shared" si="0"/>
        <v>43360</v>
      </c>
      <c r="H18" s="8" t="s">
        <v>96</v>
      </c>
      <c r="I18" s="9">
        <v>43379</v>
      </c>
    </row>
    <row r="19" spans="2:9">
      <c r="B19" s="5" t="s">
        <v>108</v>
      </c>
      <c r="C19" s="5">
        <v>43300</v>
      </c>
      <c r="D19" s="6">
        <v>23</v>
      </c>
      <c r="E19" s="7">
        <f t="shared" si="0"/>
        <v>43334</v>
      </c>
      <c r="H19" s="8" t="s">
        <v>135</v>
      </c>
      <c r="I19" s="9">
        <v>43382</v>
      </c>
    </row>
    <row r="20" spans="2:9">
      <c r="B20" s="5" t="s">
        <v>109</v>
      </c>
      <c r="C20" s="5">
        <v>43301</v>
      </c>
      <c r="D20" s="6">
        <v>24</v>
      </c>
      <c r="E20" s="7">
        <f t="shared" si="0"/>
        <v>43336</v>
      </c>
      <c r="H20" s="8" t="s">
        <v>136</v>
      </c>
      <c r="I20" s="9">
        <v>43454</v>
      </c>
    </row>
    <row r="21" spans="2:9">
      <c r="B21" s="5" t="s">
        <v>110</v>
      </c>
      <c r="C21" s="5">
        <v>43302</v>
      </c>
      <c r="D21" s="6">
        <v>52</v>
      </c>
      <c r="E21" s="7">
        <f t="shared" si="0"/>
        <v>43381</v>
      </c>
      <c r="H21" s="8" t="s">
        <v>111</v>
      </c>
      <c r="I21" s="9">
        <v>43459</v>
      </c>
    </row>
    <row r="22" spans="2:9">
      <c r="B22" s="5" t="s">
        <v>112</v>
      </c>
      <c r="C22" s="5">
        <v>43337</v>
      </c>
      <c r="D22" s="6">
        <v>26</v>
      </c>
      <c r="E22" s="7">
        <f t="shared" si="0"/>
        <v>43374</v>
      </c>
    </row>
    <row r="23" spans="2:9">
      <c r="B23" s="5" t="s">
        <v>113</v>
      </c>
      <c r="C23" s="5">
        <v>43350</v>
      </c>
      <c r="D23" s="6">
        <v>22</v>
      </c>
      <c r="E23" s="7">
        <f t="shared" si="0"/>
        <v>43388</v>
      </c>
    </row>
    <row r="24" spans="2:9">
      <c r="B24" s="5" t="s">
        <v>114</v>
      </c>
      <c r="C24" s="5">
        <v>43384</v>
      </c>
      <c r="D24" s="6">
        <v>24</v>
      </c>
      <c r="E24" s="7">
        <f t="shared" si="0"/>
        <v>43418</v>
      </c>
    </row>
    <row r="25" spans="2:9">
      <c r="B25" s="5" t="s">
        <v>115</v>
      </c>
      <c r="C25" s="5">
        <v>43398</v>
      </c>
      <c r="D25" s="6">
        <v>38</v>
      </c>
      <c r="E25" s="7">
        <f t="shared" si="0"/>
        <v>43452</v>
      </c>
    </row>
    <row r="26" spans="2:9">
      <c r="B26" s="5" t="s">
        <v>116</v>
      </c>
      <c r="C26" s="5">
        <v>43403</v>
      </c>
      <c r="D26" s="6">
        <v>34</v>
      </c>
      <c r="E26" s="7">
        <f t="shared" si="0"/>
        <v>43451</v>
      </c>
    </row>
    <row r="27" spans="2:9">
      <c r="B27" s="5" t="s">
        <v>117</v>
      </c>
      <c r="C27" s="5">
        <v>43411</v>
      </c>
      <c r="D27" s="6">
        <v>24</v>
      </c>
      <c r="E27" s="7">
        <f t="shared" si="0"/>
        <v>43445</v>
      </c>
    </row>
    <row r="28" spans="2:9">
      <c r="B28" s="5" t="s">
        <v>118</v>
      </c>
      <c r="C28" s="5">
        <v>43441</v>
      </c>
      <c r="D28" s="6">
        <v>23</v>
      </c>
      <c r="E28" s="7">
        <f t="shared" si="0"/>
        <v>43476</v>
      </c>
    </row>
    <row r="29" spans="2:9">
      <c r="B29" s="5" t="s">
        <v>119</v>
      </c>
      <c r="C29" s="5">
        <v>43451</v>
      </c>
      <c r="D29" s="6">
        <v>24</v>
      </c>
      <c r="E29" s="7">
        <f t="shared" si="0"/>
        <v>43487</v>
      </c>
    </row>
  </sheetData>
  <mergeCells count="3">
    <mergeCell ref="H2:I2"/>
    <mergeCell ref="H6:H8"/>
    <mergeCell ref="H16:H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D5" sqref="D5"/>
    </sheetView>
  </sheetViews>
  <sheetFormatPr defaultRowHeight="16.5"/>
  <cols>
    <col min="1" max="1" width="2.625" customWidth="1"/>
    <col min="3" max="4" width="14.625" bestFit="1" customWidth="1"/>
    <col min="8" max="8" width="17.875" bestFit="1" customWidth="1"/>
    <col min="9" max="9" width="14.625" bestFit="1" customWidth="1"/>
  </cols>
  <sheetData>
    <row r="2" spans="2:9">
      <c r="B2" s="2" t="s">
        <v>137</v>
      </c>
      <c r="H2" s="22" t="s">
        <v>157</v>
      </c>
      <c r="I2" s="22"/>
    </row>
    <row r="4" spans="2:9">
      <c r="B4" s="11" t="s">
        <v>154</v>
      </c>
      <c r="C4" s="11" t="s">
        <v>155</v>
      </c>
      <c r="D4" s="11" t="s">
        <v>138</v>
      </c>
      <c r="E4" s="11" t="s">
        <v>139</v>
      </c>
      <c r="F4" s="11" t="s">
        <v>156</v>
      </c>
      <c r="H4" s="14" t="s">
        <v>158</v>
      </c>
      <c r="I4" s="14" t="s">
        <v>159</v>
      </c>
    </row>
    <row r="5" spans="2:9">
      <c r="B5" s="12" t="s">
        <v>140</v>
      </c>
      <c r="C5" s="9">
        <v>43110</v>
      </c>
      <c r="D5" s="9">
        <v>43127</v>
      </c>
      <c r="E5" s="12">
        <f>D5-C5+1</f>
        <v>18</v>
      </c>
      <c r="F5" s="13">
        <f>NETWORKDAYS(C5,D5,$I$5:$I$20)</f>
        <v>13</v>
      </c>
      <c r="H5" s="10" t="s">
        <v>160</v>
      </c>
      <c r="I5" s="9">
        <v>43101</v>
      </c>
    </row>
    <row r="6" spans="2:9">
      <c r="B6" s="12" t="s">
        <v>141</v>
      </c>
      <c r="C6" s="9">
        <v>43119</v>
      </c>
      <c r="D6" s="9">
        <v>43166</v>
      </c>
      <c r="E6" s="12">
        <f t="shared" ref="E6:E18" si="0">D6-C6+1</f>
        <v>48</v>
      </c>
      <c r="F6" s="13">
        <f t="shared" ref="F6:F18" si="1">NETWORKDAYS(C6,D6,$I$5:$I$20)</f>
        <v>31</v>
      </c>
      <c r="H6" s="23" t="s">
        <v>161</v>
      </c>
      <c r="I6" s="9">
        <v>43146</v>
      </c>
    </row>
    <row r="7" spans="2:9">
      <c r="B7" s="12" t="s">
        <v>142</v>
      </c>
      <c r="C7" s="9">
        <v>43151</v>
      </c>
      <c r="D7" s="9">
        <v>43210</v>
      </c>
      <c r="E7" s="12">
        <f t="shared" si="0"/>
        <v>60</v>
      </c>
      <c r="F7" s="13">
        <f t="shared" si="1"/>
        <v>43</v>
      </c>
      <c r="H7" s="23"/>
      <c r="I7" s="9">
        <v>43147</v>
      </c>
    </row>
    <row r="8" spans="2:9">
      <c r="B8" s="12" t="s">
        <v>143</v>
      </c>
      <c r="C8" s="9">
        <v>43176</v>
      </c>
      <c r="D8" s="9">
        <v>43209</v>
      </c>
      <c r="E8" s="12">
        <f t="shared" si="0"/>
        <v>34</v>
      </c>
      <c r="F8" s="13">
        <f t="shared" si="1"/>
        <v>24</v>
      </c>
      <c r="H8" s="23"/>
      <c r="I8" s="9">
        <v>43148</v>
      </c>
    </row>
    <row r="9" spans="2:9">
      <c r="B9" s="12" t="s">
        <v>144</v>
      </c>
      <c r="C9" s="9">
        <v>43182</v>
      </c>
      <c r="D9" s="9">
        <v>43228</v>
      </c>
      <c r="E9" s="12">
        <f t="shared" si="0"/>
        <v>47</v>
      </c>
      <c r="F9" s="13">
        <f t="shared" si="1"/>
        <v>32</v>
      </c>
      <c r="H9" s="10" t="s">
        <v>162</v>
      </c>
      <c r="I9" s="9">
        <v>43160</v>
      </c>
    </row>
    <row r="10" spans="2:9">
      <c r="B10" s="12" t="s">
        <v>145</v>
      </c>
      <c r="C10" s="9">
        <v>43204</v>
      </c>
      <c r="D10" s="9">
        <v>43217</v>
      </c>
      <c r="E10" s="12">
        <f t="shared" si="0"/>
        <v>14</v>
      </c>
      <c r="F10" s="13">
        <f t="shared" si="1"/>
        <v>10</v>
      </c>
      <c r="H10" s="10" t="s">
        <v>163</v>
      </c>
      <c r="I10" s="9">
        <v>43227</v>
      </c>
    </row>
    <row r="11" spans="2:9">
      <c r="B11" s="12" t="s">
        <v>146</v>
      </c>
      <c r="C11" s="9">
        <v>43221</v>
      </c>
      <c r="D11" s="9">
        <v>43239</v>
      </c>
      <c r="E11" s="12">
        <f t="shared" si="0"/>
        <v>19</v>
      </c>
      <c r="F11" s="13">
        <f t="shared" si="1"/>
        <v>13</v>
      </c>
      <c r="H11" s="10" t="s">
        <v>99</v>
      </c>
      <c r="I11" s="9">
        <v>43242</v>
      </c>
    </row>
    <row r="12" spans="2:9">
      <c r="B12" s="12" t="s">
        <v>147</v>
      </c>
      <c r="C12" s="9">
        <v>43253</v>
      </c>
      <c r="D12" s="9">
        <v>43298</v>
      </c>
      <c r="E12" s="12">
        <f t="shared" si="0"/>
        <v>46</v>
      </c>
      <c r="F12" s="13">
        <f t="shared" si="1"/>
        <v>30</v>
      </c>
      <c r="H12" s="10" t="s">
        <v>164</v>
      </c>
      <c r="I12" s="9">
        <v>43257</v>
      </c>
    </row>
    <row r="13" spans="2:9">
      <c r="B13" s="12" t="s">
        <v>148</v>
      </c>
      <c r="C13" s="9">
        <v>43266</v>
      </c>
      <c r="D13" s="9">
        <v>43286</v>
      </c>
      <c r="E13" s="12">
        <f t="shared" si="0"/>
        <v>21</v>
      </c>
      <c r="F13" s="13">
        <f t="shared" si="1"/>
        <v>15</v>
      </c>
      <c r="H13" s="10" t="s">
        <v>165</v>
      </c>
      <c r="I13" s="9">
        <v>43264</v>
      </c>
    </row>
    <row r="14" spans="2:9">
      <c r="B14" s="12" t="s">
        <v>149</v>
      </c>
      <c r="C14" s="9">
        <v>43299</v>
      </c>
      <c r="D14" s="9">
        <v>43329</v>
      </c>
      <c r="E14" s="12">
        <f t="shared" si="0"/>
        <v>31</v>
      </c>
      <c r="F14" s="13">
        <f t="shared" si="1"/>
        <v>22</v>
      </c>
      <c r="H14" s="10" t="s">
        <v>166</v>
      </c>
      <c r="I14" s="9">
        <v>43327</v>
      </c>
    </row>
    <row r="15" spans="2:9">
      <c r="B15" s="12" t="s">
        <v>150</v>
      </c>
      <c r="C15" s="9">
        <v>43314</v>
      </c>
      <c r="D15" s="9">
        <v>43362</v>
      </c>
      <c r="E15" s="12">
        <f t="shared" si="0"/>
        <v>49</v>
      </c>
      <c r="F15" s="13">
        <f t="shared" si="1"/>
        <v>34</v>
      </c>
      <c r="H15" s="24" t="s">
        <v>167</v>
      </c>
      <c r="I15" s="9">
        <v>43367</v>
      </c>
    </row>
    <row r="16" spans="2:9">
      <c r="B16" s="12" t="s">
        <v>151</v>
      </c>
      <c r="C16" s="9">
        <v>43350</v>
      </c>
      <c r="D16" s="9">
        <v>43390</v>
      </c>
      <c r="E16" s="12">
        <f t="shared" si="0"/>
        <v>41</v>
      </c>
      <c r="F16" s="13">
        <f t="shared" si="1"/>
        <v>24</v>
      </c>
      <c r="H16" s="24"/>
      <c r="I16" s="9">
        <v>43368</v>
      </c>
    </row>
    <row r="17" spans="2:9">
      <c r="B17" s="12" t="s">
        <v>152</v>
      </c>
      <c r="C17" s="9">
        <v>43376</v>
      </c>
      <c r="D17" s="9">
        <v>43411</v>
      </c>
      <c r="E17" s="12">
        <f t="shared" si="0"/>
        <v>36</v>
      </c>
      <c r="F17" s="13">
        <f t="shared" si="1"/>
        <v>24</v>
      </c>
      <c r="H17" s="10" t="s">
        <v>168</v>
      </c>
      <c r="I17" s="9">
        <v>43369</v>
      </c>
    </row>
    <row r="18" spans="2:9">
      <c r="B18" s="12" t="s">
        <v>153</v>
      </c>
      <c r="C18" s="9">
        <v>43431</v>
      </c>
      <c r="D18" s="9">
        <v>43463</v>
      </c>
      <c r="E18" s="12">
        <f t="shared" si="0"/>
        <v>33</v>
      </c>
      <c r="F18" s="13">
        <f t="shared" si="1"/>
        <v>23</v>
      </c>
      <c r="H18" s="10" t="s">
        <v>169</v>
      </c>
      <c r="I18" s="9">
        <v>43376</v>
      </c>
    </row>
    <row r="19" spans="2:9">
      <c r="H19" s="10" t="s">
        <v>170</v>
      </c>
      <c r="I19" s="9">
        <v>43382</v>
      </c>
    </row>
    <row r="20" spans="2:9">
      <c r="H20" s="10" t="s">
        <v>171</v>
      </c>
      <c r="I20" s="9">
        <v>43459</v>
      </c>
    </row>
  </sheetData>
  <mergeCells count="3">
    <mergeCell ref="H2:I2"/>
    <mergeCell ref="H6:H8"/>
    <mergeCell ref="H15:H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선적</vt:lpstr>
      <vt:lpstr>주문제작</vt:lpstr>
      <vt:lpstr>작업일정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2017-08-01T16:46:08Z</dcterms:created>
  <dcterms:modified xsi:type="dcterms:W3CDTF">2017-08-15T07:44:11Z</dcterms:modified>
</cp:coreProperties>
</file>