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S Excel 2016\실전모의고사\실전모의고사1회\"/>
    </mc:Choice>
  </mc:AlternateContent>
  <bookViews>
    <workbookView xWindow="0" yWindow="0" windowWidth="15360" windowHeight="8070"/>
  </bookViews>
  <sheets>
    <sheet name="주문내역" sheetId="1" r:id="rId1"/>
    <sheet name="할인정보" sheetId="2" r:id="rId2"/>
    <sheet name="거래처별 누적주문량" sheetId="7" r:id="rId3"/>
    <sheet name="장비대금계산" sheetId="4" r:id="rId4"/>
  </sheets>
  <definedNames>
    <definedName name="슬라이서_개시연도">#N/A</definedName>
  </definedNames>
  <calcPr calcId="162913"/>
  <pivotCaches>
    <pivotCache cacheId="5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4" l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F5" i="4" l="1"/>
  <c r="F4" i="4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3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</calcChain>
</file>

<file path=xl/sharedStrings.xml><?xml version="1.0" encoding="utf-8"?>
<sst xmlns="http://schemas.openxmlformats.org/spreadsheetml/2006/main" count="84" uniqueCount="65">
  <si>
    <t>주문량</t>
    <phoneticPr fontId="1" type="noConversion"/>
  </si>
  <si>
    <t>할인율(%)</t>
    <phoneticPr fontId="1" type="noConversion"/>
  </si>
  <si>
    <t>할인정보</t>
    <phoneticPr fontId="1" type="noConversion"/>
  </si>
  <si>
    <t>G970123</t>
  </si>
  <si>
    <t>G980126</t>
  </si>
  <si>
    <t>G980124</t>
  </si>
  <si>
    <t>G970127</t>
  </si>
  <si>
    <t>G980122</t>
  </si>
  <si>
    <t>G970126</t>
  </si>
  <si>
    <t>G980132</t>
  </si>
  <si>
    <t>G010023</t>
  </si>
  <si>
    <t>G010026</t>
  </si>
  <si>
    <t>G970117</t>
  </si>
  <si>
    <t>G970110</t>
  </si>
  <si>
    <t>G970111</t>
  </si>
  <si>
    <t>G970113</t>
  </si>
  <si>
    <t>G970112</t>
  </si>
  <si>
    <t>G970121</t>
  </si>
  <si>
    <t>거래처코드</t>
    <phoneticPr fontId="1" type="noConversion"/>
  </si>
  <si>
    <t>거래처명</t>
    <phoneticPr fontId="1" type="noConversion"/>
  </si>
  <si>
    <t>TGIF</t>
  </si>
  <si>
    <t>엘르</t>
  </si>
  <si>
    <t>세일상사</t>
  </si>
  <si>
    <t>신세계통상</t>
  </si>
  <si>
    <t>오성통상</t>
  </si>
  <si>
    <t>동도교역</t>
  </si>
  <si>
    <t>경성트레이딩</t>
  </si>
  <si>
    <t>경동무역</t>
  </si>
  <si>
    <t>베네디스유통</t>
  </si>
  <si>
    <t>미성백화점</t>
  </si>
  <si>
    <t>서주무역</t>
  </si>
  <si>
    <t>극동무역</t>
  </si>
  <si>
    <t>성신교역</t>
  </si>
  <si>
    <t>동광통상</t>
  </si>
  <si>
    <t>광성교역</t>
  </si>
  <si>
    <t>등급조정</t>
    <phoneticPr fontId="1" type="noConversion"/>
  </si>
  <si>
    <t>누적주문량</t>
    <phoneticPr fontId="1" type="noConversion"/>
  </si>
  <si>
    <t>장미백화점</t>
  </si>
  <si>
    <t>장미백화점</t>
    <phoneticPr fontId="1" type="noConversion"/>
  </si>
  <si>
    <t>아성교역</t>
  </si>
  <si>
    <t>아성교역</t>
    <phoneticPr fontId="1" type="noConversion"/>
  </si>
  <si>
    <t>태흥무역</t>
  </si>
  <si>
    <t>태흥무역</t>
    <phoneticPr fontId="1" type="noConversion"/>
  </si>
  <si>
    <t>금액</t>
    <phoneticPr fontId="1" type="noConversion"/>
  </si>
  <si>
    <t>행 레이블</t>
  </si>
  <si>
    <t>총합계</t>
  </si>
  <si>
    <t>개시연도</t>
    <phoneticPr fontId="1" type="noConversion"/>
  </si>
  <si>
    <t>개시일자</t>
    <phoneticPr fontId="1" type="noConversion"/>
  </si>
  <si>
    <t>결제금액</t>
    <phoneticPr fontId="1" type="noConversion"/>
  </si>
  <si>
    <t>총대여금액</t>
    <phoneticPr fontId="1" type="noConversion"/>
  </si>
  <si>
    <t>대여기간(년)</t>
    <phoneticPr fontId="1" type="noConversion"/>
  </si>
  <si>
    <t>계약금</t>
    <phoneticPr fontId="1" type="noConversion"/>
  </si>
  <si>
    <t>결제 금액</t>
    <phoneticPr fontId="1" type="noConversion"/>
  </si>
  <si>
    <t>대여금액</t>
    <phoneticPr fontId="1" type="noConversion"/>
  </si>
  <si>
    <t>부가세</t>
    <phoneticPr fontId="1" type="noConversion"/>
  </si>
  <si>
    <t>장비 대여 금액 계산</t>
    <phoneticPr fontId="1" type="noConversion"/>
  </si>
  <si>
    <t>11월 주문량</t>
    <phoneticPr fontId="1" type="noConversion"/>
  </si>
  <si>
    <t>평균 : 누적주문량</t>
  </si>
  <si>
    <t>2011 요약</t>
  </si>
  <si>
    <t>2012 요약</t>
  </si>
  <si>
    <t>2013 요약</t>
  </si>
  <si>
    <t>2014 요약</t>
  </si>
  <si>
    <t>2015 요약</t>
  </si>
  <si>
    <t>2016 요약</t>
  </si>
  <si>
    <t>연이자율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</si>
</sst>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₩&quot;#,##0;[Red]\-&quot;₩&quot;#,##0"/>
    <numFmt numFmtId="176" formatCode="#,##0_ "/>
    <numFmt numFmtId="177" formatCode="0.0%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i/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i/>
      <sz val="16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9" fontId="0" fillId="0" borderId="1" xfId="0" applyNumberFormat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177" fontId="6" fillId="0" borderId="0" xfId="0" applyNumberFormat="1" applyFont="1">
      <alignment vertical="center"/>
    </xf>
    <xf numFmtId="176" fontId="6" fillId="0" borderId="0" xfId="0" applyNumberFormat="1" applyFont="1">
      <alignment vertical="center"/>
    </xf>
    <xf numFmtId="0" fontId="7" fillId="0" borderId="2" xfId="0" applyFont="1" applyBorder="1">
      <alignment vertical="center"/>
    </xf>
    <xf numFmtId="176" fontId="6" fillId="0" borderId="2" xfId="0" applyNumberFormat="1" applyFont="1" applyBorder="1">
      <alignment vertical="center"/>
    </xf>
    <xf numFmtId="6" fontId="6" fillId="0" borderId="2" xfId="0" applyNumberFormat="1" applyFont="1" applyBorder="1">
      <alignment vertical="center"/>
    </xf>
    <xf numFmtId="9" fontId="0" fillId="0" borderId="0" xfId="1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[프로젝트5(완성).xlsx]거래처별 누적주문량!피벗 테이블2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'거래처별 누적주문량'!$B$1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'거래처별 누적주문량'!$A$2:$A$32</c:f>
              <c:multiLvlStrCache>
                <c:ptCount val="18"/>
                <c:lvl>
                  <c:pt idx="0">
                    <c:v>극동무역</c:v>
                  </c:pt>
                  <c:pt idx="1">
                    <c:v>베네디스유통</c:v>
                  </c:pt>
                  <c:pt idx="2">
                    <c:v>신세계통상</c:v>
                  </c:pt>
                  <c:pt idx="3">
                    <c:v>오성통상</c:v>
                  </c:pt>
                  <c:pt idx="4">
                    <c:v>경동무역</c:v>
                  </c:pt>
                  <c:pt idx="5">
                    <c:v>경성트레이딩</c:v>
                  </c:pt>
                  <c:pt idx="6">
                    <c:v>엘르</c:v>
                  </c:pt>
                  <c:pt idx="7">
                    <c:v>아성교역</c:v>
                  </c:pt>
                  <c:pt idx="8">
                    <c:v>TGIF</c:v>
                  </c:pt>
                  <c:pt idx="9">
                    <c:v>미성백화점</c:v>
                  </c:pt>
                  <c:pt idx="10">
                    <c:v>성신교역</c:v>
                  </c:pt>
                  <c:pt idx="11">
                    <c:v>태흥무역</c:v>
                  </c:pt>
                  <c:pt idx="12">
                    <c:v>광성교역</c:v>
                  </c:pt>
                  <c:pt idx="13">
                    <c:v>서주무역</c:v>
                  </c:pt>
                  <c:pt idx="14">
                    <c:v>세일상사</c:v>
                  </c:pt>
                  <c:pt idx="15">
                    <c:v>장미백화점</c:v>
                  </c:pt>
                  <c:pt idx="16">
                    <c:v>동광통상</c:v>
                  </c:pt>
                  <c:pt idx="17">
                    <c:v>동도교역</c:v>
                  </c:pt>
                </c:lvl>
                <c:lvl>
                  <c:pt idx="0">
                    <c:v>2011</c:v>
                  </c:pt>
                  <c:pt idx="4">
                    <c:v>2012</c:v>
                  </c:pt>
                  <c:pt idx="7">
                    <c:v>2013</c:v>
                  </c:pt>
                  <c:pt idx="8">
                    <c:v>2014</c:v>
                  </c:pt>
                  <c:pt idx="12">
                    <c:v>2015</c:v>
                  </c:pt>
                  <c:pt idx="16">
                    <c:v>2016</c:v>
                  </c:pt>
                </c:lvl>
              </c:multiLvlStrCache>
            </c:multiLvlStrRef>
          </c:cat>
          <c:val>
            <c:numRef>
              <c:f>'거래처별 누적주문량'!$B$2:$B$32</c:f>
              <c:numCache>
                <c:formatCode>General</c:formatCode>
                <c:ptCount val="18"/>
                <c:pt idx="0">
                  <c:v>56</c:v>
                </c:pt>
                <c:pt idx="1">
                  <c:v>46</c:v>
                </c:pt>
                <c:pt idx="2">
                  <c:v>55</c:v>
                </c:pt>
                <c:pt idx="3">
                  <c:v>87</c:v>
                </c:pt>
                <c:pt idx="4">
                  <c:v>57</c:v>
                </c:pt>
                <c:pt idx="5">
                  <c:v>81</c:v>
                </c:pt>
                <c:pt idx="6">
                  <c:v>54</c:v>
                </c:pt>
                <c:pt idx="7">
                  <c:v>62</c:v>
                </c:pt>
                <c:pt idx="8">
                  <c:v>69</c:v>
                </c:pt>
                <c:pt idx="9">
                  <c:v>72</c:v>
                </c:pt>
                <c:pt idx="10">
                  <c:v>61</c:v>
                </c:pt>
                <c:pt idx="11">
                  <c:v>186</c:v>
                </c:pt>
                <c:pt idx="12">
                  <c:v>35</c:v>
                </c:pt>
                <c:pt idx="13">
                  <c:v>72</c:v>
                </c:pt>
                <c:pt idx="14">
                  <c:v>53</c:v>
                </c:pt>
                <c:pt idx="15">
                  <c:v>29</c:v>
                </c:pt>
                <c:pt idx="16">
                  <c:v>51</c:v>
                </c:pt>
                <c:pt idx="17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46-463A-ADA3-35F53A470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6984048"/>
        <c:axId val="1208775744"/>
      </c:barChart>
      <c:catAx>
        <c:axId val="129698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8775744"/>
        <c:crosses val="autoZero"/>
        <c:auto val="1"/>
        <c:lblAlgn val="ctr"/>
        <c:lblOffset val="100"/>
        <c:noMultiLvlLbl val="0"/>
      </c:catAx>
      <c:valAx>
        <c:axId val="120877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698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4</xdr:row>
      <xdr:rowOff>114300</xdr:rowOff>
    </xdr:from>
    <xdr:to>
      <xdr:col>10</xdr:col>
      <xdr:colOff>38100</xdr:colOff>
      <xdr:row>17</xdr:row>
      <xdr:rowOff>133350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680B07F-7271-4501-B6D6-F3D0762D2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466725</xdr:colOff>
      <xdr:row>0</xdr:row>
      <xdr:rowOff>200025</xdr:rowOff>
    </xdr:from>
    <xdr:to>
      <xdr:col>11</xdr:col>
      <xdr:colOff>238125</xdr:colOff>
      <xdr:row>14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개시연도">
              <a:extLst>
                <a:ext uri="{FF2B5EF4-FFF2-40B4-BE49-F238E27FC236}">
                  <a16:creationId xmlns:a16="http://schemas.microsoft.com/office/drawing/2014/main" id="{4A5F650B-A42B-4080-87E8-9C0F5DC307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개시연도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48525" y="200025"/>
              <a:ext cx="1828800" cy="2809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이승희" refreshedDate="43003.128830439811" createdVersion="6" refreshedVersion="6" minRefreshableVersion="3" recordCount="18">
  <cacheSource type="worksheet">
    <worksheetSource ref="A2:J20" sheet="주문내역"/>
  </cacheSource>
  <cacheFields count="10">
    <cacheField name="개시일자" numFmtId="14">
      <sharedItems containsSemiMixedTypes="0" containsNonDate="0" containsDate="1" containsString="0" minDate="2011-01-21T00:00:00" maxDate="2016-11-14T00:00:00"/>
    </cacheField>
    <cacheField name="개시연도" numFmtId="0">
      <sharedItems containsSemiMixedTypes="0" containsString="0" containsNumber="1" containsInteger="1" minValue="2011" maxValue="2016" count="6">
        <n v="2015"/>
        <n v="2011"/>
        <n v="2014"/>
        <n v="2016"/>
        <n v="2012"/>
        <n v="2013"/>
      </sharedItems>
    </cacheField>
    <cacheField name="거래처코드" numFmtId="0">
      <sharedItems/>
    </cacheField>
    <cacheField name="거래처명" numFmtId="0">
      <sharedItems count="18">
        <s v="세일상사"/>
        <s v="장미백화점"/>
        <s v="신세계통상"/>
        <s v="오성통상"/>
        <s v="TGIF"/>
        <s v="동도교역"/>
        <s v="경성트레이딩"/>
        <s v="태흥무역"/>
        <s v="경동무역"/>
        <s v="아성교역"/>
        <s v="엘르"/>
        <s v="베네디스유통"/>
        <s v="미성백화점"/>
        <s v="서주무역"/>
        <s v="극동무역"/>
        <s v="성신교역"/>
        <s v="동광통상"/>
        <s v="광성교역"/>
      </sharedItems>
    </cacheField>
    <cacheField name="누적주문량" numFmtId="0">
      <sharedItems containsSemiMixedTypes="0" containsString="0" containsNumber="1" containsInteger="1" minValue="29" maxValue="186"/>
    </cacheField>
    <cacheField name="11월 주문량" numFmtId="176">
      <sharedItems containsSemiMixedTypes="0" containsString="0" containsNumber="1" containsInteger="1" minValue="32" maxValue="95"/>
    </cacheField>
    <cacheField name="금액" numFmtId="176">
      <sharedItems containsSemiMixedTypes="0" containsString="0" containsNumber="1" containsInteger="1" minValue="1000" maxValue="361000"/>
    </cacheField>
    <cacheField name="할인율(%)" numFmtId="9">
      <sharedItems containsSemiMixedTypes="0" containsString="0" containsNumber="1" minValue="0.05" maxValue="0.15"/>
    </cacheField>
    <cacheField name="결제금액" numFmtId="176">
      <sharedItems containsSemiMixedTypes="0" containsString="0" containsNumber="1" minValue="51150" maxValue="30551429.999999996"/>
    </cacheField>
    <cacheField name="등급조정" numFmtId="0">
      <sharedItems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d v="2015-11-07T00:00:00"/>
    <x v="0"/>
    <s v="G970123"/>
    <x v="0"/>
    <n v="53"/>
    <n v="72"/>
    <n v="1000"/>
    <n v="7.0000000000000007E-2"/>
    <n v="66960"/>
    <s v="유지"/>
  </r>
  <r>
    <d v="2015-01-08T00:00:00"/>
    <x v="0"/>
    <s v="G980126"/>
    <x v="1"/>
    <n v="29"/>
    <n v="95"/>
    <n v="9000"/>
    <n v="0.05"/>
    <n v="812250"/>
    <s v="조정"/>
  </r>
  <r>
    <d v="2011-04-11T00:00:00"/>
    <x v="1"/>
    <s v="G980124"/>
    <x v="2"/>
    <n v="55"/>
    <n v="76"/>
    <n v="64000"/>
    <n v="7.0000000000000007E-2"/>
    <n v="4523520"/>
    <s v="유지"/>
  </r>
  <r>
    <d v="2011-07-11T00:00:00"/>
    <x v="1"/>
    <s v="G970127"/>
    <x v="3"/>
    <n v="87"/>
    <n v="75"/>
    <n v="162000"/>
    <n v="7.0000000000000007E-2"/>
    <n v="11299500"/>
    <s v="조정"/>
  </r>
  <r>
    <d v="2014-08-12T00:00:00"/>
    <x v="2"/>
    <s v="G980122"/>
    <x v="4"/>
    <n v="69"/>
    <n v="55"/>
    <n v="1000"/>
    <n v="7.0000000000000007E-2"/>
    <n v="51150"/>
    <s v="유지"/>
  </r>
  <r>
    <d v="2016-11-13T00:00:00"/>
    <x v="3"/>
    <s v="G970126"/>
    <x v="5"/>
    <n v="79"/>
    <n v="91"/>
    <n v="361000"/>
    <n v="7.0000000000000007E-2"/>
    <n v="30551429.999999996"/>
    <s v="조정"/>
  </r>
  <r>
    <d v="2012-12-14T00:00:00"/>
    <x v="4"/>
    <s v="G980132"/>
    <x v="6"/>
    <n v="81"/>
    <n v="67"/>
    <n v="54000"/>
    <n v="7.0000000000000007E-2"/>
    <n v="3364740"/>
    <s v="유지"/>
  </r>
  <r>
    <d v="2014-02-15T00:00:00"/>
    <x v="2"/>
    <s v="G010023"/>
    <x v="7"/>
    <n v="186"/>
    <n v="67"/>
    <n v="42000"/>
    <n v="0.15"/>
    <n v="2391900"/>
    <s v="유지"/>
  </r>
  <r>
    <d v="2012-05-18T00:00:00"/>
    <x v="4"/>
    <s v="G010026"/>
    <x v="8"/>
    <n v="57"/>
    <n v="67"/>
    <n v="37000"/>
    <n v="7.0000000000000007E-2"/>
    <n v="2305470"/>
    <s v="유지"/>
  </r>
  <r>
    <d v="2013-11-19T00:00:00"/>
    <x v="5"/>
    <s v="G970117"/>
    <x v="9"/>
    <n v="62"/>
    <n v="32"/>
    <n v="35000"/>
    <n v="7.0000000000000007E-2"/>
    <n v="1041599.9999999999"/>
    <s v="유지"/>
  </r>
  <r>
    <d v="2012-08-20T00:00:00"/>
    <x v="4"/>
    <s v="G980124"/>
    <x v="10"/>
    <n v="54"/>
    <n v="76"/>
    <n v="20000"/>
    <n v="7.0000000000000007E-2"/>
    <n v="1413600"/>
    <s v="유지"/>
  </r>
  <r>
    <d v="2011-01-21T00:00:00"/>
    <x v="1"/>
    <s v="G970110"/>
    <x v="11"/>
    <n v="46"/>
    <n v="85"/>
    <n v="288000"/>
    <n v="0.05"/>
    <n v="23256000"/>
    <s v="조정"/>
  </r>
  <r>
    <d v="2014-11-22T00:00:00"/>
    <x v="2"/>
    <s v="G970111"/>
    <x v="12"/>
    <n v="72"/>
    <n v="84"/>
    <n v="132000"/>
    <n v="7.0000000000000007E-2"/>
    <n v="10311840"/>
    <s v="조정"/>
  </r>
  <r>
    <d v="2015-09-22T00:00:00"/>
    <x v="0"/>
    <s v="G970113"/>
    <x v="13"/>
    <n v="72"/>
    <n v="75"/>
    <n v="183000"/>
    <n v="7.0000000000000007E-2"/>
    <n v="12764250"/>
    <s v="조정"/>
  </r>
  <r>
    <d v="2011-09-25T00:00:00"/>
    <x v="1"/>
    <s v="G970112"/>
    <x v="14"/>
    <n v="56"/>
    <n v="82"/>
    <n v="96000"/>
    <n v="7.0000000000000007E-2"/>
    <n v="7320959.9999999991"/>
    <s v="조정"/>
  </r>
  <r>
    <d v="2014-02-26T00:00:00"/>
    <x v="2"/>
    <s v="G010026"/>
    <x v="15"/>
    <n v="61"/>
    <n v="67"/>
    <n v="31000"/>
    <n v="7.0000000000000007E-2"/>
    <n v="1931609.9999999998"/>
    <s v="유지"/>
  </r>
  <r>
    <d v="2016-07-26T00:00:00"/>
    <x v="3"/>
    <s v="G970121"/>
    <x v="16"/>
    <n v="51"/>
    <n v="87"/>
    <n v="72000"/>
    <n v="7.0000000000000007E-2"/>
    <n v="5825520"/>
    <s v="유지"/>
  </r>
  <r>
    <d v="2015-09-27T00:00:00"/>
    <x v="0"/>
    <s v="G980122"/>
    <x v="17"/>
    <n v="35"/>
    <n v="55"/>
    <n v="22000"/>
    <n v="0.05"/>
    <n v="1149500"/>
    <s v="유지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2" cacheId="5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">
  <location ref="A1:B32" firstHeaderRow="1" firstDataRow="1" firstDataCol="1"/>
  <pivotFields count="10">
    <pivotField numFmtId="14" subtotalTop="0" showAll="0"/>
    <pivotField axis="axisRow" subtotalTop="0" showAll="0">
      <items count="7">
        <item x="1"/>
        <item x="4"/>
        <item x="5"/>
        <item x="2"/>
        <item x="0"/>
        <item x="3"/>
        <item t="default"/>
      </items>
    </pivotField>
    <pivotField subtotalTop="0" showAll="0"/>
    <pivotField axis="axisRow" subtotalTop="0" showAll="0">
      <items count="19">
        <item x="4"/>
        <item x="8"/>
        <item x="6"/>
        <item x="17"/>
        <item x="14"/>
        <item x="16"/>
        <item x="5"/>
        <item x="12"/>
        <item x="11"/>
        <item x="13"/>
        <item x="15"/>
        <item x="0"/>
        <item x="2"/>
        <item x="9"/>
        <item x="10"/>
        <item x="3"/>
        <item x="1"/>
        <item x="7"/>
        <item t="default"/>
      </items>
    </pivotField>
    <pivotField dataField="1" subtotalTop="0" showAll="0"/>
    <pivotField numFmtId="176" subtotalTop="0" showAll="0"/>
    <pivotField numFmtId="176" subtotalTop="0" showAll="0"/>
    <pivotField numFmtId="9" subtotalTop="0" showAll="0"/>
    <pivotField numFmtId="176" subtotalTop="0" showAll="0"/>
    <pivotField subtotalTop="0" showAll="0"/>
  </pivotFields>
  <rowFields count="2">
    <field x="1"/>
    <field x="3"/>
  </rowFields>
  <rowItems count="31">
    <i>
      <x/>
    </i>
    <i r="1">
      <x v="4"/>
    </i>
    <i r="1">
      <x v="8"/>
    </i>
    <i r="1">
      <x v="12"/>
    </i>
    <i r="1">
      <x v="15"/>
    </i>
    <i t="default">
      <x/>
    </i>
    <i>
      <x v="1"/>
    </i>
    <i r="1">
      <x v="1"/>
    </i>
    <i r="1">
      <x v="2"/>
    </i>
    <i r="1">
      <x v="14"/>
    </i>
    <i t="default">
      <x v="1"/>
    </i>
    <i>
      <x v="2"/>
    </i>
    <i r="1">
      <x v="13"/>
    </i>
    <i t="default">
      <x v="2"/>
    </i>
    <i>
      <x v="3"/>
    </i>
    <i r="1">
      <x/>
    </i>
    <i r="1">
      <x v="7"/>
    </i>
    <i r="1">
      <x v="10"/>
    </i>
    <i r="1">
      <x v="17"/>
    </i>
    <i t="default">
      <x v="3"/>
    </i>
    <i>
      <x v="4"/>
    </i>
    <i r="1">
      <x v="3"/>
    </i>
    <i r="1">
      <x v="9"/>
    </i>
    <i r="1">
      <x v="11"/>
    </i>
    <i r="1">
      <x v="16"/>
    </i>
    <i t="default">
      <x v="4"/>
    </i>
    <i>
      <x v="5"/>
    </i>
    <i r="1">
      <x v="5"/>
    </i>
    <i r="1">
      <x v="6"/>
    </i>
    <i t="default">
      <x v="5"/>
    </i>
    <i t="grand">
      <x/>
    </i>
  </rowItems>
  <colItems count="1">
    <i/>
  </colItems>
  <dataFields count="1">
    <dataField name="평균 : 누적주문량" fld="4" subtotal="average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슬라이서_개시연도" sourceName="개시연도">
  <pivotTables>
    <pivotTable tabId="7" name="피벗 테이블2"/>
  </pivotTables>
  <data>
    <tabular pivotCacheId="1">
      <items count="6">
        <i x="1" s="1"/>
        <i x="4" s="1"/>
        <i x="5" s="1"/>
        <i x="2" s="1"/>
        <i x="0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개시연도" cache="슬라이서_개시연도" caption="개시연도" rowHeight="273050"/>
</slicer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tabSelected="1" workbookViewId="0">
      <selection activeCell="D4" sqref="D4"/>
    </sheetView>
  </sheetViews>
  <sheetFormatPr defaultRowHeight="16.5" x14ac:dyDescent="0.3"/>
  <cols>
    <col min="1" max="1" width="13" customWidth="1"/>
    <col min="2" max="2" width="9.25" bestFit="1" customWidth="1"/>
    <col min="3" max="3" width="10.375" customWidth="1"/>
    <col min="4" max="4" width="13.75" bestFit="1" customWidth="1"/>
    <col min="5" max="9" width="12.25" customWidth="1"/>
    <col min="10" max="10" width="10" customWidth="1"/>
  </cols>
  <sheetData>
    <row r="2" spans="1:10" x14ac:dyDescent="0.3">
      <c r="A2" s="5" t="s">
        <v>47</v>
      </c>
      <c r="B2" s="5" t="s">
        <v>46</v>
      </c>
      <c r="C2" s="5" t="s">
        <v>18</v>
      </c>
      <c r="D2" s="5" t="s">
        <v>19</v>
      </c>
      <c r="E2" s="5" t="s">
        <v>36</v>
      </c>
      <c r="F2" s="5" t="s">
        <v>56</v>
      </c>
      <c r="G2" s="5" t="s">
        <v>43</v>
      </c>
      <c r="H2" s="5" t="s">
        <v>1</v>
      </c>
      <c r="I2" s="5" t="s">
        <v>48</v>
      </c>
      <c r="J2" s="5" t="s">
        <v>35</v>
      </c>
    </row>
    <row r="3" spans="1:10" x14ac:dyDescent="0.3">
      <c r="A3" s="6">
        <v>42315</v>
      </c>
      <c r="B3" s="8">
        <f>YEAR(A3)</f>
        <v>2015</v>
      </c>
      <c r="C3" s="1" t="s">
        <v>3</v>
      </c>
      <c r="D3" s="1" t="s">
        <v>22</v>
      </c>
      <c r="E3" s="8">
        <v>53</v>
      </c>
      <c r="F3" s="9">
        <v>72</v>
      </c>
      <c r="G3" s="7">
        <v>1000</v>
      </c>
      <c r="H3" s="23">
        <f>VLOOKUP(E3,할인정보!$B$4:$C$8,2,TRUE)</f>
        <v>7.0000000000000007E-2</v>
      </c>
      <c r="I3" s="7">
        <f t="shared" ref="I3:I20" si="0">F3*G3*(1-H3)</f>
        <v>66960</v>
      </c>
      <c r="J3" s="1" t="str">
        <f>IF(OR(F3&gt;E3*3,I3&gt;AVERAGE($I$3:$I$20)),"조정","유지")</f>
        <v>유지</v>
      </c>
    </row>
    <row r="4" spans="1:10" x14ac:dyDescent="0.3">
      <c r="A4" s="6">
        <v>42012</v>
      </c>
      <c r="B4" s="8">
        <f t="shared" ref="B4:B20" si="1">YEAR(A4)</f>
        <v>2015</v>
      </c>
      <c r="C4" s="1" t="s">
        <v>4</v>
      </c>
      <c r="D4" s="1" t="s">
        <v>38</v>
      </c>
      <c r="E4" s="8">
        <v>29</v>
      </c>
      <c r="F4" s="9">
        <v>95</v>
      </c>
      <c r="G4" s="7">
        <v>9000</v>
      </c>
      <c r="H4" s="23">
        <f>VLOOKUP(E4,할인정보!$B$4:$C$8,2,TRUE)</f>
        <v>0.05</v>
      </c>
      <c r="I4" s="7">
        <f t="shared" si="0"/>
        <v>812250</v>
      </c>
      <c r="J4" s="1" t="str">
        <f t="shared" ref="J4:J20" si="2">IF(OR(F4&gt;E4*3,I4&gt;AVERAGE($I$3:$I$20)),"조정","유지")</f>
        <v>조정</v>
      </c>
    </row>
    <row r="5" spans="1:10" x14ac:dyDescent="0.3">
      <c r="A5" s="6">
        <v>40644</v>
      </c>
      <c r="B5" s="8">
        <f t="shared" si="1"/>
        <v>2011</v>
      </c>
      <c r="C5" s="1" t="s">
        <v>5</v>
      </c>
      <c r="D5" s="1" t="s">
        <v>23</v>
      </c>
      <c r="E5" s="8">
        <v>55</v>
      </c>
      <c r="F5" s="9">
        <v>76</v>
      </c>
      <c r="G5" s="7">
        <v>64000</v>
      </c>
      <c r="H5" s="23">
        <f>VLOOKUP(E5,할인정보!$B$4:$C$8,2,TRUE)</f>
        <v>7.0000000000000007E-2</v>
      </c>
      <c r="I5" s="7">
        <f t="shared" si="0"/>
        <v>4523520</v>
      </c>
      <c r="J5" s="1" t="str">
        <f t="shared" si="2"/>
        <v>유지</v>
      </c>
    </row>
    <row r="6" spans="1:10" x14ac:dyDescent="0.3">
      <c r="A6" s="6">
        <v>40735</v>
      </c>
      <c r="B6" s="8">
        <f t="shared" si="1"/>
        <v>2011</v>
      </c>
      <c r="C6" s="1" t="s">
        <v>6</v>
      </c>
      <c r="D6" s="1" t="s">
        <v>24</v>
      </c>
      <c r="E6" s="8">
        <v>87</v>
      </c>
      <c r="F6" s="9">
        <v>75</v>
      </c>
      <c r="G6" s="7">
        <v>162000</v>
      </c>
      <c r="H6" s="23">
        <f>VLOOKUP(E6,할인정보!$B$4:$C$8,2,TRUE)</f>
        <v>7.0000000000000007E-2</v>
      </c>
      <c r="I6" s="7">
        <f t="shared" si="0"/>
        <v>11299500</v>
      </c>
      <c r="J6" s="1" t="str">
        <f t="shared" si="2"/>
        <v>조정</v>
      </c>
    </row>
    <row r="7" spans="1:10" x14ac:dyDescent="0.3">
      <c r="A7" s="6">
        <v>41863</v>
      </c>
      <c r="B7" s="8">
        <f t="shared" si="1"/>
        <v>2014</v>
      </c>
      <c r="C7" s="1" t="s">
        <v>7</v>
      </c>
      <c r="D7" s="1" t="s">
        <v>20</v>
      </c>
      <c r="E7" s="8">
        <v>69</v>
      </c>
      <c r="F7" s="9">
        <v>55</v>
      </c>
      <c r="G7" s="7">
        <v>1000</v>
      </c>
      <c r="H7" s="23">
        <f>VLOOKUP(E7,할인정보!$B$4:$C$8,2,TRUE)</f>
        <v>7.0000000000000007E-2</v>
      </c>
      <c r="I7" s="7">
        <f t="shared" si="0"/>
        <v>51150</v>
      </c>
      <c r="J7" s="1" t="str">
        <f t="shared" si="2"/>
        <v>유지</v>
      </c>
    </row>
    <row r="8" spans="1:10" x14ac:dyDescent="0.3">
      <c r="A8" s="6">
        <v>42687</v>
      </c>
      <c r="B8" s="8">
        <f t="shared" si="1"/>
        <v>2016</v>
      </c>
      <c r="C8" s="1" t="s">
        <v>8</v>
      </c>
      <c r="D8" s="1" t="s">
        <v>25</v>
      </c>
      <c r="E8" s="8">
        <v>79</v>
      </c>
      <c r="F8" s="9">
        <v>91</v>
      </c>
      <c r="G8" s="7">
        <v>361000</v>
      </c>
      <c r="H8" s="23">
        <f>VLOOKUP(E8,할인정보!$B$4:$C$8,2,TRUE)</f>
        <v>7.0000000000000007E-2</v>
      </c>
      <c r="I8" s="7">
        <f t="shared" si="0"/>
        <v>30551429.999999996</v>
      </c>
      <c r="J8" s="1" t="str">
        <f t="shared" si="2"/>
        <v>조정</v>
      </c>
    </row>
    <row r="9" spans="1:10" x14ac:dyDescent="0.3">
      <c r="A9" s="6">
        <v>41257</v>
      </c>
      <c r="B9" s="8">
        <f t="shared" si="1"/>
        <v>2012</v>
      </c>
      <c r="C9" s="1" t="s">
        <v>9</v>
      </c>
      <c r="D9" s="1" t="s">
        <v>26</v>
      </c>
      <c r="E9" s="8">
        <v>81</v>
      </c>
      <c r="F9" s="9">
        <v>67</v>
      </c>
      <c r="G9" s="7">
        <v>54000</v>
      </c>
      <c r="H9" s="23">
        <f>VLOOKUP(E9,할인정보!$B$4:$C$8,2,TRUE)</f>
        <v>7.0000000000000007E-2</v>
      </c>
      <c r="I9" s="7">
        <f t="shared" si="0"/>
        <v>3364740</v>
      </c>
      <c r="J9" s="1" t="str">
        <f t="shared" si="2"/>
        <v>유지</v>
      </c>
    </row>
    <row r="10" spans="1:10" x14ac:dyDescent="0.3">
      <c r="A10" s="6">
        <v>41685</v>
      </c>
      <c r="B10" s="8">
        <f t="shared" si="1"/>
        <v>2014</v>
      </c>
      <c r="C10" s="1" t="s">
        <v>10</v>
      </c>
      <c r="D10" s="1" t="s">
        <v>42</v>
      </c>
      <c r="E10" s="8">
        <v>186</v>
      </c>
      <c r="F10" s="9">
        <v>67</v>
      </c>
      <c r="G10" s="7">
        <v>42000</v>
      </c>
      <c r="H10" s="23">
        <f>VLOOKUP(E10,할인정보!$B$4:$C$8,2,TRUE)</f>
        <v>0.15</v>
      </c>
      <c r="I10" s="7">
        <f t="shared" si="0"/>
        <v>2391900</v>
      </c>
      <c r="J10" s="1" t="str">
        <f t="shared" si="2"/>
        <v>유지</v>
      </c>
    </row>
    <row r="11" spans="1:10" x14ac:dyDescent="0.3">
      <c r="A11" s="6">
        <v>41047</v>
      </c>
      <c r="B11" s="8">
        <f t="shared" si="1"/>
        <v>2012</v>
      </c>
      <c r="C11" s="1" t="s">
        <v>11</v>
      </c>
      <c r="D11" s="1" t="s">
        <v>27</v>
      </c>
      <c r="E11" s="8">
        <v>57</v>
      </c>
      <c r="F11" s="9">
        <v>67</v>
      </c>
      <c r="G11" s="7">
        <v>37000</v>
      </c>
      <c r="H11" s="23">
        <f>VLOOKUP(E11,할인정보!$B$4:$C$8,2,TRUE)</f>
        <v>7.0000000000000007E-2</v>
      </c>
      <c r="I11" s="7">
        <f t="shared" si="0"/>
        <v>2305470</v>
      </c>
      <c r="J11" s="1" t="str">
        <f t="shared" si="2"/>
        <v>유지</v>
      </c>
    </row>
    <row r="12" spans="1:10" x14ac:dyDescent="0.3">
      <c r="A12" s="6">
        <v>41597</v>
      </c>
      <c r="B12" s="8">
        <f t="shared" si="1"/>
        <v>2013</v>
      </c>
      <c r="C12" s="1" t="s">
        <v>12</v>
      </c>
      <c r="D12" s="1" t="s">
        <v>40</v>
      </c>
      <c r="E12" s="8">
        <v>62</v>
      </c>
      <c r="F12" s="9">
        <v>32</v>
      </c>
      <c r="G12" s="7">
        <v>35000</v>
      </c>
      <c r="H12" s="23">
        <f>VLOOKUP(E12,할인정보!$B$4:$C$8,2,TRUE)</f>
        <v>7.0000000000000007E-2</v>
      </c>
      <c r="I12" s="7">
        <f t="shared" si="0"/>
        <v>1041599.9999999999</v>
      </c>
      <c r="J12" s="1" t="str">
        <f t="shared" si="2"/>
        <v>유지</v>
      </c>
    </row>
    <row r="13" spans="1:10" x14ac:dyDescent="0.3">
      <c r="A13" s="6">
        <v>41141</v>
      </c>
      <c r="B13" s="8">
        <f t="shared" si="1"/>
        <v>2012</v>
      </c>
      <c r="C13" s="1" t="s">
        <v>5</v>
      </c>
      <c r="D13" s="1" t="s">
        <v>21</v>
      </c>
      <c r="E13" s="8">
        <v>54</v>
      </c>
      <c r="F13" s="9">
        <v>76</v>
      </c>
      <c r="G13" s="7">
        <v>20000</v>
      </c>
      <c r="H13" s="23">
        <f>VLOOKUP(E13,할인정보!$B$4:$C$8,2,TRUE)</f>
        <v>7.0000000000000007E-2</v>
      </c>
      <c r="I13" s="7">
        <f t="shared" si="0"/>
        <v>1413600</v>
      </c>
      <c r="J13" s="1" t="str">
        <f t="shared" si="2"/>
        <v>유지</v>
      </c>
    </row>
    <row r="14" spans="1:10" x14ac:dyDescent="0.3">
      <c r="A14" s="6">
        <v>40564</v>
      </c>
      <c r="B14" s="8">
        <f t="shared" si="1"/>
        <v>2011</v>
      </c>
      <c r="C14" s="1" t="s">
        <v>13</v>
      </c>
      <c r="D14" s="1" t="s">
        <v>28</v>
      </c>
      <c r="E14" s="8">
        <v>46</v>
      </c>
      <c r="F14" s="9">
        <v>85</v>
      </c>
      <c r="G14" s="7">
        <v>288000</v>
      </c>
      <c r="H14" s="23">
        <f>VLOOKUP(E14,할인정보!$B$4:$C$8,2,TRUE)</f>
        <v>0.05</v>
      </c>
      <c r="I14" s="7">
        <f t="shared" si="0"/>
        <v>23256000</v>
      </c>
      <c r="J14" s="1" t="str">
        <f t="shared" si="2"/>
        <v>조정</v>
      </c>
    </row>
    <row r="15" spans="1:10" x14ac:dyDescent="0.3">
      <c r="A15" s="6">
        <v>41965</v>
      </c>
      <c r="B15" s="8">
        <f t="shared" si="1"/>
        <v>2014</v>
      </c>
      <c r="C15" s="1" t="s">
        <v>14</v>
      </c>
      <c r="D15" s="1" t="s">
        <v>29</v>
      </c>
      <c r="E15" s="8">
        <v>72</v>
      </c>
      <c r="F15" s="9">
        <v>84</v>
      </c>
      <c r="G15" s="7">
        <v>132000</v>
      </c>
      <c r="H15" s="23">
        <f>VLOOKUP(E15,할인정보!$B$4:$C$8,2,TRUE)</f>
        <v>7.0000000000000007E-2</v>
      </c>
      <c r="I15" s="7">
        <f t="shared" si="0"/>
        <v>10311840</v>
      </c>
      <c r="J15" s="1" t="str">
        <f t="shared" si="2"/>
        <v>조정</v>
      </c>
    </row>
    <row r="16" spans="1:10" x14ac:dyDescent="0.3">
      <c r="A16" s="6">
        <v>42269</v>
      </c>
      <c r="B16" s="8">
        <f t="shared" si="1"/>
        <v>2015</v>
      </c>
      <c r="C16" s="1" t="s">
        <v>15</v>
      </c>
      <c r="D16" s="1" t="s">
        <v>30</v>
      </c>
      <c r="E16" s="8">
        <v>72</v>
      </c>
      <c r="F16" s="9">
        <v>75</v>
      </c>
      <c r="G16" s="7">
        <v>183000</v>
      </c>
      <c r="H16" s="23">
        <f>VLOOKUP(E16,할인정보!$B$4:$C$8,2,TRUE)</f>
        <v>7.0000000000000007E-2</v>
      </c>
      <c r="I16" s="7">
        <f t="shared" si="0"/>
        <v>12764250</v>
      </c>
      <c r="J16" s="1" t="str">
        <f t="shared" si="2"/>
        <v>조정</v>
      </c>
    </row>
    <row r="17" spans="1:10" x14ac:dyDescent="0.3">
      <c r="A17" s="6">
        <v>40811</v>
      </c>
      <c r="B17" s="8">
        <f t="shared" si="1"/>
        <v>2011</v>
      </c>
      <c r="C17" s="1" t="s">
        <v>16</v>
      </c>
      <c r="D17" s="1" t="s">
        <v>31</v>
      </c>
      <c r="E17" s="8">
        <v>56</v>
      </c>
      <c r="F17" s="9">
        <v>82</v>
      </c>
      <c r="G17" s="7">
        <v>96000</v>
      </c>
      <c r="H17" s="23">
        <f>VLOOKUP(E17,할인정보!$B$4:$C$8,2,TRUE)</f>
        <v>7.0000000000000007E-2</v>
      </c>
      <c r="I17" s="7">
        <f t="shared" si="0"/>
        <v>7320959.9999999991</v>
      </c>
      <c r="J17" s="1" t="str">
        <f t="shared" si="2"/>
        <v>조정</v>
      </c>
    </row>
    <row r="18" spans="1:10" x14ac:dyDescent="0.3">
      <c r="A18" s="6">
        <v>41696</v>
      </c>
      <c r="B18" s="8">
        <f t="shared" si="1"/>
        <v>2014</v>
      </c>
      <c r="C18" s="1" t="s">
        <v>11</v>
      </c>
      <c r="D18" s="1" t="s">
        <v>32</v>
      </c>
      <c r="E18" s="8">
        <v>61</v>
      </c>
      <c r="F18" s="9">
        <v>67</v>
      </c>
      <c r="G18" s="7">
        <v>31000</v>
      </c>
      <c r="H18" s="23">
        <f>VLOOKUP(E18,할인정보!$B$4:$C$8,2,TRUE)</f>
        <v>7.0000000000000007E-2</v>
      </c>
      <c r="I18" s="7">
        <f t="shared" si="0"/>
        <v>1931609.9999999998</v>
      </c>
      <c r="J18" s="1" t="str">
        <f t="shared" si="2"/>
        <v>유지</v>
      </c>
    </row>
    <row r="19" spans="1:10" x14ac:dyDescent="0.3">
      <c r="A19" s="6">
        <v>42577</v>
      </c>
      <c r="B19" s="8">
        <f t="shared" si="1"/>
        <v>2016</v>
      </c>
      <c r="C19" s="1" t="s">
        <v>17</v>
      </c>
      <c r="D19" s="1" t="s">
        <v>33</v>
      </c>
      <c r="E19" s="8">
        <v>51</v>
      </c>
      <c r="F19" s="9">
        <v>87</v>
      </c>
      <c r="G19" s="7">
        <v>72000</v>
      </c>
      <c r="H19" s="23">
        <f>VLOOKUP(E19,할인정보!$B$4:$C$8,2,TRUE)</f>
        <v>7.0000000000000007E-2</v>
      </c>
      <c r="I19" s="7">
        <f t="shared" si="0"/>
        <v>5825520</v>
      </c>
      <c r="J19" s="1" t="str">
        <f t="shared" si="2"/>
        <v>유지</v>
      </c>
    </row>
    <row r="20" spans="1:10" x14ac:dyDescent="0.3">
      <c r="A20" s="6">
        <v>42274</v>
      </c>
      <c r="B20" s="8">
        <f t="shared" si="1"/>
        <v>2015</v>
      </c>
      <c r="C20" s="1" t="s">
        <v>7</v>
      </c>
      <c r="D20" s="1" t="s">
        <v>34</v>
      </c>
      <c r="E20" s="8">
        <v>35</v>
      </c>
      <c r="F20" s="9">
        <v>55</v>
      </c>
      <c r="G20" s="7">
        <v>22000</v>
      </c>
      <c r="H20" s="23">
        <f>VLOOKUP(E20,할인정보!$B$4:$C$8,2,TRUE)</f>
        <v>0.05</v>
      </c>
      <c r="I20" s="7">
        <f t="shared" si="0"/>
        <v>1149500</v>
      </c>
      <c r="J20" s="1" t="str">
        <f t="shared" si="2"/>
        <v>유지</v>
      </c>
    </row>
  </sheetData>
  <sortState ref="A3:J20">
    <sortCondition ref="A3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workbookViewId="0">
      <selection activeCell="G11" sqref="G11"/>
    </sheetView>
  </sheetViews>
  <sheetFormatPr defaultRowHeight="16.5" x14ac:dyDescent="0.3"/>
  <cols>
    <col min="2" max="3" width="10.25" customWidth="1"/>
  </cols>
  <sheetData>
    <row r="1" spans="2:3" ht="28.5" customHeight="1" x14ac:dyDescent="0.3">
      <c r="B1" s="14" t="s">
        <v>2</v>
      </c>
      <c r="C1" s="14"/>
    </row>
    <row r="2" spans="2:3" ht="10.5" customHeight="1" x14ac:dyDescent="0.3"/>
    <row r="3" spans="2:3" x14ac:dyDescent="0.3">
      <c r="B3" s="4" t="s">
        <v>0</v>
      </c>
      <c r="C3" s="4" t="s">
        <v>1</v>
      </c>
    </row>
    <row r="4" spans="2:3" x14ac:dyDescent="0.3">
      <c r="B4" s="2">
        <v>0</v>
      </c>
      <c r="C4" s="3">
        <v>0.05</v>
      </c>
    </row>
    <row r="5" spans="2:3" x14ac:dyDescent="0.3">
      <c r="B5" s="2">
        <v>50</v>
      </c>
      <c r="C5" s="3">
        <v>7.0000000000000007E-2</v>
      </c>
    </row>
    <row r="6" spans="2:3" x14ac:dyDescent="0.3">
      <c r="B6" s="2">
        <v>100</v>
      </c>
      <c r="C6" s="3">
        <v>0.1</v>
      </c>
    </row>
    <row r="7" spans="2:3" x14ac:dyDescent="0.3">
      <c r="B7" s="2">
        <v>150</v>
      </c>
      <c r="C7" s="3">
        <v>0.15</v>
      </c>
    </row>
    <row r="8" spans="2:3" x14ac:dyDescent="0.3">
      <c r="B8" s="2">
        <v>200</v>
      </c>
      <c r="C8" s="3">
        <v>0.2</v>
      </c>
    </row>
  </sheetData>
  <mergeCells count="1">
    <mergeCell ref="B1:C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E2" sqref="E2"/>
    </sheetView>
  </sheetViews>
  <sheetFormatPr defaultRowHeight="16.5" x14ac:dyDescent="0.3"/>
  <cols>
    <col min="1" max="1" width="17.625" bestFit="1" customWidth="1"/>
    <col min="2" max="2" width="17.375" bestFit="1" customWidth="1"/>
  </cols>
  <sheetData>
    <row r="1" spans="1:2" x14ac:dyDescent="0.3">
      <c r="A1" s="11" t="s">
        <v>44</v>
      </c>
      <c r="B1" t="s">
        <v>57</v>
      </c>
    </row>
    <row r="2" spans="1:2" x14ac:dyDescent="0.3">
      <c r="A2" s="12">
        <v>2011</v>
      </c>
      <c r="B2" s="10"/>
    </row>
    <row r="3" spans="1:2" x14ac:dyDescent="0.3">
      <c r="A3" s="13" t="s">
        <v>31</v>
      </c>
      <c r="B3" s="10">
        <v>56</v>
      </c>
    </row>
    <row r="4" spans="1:2" x14ac:dyDescent="0.3">
      <c r="A4" s="13" t="s">
        <v>28</v>
      </c>
      <c r="B4" s="10">
        <v>46</v>
      </c>
    </row>
    <row r="5" spans="1:2" x14ac:dyDescent="0.3">
      <c r="A5" s="13" t="s">
        <v>23</v>
      </c>
      <c r="B5" s="10">
        <v>55</v>
      </c>
    </row>
    <row r="6" spans="1:2" x14ac:dyDescent="0.3">
      <c r="A6" s="13" t="s">
        <v>24</v>
      </c>
      <c r="B6" s="10">
        <v>87</v>
      </c>
    </row>
    <row r="7" spans="1:2" x14ac:dyDescent="0.3">
      <c r="A7" s="12" t="s">
        <v>58</v>
      </c>
      <c r="B7" s="10">
        <v>61</v>
      </c>
    </row>
    <row r="8" spans="1:2" x14ac:dyDescent="0.3">
      <c r="A8" s="12">
        <v>2012</v>
      </c>
      <c r="B8" s="10"/>
    </row>
    <row r="9" spans="1:2" x14ac:dyDescent="0.3">
      <c r="A9" s="13" t="s">
        <v>27</v>
      </c>
      <c r="B9" s="10">
        <v>57</v>
      </c>
    </row>
    <row r="10" spans="1:2" x14ac:dyDescent="0.3">
      <c r="A10" s="13" t="s">
        <v>26</v>
      </c>
      <c r="B10" s="10">
        <v>81</v>
      </c>
    </row>
    <row r="11" spans="1:2" x14ac:dyDescent="0.3">
      <c r="A11" s="13" t="s">
        <v>21</v>
      </c>
      <c r="B11" s="10">
        <v>54</v>
      </c>
    </row>
    <row r="12" spans="1:2" x14ac:dyDescent="0.3">
      <c r="A12" s="12" t="s">
        <v>59</v>
      </c>
      <c r="B12" s="10">
        <v>64</v>
      </c>
    </row>
    <row r="13" spans="1:2" x14ac:dyDescent="0.3">
      <c r="A13" s="12">
        <v>2013</v>
      </c>
      <c r="B13" s="10"/>
    </row>
    <row r="14" spans="1:2" x14ac:dyDescent="0.3">
      <c r="A14" s="13" t="s">
        <v>39</v>
      </c>
      <c r="B14" s="10">
        <v>62</v>
      </c>
    </row>
    <row r="15" spans="1:2" x14ac:dyDescent="0.3">
      <c r="A15" s="12" t="s">
        <v>60</v>
      </c>
      <c r="B15" s="10">
        <v>62</v>
      </c>
    </row>
    <row r="16" spans="1:2" x14ac:dyDescent="0.3">
      <c r="A16" s="12">
        <v>2014</v>
      </c>
      <c r="B16" s="10"/>
    </row>
    <row r="17" spans="1:2" x14ac:dyDescent="0.3">
      <c r="A17" s="13" t="s">
        <v>20</v>
      </c>
      <c r="B17" s="10">
        <v>69</v>
      </c>
    </row>
    <row r="18" spans="1:2" x14ac:dyDescent="0.3">
      <c r="A18" s="13" t="s">
        <v>29</v>
      </c>
      <c r="B18" s="10">
        <v>72</v>
      </c>
    </row>
    <row r="19" spans="1:2" x14ac:dyDescent="0.3">
      <c r="A19" s="13" t="s">
        <v>32</v>
      </c>
      <c r="B19" s="10">
        <v>61</v>
      </c>
    </row>
    <row r="20" spans="1:2" x14ac:dyDescent="0.3">
      <c r="A20" s="13" t="s">
        <v>41</v>
      </c>
      <c r="B20" s="10">
        <v>186</v>
      </c>
    </row>
    <row r="21" spans="1:2" x14ac:dyDescent="0.3">
      <c r="A21" s="12" t="s">
        <v>61</v>
      </c>
      <c r="B21" s="10">
        <v>97</v>
      </c>
    </row>
    <row r="22" spans="1:2" x14ac:dyDescent="0.3">
      <c r="A22" s="12">
        <v>2015</v>
      </c>
      <c r="B22" s="10"/>
    </row>
    <row r="23" spans="1:2" x14ac:dyDescent="0.3">
      <c r="A23" s="13" t="s">
        <v>34</v>
      </c>
      <c r="B23" s="10">
        <v>35</v>
      </c>
    </row>
    <row r="24" spans="1:2" x14ac:dyDescent="0.3">
      <c r="A24" s="13" t="s">
        <v>30</v>
      </c>
      <c r="B24" s="10">
        <v>72</v>
      </c>
    </row>
    <row r="25" spans="1:2" x14ac:dyDescent="0.3">
      <c r="A25" s="13" t="s">
        <v>22</v>
      </c>
      <c r="B25" s="10">
        <v>53</v>
      </c>
    </row>
    <row r="26" spans="1:2" x14ac:dyDescent="0.3">
      <c r="A26" s="13" t="s">
        <v>37</v>
      </c>
      <c r="B26" s="10">
        <v>29</v>
      </c>
    </row>
    <row r="27" spans="1:2" x14ac:dyDescent="0.3">
      <c r="A27" s="12" t="s">
        <v>62</v>
      </c>
      <c r="B27" s="10">
        <v>47.25</v>
      </c>
    </row>
    <row r="28" spans="1:2" x14ac:dyDescent="0.3">
      <c r="A28" s="12">
        <v>2016</v>
      </c>
      <c r="B28" s="10"/>
    </row>
    <row r="29" spans="1:2" x14ac:dyDescent="0.3">
      <c r="A29" s="13" t="s">
        <v>33</v>
      </c>
      <c r="B29" s="10">
        <v>51</v>
      </c>
    </row>
    <row r="30" spans="1:2" x14ac:dyDescent="0.3">
      <c r="A30" s="13" t="s">
        <v>25</v>
      </c>
      <c r="B30" s="10">
        <v>79</v>
      </c>
    </row>
    <row r="31" spans="1:2" x14ac:dyDescent="0.3">
      <c r="A31" s="12" t="s">
        <v>63</v>
      </c>
      <c r="B31" s="10">
        <v>65</v>
      </c>
    </row>
    <row r="32" spans="1:2" x14ac:dyDescent="0.3">
      <c r="A32" s="12" t="s">
        <v>45</v>
      </c>
      <c r="B32" s="10">
        <v>66.944444444444443</v>
      </c>
    </row>
  </sheetData>
  <phoneticPr fontId="1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Views>
    <sheetView zoomScaleNormal="100" workbookViewId="0">
      <selection activeCell="H16" sqref="H16"/>
    </sheetView>
  </sheetViews>
  <sheetFormatPr defaultRowHeight="16.5" x14ac:dyDescent="0.3"/>
  <cols>
    <col min="1" max="1" width="2.625" style="16" customWidth="1"/>
    <col min="2" max="2" width="15" style="16" customWidth="1"/>
    <col min="3" max="3" width="11" style="16" bestFit="1" customWidth="1"/>
    <col min="4" max="4" width="9" style="16"/>
    <col min="5" max="5" width="11.25" style="16" bestFit="1" customWidth="1"/>
    <col min="6" max="6" width="13.625" style="16" bestFit="1" customWidth="1"/>
    <col min="7" max="16384" width="9" style="16"/>
  </cols>
  <sheetData>
    <row r="1" spans="2:6" ht="32.25" customHeight="1" x14ac:dyDescent="0.3">
      <c r="B1" s="15" t="s">
        <v>55</v>
      </c>
      <c r="C1" s="15"/>
      <c r="D1" s="15"/>
      <c r="E1" s="15"/>
      <c r="F1" s="15"/>
    </row>
    <row r="3" spans="2:6" x14ac:dyDescent="0.3">
      <c r="B3" s="17" t="s">
        <v>64</v>
      </c>
      <c r="C3" s="18">
        <v>4.4999999999999998E-2</v>
      </c>
      <c r="E3" s="17" t="s">
        <v>53</v>
      </c>
      <c r="F3" s="19">
        <v>15000000</v>
      </c>
    </row>
    <row r="4" spans="2:6" x14ac:dyDescent="0.3">
      <c r="B4" s="17" t="s">
        <v>50</v>
      </c>
      <c r="C4" s="16">
        <v>5</v>
      </c>
      <c r="E4" s="17" t="s">
        <v>54</v>
      </c>
      <c r="F4" s="19">
        <f>F3*10%</f>
        <v>1500000</v>
      </c>
    </row>
    <row r="5" spans="2:6" x14ac:dyDescent="0.3">
      <c r="B5" s="17" t="s">
        <v>51</v>
      </c>
      <c r="C5" s="19">
        <v>1000000</v>
      </c>
      <c r="E5" s="20" t="s">
        <v>49</v>
      </c>
      <c r="F5" s="21">
        <f>F3+F4</f>
        <v>16500000</v>
      </c>
    </row>
    <row r="7" spans="2:6" x14ac:dyDescent="0.3">
      <c r="B7" s="20" t="s">
        <v>52</v>
      </c>
      <c r="C7" s="22">
        <f>PMT(C3/12,C4*12,F5-C5,,1)</f>
        <v>-287887.22116414254</v>
      </c>
    </row>
  </sheetData>
  <mergeCells count="1">
    <mergeCell ref="B1:F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주문내역</vt:lpstr>
      <vt:lpstr>할인정보</vt:lpstr>
      <vt:lpstr>거래처별 누적주문량</vt:lpstr>
      <vt:lpstr>장비대금계산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2017-09-08T08:11:49Z</dcterms:created>
  <dcterms:modified xsi:type="dcterms:W3CDTF">2017-09-24T18:18:45Z</dcterms:modified>
</cp:coreProperties>
</file>