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S Excel 2016\실전모의고사\실전모의고사2회\"/>
    </mc:Choice>
  </mc:AlternateContent>
  <bookViews>
    <workbookView xWindow="0" yWindow="0" windowWidth="25200" windowHeight="11715" tabRatio="683"/>
  </bookViews>
  <sheets>
    <sheet name="환율계산" sheetId="1" r:id="rId1"/>
    <sheet name="금액조회" sheetId="2" r:id="rId2"/>
    <sheet name="실적표" sheetId="3" r:id="rId3"/>
    <sheet name="우수사원" sheetId="6" r:id="rId4"/>
  </sheets>
  <definedNames>
    <definedName name="_xlcn.WorksheetConnection_프로젝트1.xlsx실적표1" hidden="1">실적표!$B$4:$G$37</definedName>
    <definedName name="환율계산">환율계산!$B$5:$F$40</definedName>
  </definedNames>
  <calcPr calcId="162913"/>
  <pivotCaches>
    <pivotCache cacheId="0" r:id="rId5"/>
  </pivotCaches>
  <fileRecoveryPr autoRecover="0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실적표" name="실적표" connection="WorksheetConnection_프로젝트1.xlsx!실적표"/>
        </x15:modelTables>
      </x15:dataModel>
    </ext>
  </extLst>
</workbook>
</file>

<file path=xl/calcChain.xml><?xml version="1.0" encoding="utf-8"?>
<calcChain xmlns="http://schemas.openxmlformats.org/spreadsheetml/2006/main">
  <c r="C3" i="2" l="1"/>
  <c r="F5" i="6"/>
  <c r="G37" i="3" l="1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A39" i="6"/>
  <c r="A35" i="6"/>
  <c r="A31" i="6"/>
  <c r="A27" i="6"/>
  <c r="A23" i="6"/>
  <c r="A19" i="6"/>
  <c r="A15" i="6"/>
  <c r="A11" i="6"/>
  <c r="A7" i="6"/>
  <c r="C3" i="6"/>
  <c r="A37" i="6"/>
  <c r="A25" i="6"/>
  <c r="A17" i="6"/>
  <c r="A9" i="6"/>
  <c r="A36" i="6"/>
  <c r="A20" i="6"/>
  <c r="A8" i="6"/>
  <c r="C39" i="6"/>
  <c r="C37" i="6"/>
  <c r="C35" i="6"/>
  <c r="C31" i="6"/>
  <c r="C27" i="6"/>
  <c r="C25" i="6"/>
  <c r="C23" i="6"/>
  <c r="C19" i="6"/>
  <c r="C17" i="6"/>
  <c r="C15" i="6"/>
  <c r="C11" i="6"/>
  <c r="C9" i="6"/>
  <c r="C7" i="6"/>
  <c r="A42" i="6"/>
  <c r="A38" i="6"/>
  <c r="A34" i="6"/>
  <c r="A30" i="6"/>
  <c r="A26" i="6"/>
  <c r="A22" i="6"/>
  <c r="A18" i="6"/>
  <c r="A14" i="6"/>
  <c r="A10" i="6"/>
  <c r="A6" i="6"/>
  <c r="B3" i="6"/>
  <c r="B8" i="6" s="1"/>
  <c r="B37" i="6"/>
  <c r="B35" i="6"/>
  <c r="B31" i="6"/>
  <c r="B27" i="6"/>
  <c r="B25" i="6"/>
  <c r="B23" i="6"/>
  <c r="B19" i="6"/>
  <c r="B17" i="6"/>
  <c r="B15" i="6"/>
  <c r="B11" i="6"/>
  <c r="B7" i="6"/>
  <c r="A41" i="6"/>
  <c r="A33" i="6"/>
  <c r="A21" i="6"/>
  <c r="A13" i="6"/>
  <c r="A5" i="6"/>
  <c r="C42" i="6"/>
  <c r="C36" i="6"/>
  <c r="C34" i="6"/>
  <c r="C26" i="6"/>
  <c r="C18" i="6"/>
  <c r="C14" i="6"/>
  <c r="C10" i="6"/>
  <c r="C6" i="6"/>
  <c r="A40" i="6"/>
  <c r="A28" i="6"/>
  <c r="A24" i="6"/>
  <c r="A12" i="6"/>
  <c r="B12" i="6" s="1"/>
  <c r="B39" i="6"/>
  <c r="A29" i="6"/>
  <c r="C38" i="6"/>
  <c r="C22" i="6"/>
  <c r="C12" i="6"/>
  <c r="A32" i="6"/>
  <c r="A16" i="6"/>
  <c r="A4" i="6"/>
  <c r="C20" i="6"/>
  <c r="B20" i="6"/>
  <c r="C8" i="6"/>
  <c r="C30" i="6"/>
  <c r="B30" i="6"/>
  <c r="B41" i="6"/>
  <c r="C41" i="6"/>
  <c r="B33" i="6"/>
  <c r="C33" i="6"/>
  <c r="B21" i="6"/>
  <c r="C21" i="6"/>
  <c r="B13" i="6"/>
  <c r="C13" i="6"/>
  <c r="B5" i="6"/>
  <c r="C5" i="6"/>
  <c r="C40" i="6"/>
  <c r="B40" i="6"/>
  <c r="C28" i="6"/>
  <c r="B28" i="6"/>
  <c r="C24" i="6"/>
  <c r="B24" i="6"/>
  <c r="C29" i="6"/>
  <c r="B29" i="6"/>
  <c r="C32" i="6"/>
  <c r="B32" i="6"/>
  <c r="C16" i="6"/>
  <c r="B16" i="6"/>
  <c r="C4" i="6"/>
  <c r="B4" i="6"/>
  <c r="B6" i="6"/>
  <c r="B10" i="6"/>
  <c r="B14" i="6"/>
  <c r="B18" i="6"/>
  <c r="B22" i="6"/>
  <c r="B26" i="6"/>
  <c r="B34" i="6"/>
  <c r="B38" i="6"/>
  <c r="B42" i="6"/>
  <c r="B36" i="6"/>
  <c r="B9" i="6"/>
  <c r="F5" i="1" l="1"/>
  <c r="D6" i="1"/>
  <c r="E6" i="1"/>
  <c r="F6" i="1"/>
  <c r="D7" i="1"/>
  <c r="E7" i="1"/>
  <c r="F7" i="1"/>
  <c r="D8" i="1"/>
  <c r="E8" i="1"/>
  <c r="F8" i="1"/>
  <c r="D9" i="1"/>
  <c r="E9" i="1"/>
  <c r="F9" i="1"/>
  <c r="D10" i="1"/>
  <c r="E10" i="1"/>
  <c r="F10" i="1"/>
  <c r="D11" i="1"/>
  <c r="E11" i="1"/>
  <c r="F11" i="1"/>
  <c r="D12" i="1"/>
  <c r="E12" i="1"/>
  <c r="F12" i="1"/>
  <c r="D13" i="1"/>
  <c r="E13" i="1"/>
  <c r="F13" i="1"/>
  <c r="D14" i="1"/>
  <c r="E14" i="1"/>
  <c r="F14" i="1"/>
  <c r="D15" i="1"/>
  <c r="E15" i="1"/>
  <c r="F15" i="1"/>
  <c r="D16" i="1"/>
  <c r="E16" i="1"/>
  <c r="F16" i="1"/>
  <c r="D17" i="1"/>
  <c r="E17" i="1"/>
  <c r="F17" i="1"/>
  <c r="D18" i="1"/>
  <c r="E18" i="1"/>
  <c r="F18" i="1"/>
  <c r="D19" i="1"/>
  <c r="E19" i="1"/>
  <c r="F19" i="1"/>
  <c r="D20" i="1"/>
  <c r="E20" i="1"/>
  <c r="F20" i="1"/>
  <c r="D21" i="1"/>
  <c r="E21" i="1"/>
  <c r="F21" i="1"/>
  <c r="D22" i="1"/>
  <c r="E22" i="1"/>
  <c r="F22" i="1"/>
  <c r="D23" i="1"/>
  <c r="E23" i="1"/>
  <c r="F23" i="1"/>
  <c r="D24" i="1"/>
  <c r="E24" i="1"/>
  <c r="F24" i="1"/>
  <c r="D25" i="1"/>
  <c r="E25" i="1"/>
  <c r="F25" i="1"/>
  <c r="D26" i="1"/>
  <c r="E26" i="1"/>
  <c r="F26" i="1"/>
  <c r="D27" i="1"/>
  <c r="E27" i="1"/>
  <c r="F27" i="1"/>
  <c r="D28" i="1"/>
  <c r="E28" i="1"/>
  <c r="F28" i="1"/>
  <c r="D29" i="1"/>
  <c r="E29" i="1"/>
  <c r="F29" i="1"/>
  <c r="D30" i="1"/>
  <c r="E30" i="1"/>
  <c r="F30" i="1"/>
  <c r="D31" i="1"/>
  <c r="E31" i="1"/>
  <c r="F31" i="1"/>
  <c r="D32" i="1"/>
  <c r="E32" i="1"/>
  <c r="F32" i="1"/>
  <c r="D33" i="1"/>
  <c r="E33" i="1"/>
  <c r="F33" i="1"/>
  <c r="D34" i="1"/>
  <c r="E34" i="1"/>
  <c r="F34" i="1"/>
  <c r="D35" i="1"/>
  <c r="E35" i="1"/>
  <c r="F35" i="1"/>
  <c r="D36" i="1"/>
  <c r="E36" i="1"/>
  <c r="F36" i="1"/>
  <c r="D37" i="1"/>
  <c r="E37" i="1"/>
  <c r="F37" i="1"/>
  <c r="D38" i="1"/>
  <c r="E38" i="1"/>
  <c r="F38" i="1"/>
  <c r="D39" i="1"/>
  <c r="E39" i="1"/>
  <c r="F39" i="1"/>
  <c r="D40" i="1"/>
  <c r="E40" i="1"/>
  <c r="F40" i="1"/>
  <c r="E5" i="1"/>
  <c r="D5" i="1"/>
</calcChain>
</file>

<file path=xl/connections.xml><?xml version="1.0" encoding="utf-8"?>
<connections xmlns="http://schemas.openxmlformats.org/spreadsheetml/2006/main">
  <connection id="1" keepAlive="1" name="ThisWorkbookDataModel" description="데이터 모델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프로젝트1.xlsx!실적표" type="102" refreshedVersion="6" minRefreshableVersion="5">
    <extLst>
      <ext xmlns:x15="http://schemas.microsoft.com/office/spreadsheetml/2010/11/main" uri="{DE250136-89BD-433C-8126-D09CA5730AF9}">
        <x15:connection id="실적표">
          <x15:rangePr sourceName="_xlcn.WorksheetConnection_프로젝트1.xlsx실적표1"/>
        </x15:connection>
      </ext>
    </extLst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37">
    <s v="ThisWorkbookDataModel"/>
    <s v="[실적표].[부서명].&amp;[해외영업부]"/>
    <s v="[실적표].[사원명].&amp;[윤성호]"/>
    <s v="[실적표].[부서명].&amp;[전략영업부]"/>
    <s v="[실적표].[사원명].&amp;[김병준]"/>
    <s v="[실적표].[부서명].&amp;[영업2부]"/>
    <s v="[실적표].[사원명].&amp;[이수해]"/>
    <s v="[실적표].[부서명].&amp;[영업1부]"/>
    <s v="[실적표].[사원명].&amp;[장동수]"/>
    <s v="[실적표].[사원명].&amp;[박정현]"/>
    <s v="[실적표].[사원명].&amp;[강창우]"/>
    <s v="[실적표].[부서명].&amp;[산업영업부]"/>
    <s v="[실적표].[사원명].&amp;[김명희]"/>
    <s v="[Measures].[합계: 상기실적]"/>
    <s v="[실적표].[사원명].&amp;[윤선화]"/>
    <s v="[실적표].[사원명].&amp;[이선남]"/>
    <s v="[실적표].[사원명].&amp;[현승수]"/>
    <s v="[실적표].[사원명].&amp;[문혜성]"/>
    <s v="[실적표].[사원명].&amp;[장하나]"/>
    <s v="[실적표].[부서명].[All]"/>
    <s v="[실적표].[사원명].&amp;[양정현]"/>
    <s v="[실적표].[사원명].&amp;[황영주]"/>
    <s v="[실적표].[사원명].&amp;[이문성]"/>
    <s v="[실적표].[사원명].&amp;[황창민]"/>
    <s v="[실적표].[사원명].&amp;[이연기]"/>
    <s v="[실적표].[사원명].&amp;[박영화]"/>
    <s v="[실적표].[사원명].&amp;[권미숙]"/>
    <s v="[Measures].[합계: 상기목표]"/>
    <s v="[실적표].[사원명].&amp;[주성권]"/>
    <s v="[실적표].[사원명].&amp;[이인균]"/>
    <s v="[실적표].[사원명].&amp;[한효숙]"/>
    <s v="[실적표].[사원명].&amp;[나관주]"/>
    <s v="[실적표].[사원명].&amp;[강소영]"/>
    <s v="[실적표].[사원명].&amp;[이소영]"/>
    <s v="[실적표].[사원명].&amp;[강민우]"/>
    <s v="[실적표].[사원명].&amp;[김장희]"/>
    <s v="[실적표].[사원명].&amp;[나하나]"/>
  </metadataStrings>
  <mdxMetadata count="120">
    <mdx n="0" f="m">
      <t c="2">
        <n x="1"/>
        <n x="2"/>
      </t>
    </mdx>
    <mdx n="0" f="m">
      <t c="1">
        <n x="1"/>
      </t>
    </mdx>
    <mdx n="0" f="m">
      <t c="2">
        <n x="3"/>
        <n x="4"/>
      </t>
    </mdx>
    <mdx n="0" f="m">
      <t c="2">
        <n x="5"/>
        <n x="6"/>
      </t>
    </mdx>
    <mdx n="0" f="m">
      <t c="1">
        <n x="5"/>
      </t>
    </mdx>
    <mdx n="0" f="m">
      <t c="2">
        <n x="7"/>
        <n x="8"/>
      </t>
    </mdx>
    <mdx n="0" f="m">
      <t c="2">
        <n x="7"/>
        <n x="9"/>
      </t>
    </mdx>
    <mdx n="0" f="m">
      <t c="2">
        <n x="7"/>
        <n x="10"/>
      </t>
    </mdx>
    <mdx n="0" f="m">
      <t c="2">
        <n x="11"/>
        <n x="12"/>
      </t>
    </mdx>
    <mdx n="0" f="m">
      <t c="1">
        <n x="13"/>
      </t>
    </mdx>
    <mdx n="0" f="m">
      <t c="2">
        <n x="1"/>
        <n x="9"/>
      </t>
    </mdx>
    <mdx n="0" f="m">
      <t c="2">
        <n x="5"/>
        <n x="14"/>
      </t>
    </mdx>
    <mdx n="0" f="m">
      <t c="2">
        <n x="7"/>
        <n x="15"/>
      </t>
    </mdx>
    <mdx n="0" f="m">
      <t c="2">
        <n x="11"/>
        <n x="16"/>
      </t>
    </mdx>
    <mdx n="0" f="m">
      <t c="2">
        <n x="1"/>
        <n x="17"/>
      </t>
    </mdx>
    <mdx n="0" f="m">
      <t c="2">
        <n x="7"/>
        <n x="18"/>
      </t>
    </mdx>
    <mdx n="0" f="m">
      <t c="2">
        <n x="11"/>
        <n x="8"/>
      </t>
    </mdx>
    <mdx n="0" f="m">
      <t c="1">
        <n x="19"/>
      </t>
    </mdx>
    <mdx n="0" f="m">
      <t c="2">
        <n x="1"/>
        <n x="20"/>
      </t>
    </mdx>
    <mdx n="0" f="m">
      <t c="2">
        <n x="3"/>
        <n x="21"/>
      </t>
    </mdx>
    <mdx n="0" f="m">
      <t c="1">
        <n x="3"/>
      </t>
    </mdx>
    <mdx n="0" f="m">
      <t c="2">
        <n x="5"/>
        <n x="22"/>
      </t>
    </mdx>
    <mdx n="0" f="m">
      <t c="2">
        <n x="7"/>
        <n x="23"/>
      </t>
    </mdx>
    <mdx n="0" f="m">
      <t c="2">
        <n x="7"/>
        <n x="24"/>
      </t>
    </mdx>
    <mdx n="0" f="m">
      <t c="2">
        <n x="7"/>
        <n x="25"/>
      </t>
    </mdx>
    <mdx n="0" f="m">
      <t c="1">
        <n x="7"/>
      </t>
    </mdx>
    <mdx n="0" f="m">
      <t c="2">
        <n x="11"/>
        <n x="26"/>
      </t>
    </mdx>
    <mdx n="0" f="m">
      <t c="1">
        <n x="27"/>
      </t>
    </mdx>
    <mdx n="0" f="m">
      <t c="2">
        <n x="1"/>
        <n x="28"/>
      </t>
    </mdx>
    <mdx n="0" f="m">
      <t c="2">
        <n x="3"/>
        <n x="29"/>
      </t>
    </mdx>
    <mdx n="0" f="m">
      <t c="2">
        <n x="7"/>
        <n x="30"/>
      </t>
    </mdx>
    <mdx n="0" f="m">
      <t c="2">
        <n x="7"/>
        <n x="31"/>
      </t>
    </mdx>
    <mdx n="0" f="m">
      <t c="2">
        <n x="11"/>
        <n x="32"/>
      </t>
    </mdx>
    <mdx n="0" f="m">
      <t c="2">
        <n x="1"/>
        <n x="33"/>
      </t>
    </mdx>
    <mdx n="0" f="m">
      <t c="2">
        <n x="5"/>
        <n x="29"/>
      </t>
    </mdx>
    <mdx n="0" f="m">
      <t c="2">
        <n x="5"/>
        <n x="34"/>
      </t>
    </mdx>
    <mdx n="0" f="m">
      <t c="2">
        <n x="7"/>
        <n x="35"/>
      </t>
    </mdx>
    <mdx n="0" f="m">
      <t c="2">
        <n x="5"/>
        <n x="28"/>
      </t>
    </mdx>
    <mdx n="0" f="m">
      <t c="2">
        <n x="3"/>
        <n x="36"/>
      </t>
    </mdx>
    <mdx n="0" f="m">
      <t c="2">
        <n x="7"/>
        <n x="14"/>
      </t>
    </mdx>
    <mdx n="0" f="m">
      <t c="1">
        <n x="11"/>
      </t>
    </mdx>
    <mdx n="0" f="v">
      <t c="3">
        <n x="1"/>
        <n x="2"/>
        <n x="13"/>
      </t>
    </mdx>
    <mdx n="0" f="v">
      <t c="3">
        <n x="1"/>
        <n x="9"/>
        <n x="13"/>
      </t>
    </mdx>
    <mdx n="0" f="v">
      <t c="2">
        <n x="1"/>
        <n x="13"/>
      </t>
    </mdx>
    <mdx n="0" f="v">
      <t c="3">
        <n x="3"/>
        <n x="4"/>
        <n x="13"/>
      </t>
    </mdx>
    <mdx n="0" f="v">
      <t c="3">
        <n x="5"/>
        <n x="6"/>
        <n x="13"/>
      </t>
    </mdx>
    <mdx n="0" f="v">
      <t c="3">
        <n x="5"/>
        <n x="14"/>
        <n x="13"/>
      </t>
    </mdx>
    <mdx n="0" f="v">
      <t c="2">
        <n x="5"/>
        <n x="13"/>
      </t>
    </mdx>
    <mdx n="0" f="v">
      <t c="3">
        <n x="7"/>
        <n x="8"/>
        <n x="13"/>
      </t>
    </mdx>
    <mdx n="0" f="v">
      <t c="3">
        <n x="7"/>
        <n x="15"/>
        <n x="13"/>
      </t>
    </mdx>
    <mdx n="0" f="v">
      <t c="3">
        <n x="7"/>
        <n x="9"/>
        <n x="13"/>
      </t>
    </mdx>
    <mdx n="0" f="v">
      <t c="3">
        <n x="7"/>
        <n x="10"/>
        <n x="13"/>
      </t>
    </mdx>
    <mdx n="0" f="v">
      <t c="3">
        <n x="11"/>
        <n x="16"/>
        <n x="13"/>
      </t>
    </mdx>
    <mdx n="0" f="v">
      <t c="3">
        <n x="11"/>
        <n x="12"/>
        <n x="13"/>
      </t>
    </mdx>
    <mdx n="0" f="v">
      <t c="3">
        <n x="1"/>
        <n x="9"/>
        <n x="27"/>
      </t>
    </mdx>
    <mdx n="0" f="v">
      <t c="2">
        <n x="1"/>
        <n x="27"/>
      </t>
    </mdx>
    <mdx n="0" f="v">
      <t c="3">
        <n x="3"/>
        <n x="4"/>
        <n x="27"/>
      </t>
    </mdx>
    <mdx n="0" f="v">
      <t c="3">
        <n x="5"/>
        <n x="6"/>
        <n x="27"/>
      </t>
    </mdx>
    <mdx n="0" f="v">
      <t c="3">
        <n x="5"/>
        <n x="14"/>
        <n x="27"/>
      </t>
    </mdx>
    <mdx n="0" f="v">
      <t c="2">
        <n x="5"/>
        <n x="27"/>
      </t>
    </mdx>
    <mdx n="0" f="v">
      <t c="3">
        <n x="7"/>
        <n x="8"/>
        <n x="27"/>
      </t>
    </mdx>
    <mdx n="0" f="v">
      <t c="3">
        <n x="7"/>
        <n x="15"/>
        <n x="27"/>
      </t>
    </mdx>
    <mdx n="0" f="v">
      <t c="3">
        <n x="7"/>
        <n x="9"/>
        <n x="27"/>
      </t>
    </mdx>
    <mdx n="0" f="v">
      <t c="3">
        <n x="7"/>
        <n x="10"/>
        <n x="27"/>
      </t>
    </mdx>
    <mdx n="0" f="v">
      <t c="3">
        <n x="11"/>
        <n x="12"/>
        <n x="27"/>
      </t>
    </mdx>
    <mdx n="0" f="v">
      <t c="2">
        <n x="19"/>
        <n x="13"/>
      </t>
    </mdx>
    <mdx n="0" f="v">
      <t c="3">
        <n x="1"/>
        <n x="17"/>
        <n x="13"/>
      </t>
    </mdx>
    <mdx n="0" f="v">
      <t c="3">
        <n x="3"/>
        <n x="21"/>
        <n x="13"/>
      </t>
    </mdx>
    <mdx n="0" f="v">
      <t c="3">
        <n x="5"/>
        <n x="22"/>
        <n x="13"/>
      </t>
    </mdx>
    <mdx n="0" f="v">
      <t c="3">
        <n x="7"/>
        <n x="24"/>
        <n x="13"/>
      </t>
    </mdx>
    <mdx n="0" f="v">
      <t c="3">
        <n x="7"/>
        <n x="25"/>
        <n x="13"/>
      </t>
    </mdx>
    <mdx n="0" f="v">
      <t c="2">
        <n x="7"/>
        <n x="13"/>
      </t>
    </mdx>
    <mdx n="0" f="v">
      <t c="3">
        <n x="11"/>
        <n x="26"/>
        <n x="13"/>
      </t>
    </mdx>
    <mdx n="0" f="v">
      <t c="3">
        <n x="7"/>
        <n x="35"/>
        <n x="27"/>
      </t>
    </mdx>
    <mdx n="0" f="v">
      <t c="3">
        <n x="1"/>
        <n x="2"/>
        <n x="27"/>
      </t>
    </mdx>
    <mdx n="0" f="v">
      <t c="3">
        <n x="1"/>
        <n x="20"/>
        <n x="13"/>
      </t>
    </mdx>
    <mdx n="0" f="v">
      <t c="3">
        <n x="7"/>
        <n x="23"/>
        <n x="13"/>
      </t>
    </mdx>
    <mdx n="0" f="v">
      <t c="3">
        <n x="7"/>
        <n x="35"/>
        <n x="13"/>
      </t>
    </mdx>
    <mdx n="0" f="v">
      <t c="3">
        <n x="7"/>
        <n x="18"/>
        <n x="13"/>
      </t>
    </mdx>
    <mdx n="0" f="v">
      <t c="3">
        <n x="7"/>
        <n x="18"/>
        <n x="27"/>
      </t>
    </mdx>
    <mdx n="0" f="v">
      <t c="3">
        <n x="11"/>
        <n x="8"/>
        <n x="13"/>
      </t>
    </mdx>
    <mdx n="0" f="v">
      <t c="3">
        <n x="11"/>
        <n x="8"/>
        <n x="27"/>
      </t>
    </mdx>
    <mdx n="0" f="v">
      <t c="2">
        <n x="3"/>
        <n x="13"/>
      </t>
    </mdx>
    <mdx n="0" f="v">
      <t c="2">
        <n x="3"/>
        <n x="27"/>
      </t>
    </mdx>
    <mdx n="0" f="v">
      <t c="3">
        <n x="1"/>
        <n x="28"/>
        <n x="27"/>
      </t>
    </mdx>
    <mdx n="0" f="v">
      <t c="3">
        <n x="1"/>
        <n x="28"/>
        <n x="13"/>
      </t>
    </mdx>
    <mdx n="0" f="v">
      <t c="3">
        <n x="3"/>
        <n x="29"/>
        <n x="27"/>
      </t>
    </mdx>
    <mdx n="0" f="v">
      <t c="3">
        <n x="3"/>
        <n x="29"/>
        <n x="13"/>
      </t>
    </mdx>
    <mdx n="0" f="v">
      <t c="3">
        <n x="7"/>
        <n x="30"/>
        <n x="27"/>
      </t>
    </mdx>
    <mdx n="0" f="v">
      <t c="3">
        <n x="7"/>
        <n x="30"/>
        <n x="13"/>
      </t>
    </mdx>
    <mdx n="0" f="v">
      <t c="3">
        <n x="7"/>
        <n x="31"/>
        <n x="27"/>
      </t>
    </mdx>
    <mdx n="0" f="v">
      <t c="3">
        <n x="7"/>
        <n x="31"/>
        <n x="13"/>
      </t>
    </mdx>
    <mdx n="0" f="v">
      <t c="3">
        <n x="11"/>
        <n x="32"/>
        <n x="27"/>
      </t>
    </mdx>
    <mdx n="0" f="v">
      <t c="3">
        <n x="11"/>
        <n x="32"/>
        <n x="13"/>
      </t>
    </mdx>
    <mdx n="0" f="v">
      <t c="3">
        <n x="1"/>
        <n x="33"/>
        <n x="13"/>
      </t>
    </mdx>
    <mdx n="0" f="v">
      <t c="3">
        <n x="1"/>
        <n x="33"/>
        <n x="27"/>
      </t>
    </mdx>
    <mdx n="0" f="v">
      <t c="3">
        <n x="5"/>
        <n x="29"/>
        <n x="13"/>
      </t>
    </mdx>
    <mdx n="0" f="v">
      <t c="3">
        <n x="5"/>
        <n x="29"/>
        <n x="27"/>
      </t>
    </mdx>
    <mdx n="0" f="v">
      <t c="3">
        <n x="5"/>
        <n x="34"/>
        <n x="13"/>
      </t>
    </mdx>
    <mdx n="0" f="v">
      <t c="3">
        <n x="5"/>
        <n x="34"/>
        <n x="27"/>
      </t>
    </mdx>
    <mdx n="0" f="v">
      <t c="3">
        <n x="5"/>
        <n x="28"/>
        <n x="13"/>
      </t>
    </mdx>
    <mdx n="0" f="v">
      <t c="3">
        <n x="5"/>
        <n x="28"/>
        <n x="27"/>
      </t>
    </mdx>
    <mdx n="0" f="v">
      <t c="3">
        <n x="3"/>
        <n x="36"/>
        <n x="13"/>
      </t>
    </mdx>
    <mdx n="0" f="v">
      <t c="3">
        <n x="3"/>
        <n x="36"/>
        <n x="27"/>
      </t>
    </mdx>
    <mdx n="0" f="v">
      <t c="3">
        <n x="7"/>
        <n x="14"/>
        <n x="13"/>
      </t>
    </mdx>
    <mdx n="0" f="v">
      <t c="3">
        <n x="7"/>
        <n x="14"/>
        <n x="27"/>
      </t>
    </mdx>
    <mdx n="0" f="v">
      <t c="2">
        <n x="11"/>
        <n x="13"/>
      </t>
    </mdx>
    <mdx n="0" f="v">
      <t c="2">
        <n x="11"/>
        <n x="27"/>
      </t>
    </mdx>
    <mdx n="0" f="v">
      <t c="3">
        <n x="11"/>
        <n x="26"/>
        <n x="27"/>
      </t>
    </mdx>
    <mdx n="0" f="v">
      <t c="2">
        <n x="7"/>
        <n x="27"/>
      </t>
    </mdx>
    <mdx n="0" f="v">
      <t c="3">
        <n x="7"/>
        <n x="25"/>
        <n x="27"/>
      </t>
    </mdx>
    <mdx n="0" f="v">
      <t c="3">
        <n x="7"/>
        <n x="24"/>
        <n x="27"/>
      </t>
    </mdx>
    <mdx n="0" f="v">
      <t c="3">
        <n x="7"/>
        <n x="23"/>
        <n x="27"/>
      </t>
    </mdx>
    <mdx n="0" f="v">
      <t c="3">
        <n x="5"/>
        <n x="22"/>
        <n x="27"/>
      </t>
    </mdx>
    <mdx n="0" f="v">
      <t c="3">
        <n x="3"/>
        <n x="21"/>
        <n x="27"/>
      </t>
    </mdx>
    <mdx n="0" f="v">
      <t c="3">
        <n x="1"/>
        <n x="20"/>
        <n x="27"/>
      </t>
    </mdx>
    <mdx n="0" f="v">
      <t c="2">
        <n x="19"/>
        <n x="27"/>
      </t>
    </mdx>
    <mdx n="0" f="v">
      <t c="3">
        <n x="1"/>
        <n x="17"/>
        <n x="27"/>
      </t>
    </mdx>
    <mdx n="0" f="v">
      <t c="3">
        <n x="11"/>
        <n x="16"/>
        <n x="27"/>
      </t>
    </mdx>
    <mdx n="0" f="r">
      <t c="2">
        <n x="7"/>
        <n x="8"/>
      </t>
    </mdx>
  </mdxMetadata>
  <valueMetadata count="120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  <bk>
      <rc t="1" v="60"/>
    </bk>
    <bk>
      <rc t="1" v="61"/>
    </bk>
    <bk>
      <rc t="1" v="62"/>
    </bk>
    <bk>
      <rc t="1" v="63"/>
    </bk>
    <bk>
      <rc t="1" v="64"/>
    </bk>
    <bk>
      <rc t="1" v="65"/>
    </bk>
    <bk>
      <rc t="1" v="66"/>
    </bk>
    <bk>
      <rc t="1" v="67"/>
    </bk>
    <bk>
      <rc t="1" v="68"/>
    </bk>
    <bk>
      <rc t="1" v="69"/>
    </bk>
    <bk>
      <rc t="1" v="70"/>
    </bk>
    <bk>
      <rc t="1" v="71"/>
    </bk>
    <bk>
      <rc t="1" v="72"/>
    </bk>
    <bk>
      <rc t="1" v="73"/>
    </bk>
    <bk>
      <rc t="1" v="74"/>
    </bk>
    <bk>
      <rc t="1" v="75"/>
    </bk>
    <bk>
      <rc t="1" v="76"/>
    </bk>
    <bk>
      <rc t="1" v="77"/>
    </bk>
    <bk>
      <rc t="1" v="78"/>
    </bk>
    <bk>
      <rc t="1" v="79"/>
    </bk>
    <bk>
      <rc t="1" v="80"/>
    </bk>
    <bk>
      <rc t="1" v="81"/>
    </bk>
    <bk>
      <rc t="1" v="82"/>
    </bk>
    <bk>
      <rc t="1" v="83"/>
    </bk>
    <bk>
      <rc t="1" v="84"/>
    </bk>
    <bk>
      <rc t="1" v="85"/>
    </bk>
    <bk>
      <rc t="1" v="86"/>
    </bk>
    <bk>
      <rc t="1" v="87"/>
    </bk>
    <bk>
      <rc t="1" v="88"/>
    </bk>
    <bk>
      <rc t="1" v="89"/>
    </bk>
    <bk>
      <rc t="1" v="90"/>
    </bk>
    <bk>
      <rc t="1" v="91"/>
    </bk>
    <bk>
      <rc t="1" v="92"/>
    </bk>
    <bk>
      <rc t="1" v="93"/>
    </bk>
    <bk>
      <rc t="1" v="94"/>
    </bk>
    <bk>
      <rc t="1" v="95"/>
    </bk>
    <bk>
      <rc t="1" v="96"/>
    </bk>
    <bk>
      <rc t="1" v="97"/>
    </bk>
    <bk>
      <rc t="1" v="98"/>
    </bk>
    <bk>
      <rc t="1" v="99"/>
    </bk>
    <bk>
      <rc t="1" v="100"/>
    </bk>
    <bk>
      <rc t="1" v="101"/>
    </bk>
    <bk>
      <rc t="1" v="102"/>
    </bk>
    <bk>
      <rc t="1" v="103"/>
    </bk>
    <bk>
      <rc t="1" v="104"/>
    </bk>
    <bk>
      <rc t="1" v="105"/>
    </bk>
    <bk>
      <rc t="1" v="106"/>
    </bk>
    <bk>
      <rc t="1" v="107"/>
    </bk>
    <bk>
      <rc t="1" v="108"/>
    </bk>
    <bk>
      <rc t="1" v="109"/>
    </bk>
    <bk>
      <rc t="1" v="110"/>
    </bk>
    <bk>
      <rc t="1" v="111"/>
    </bk>
    <bk>
      <rc t="1" v="112"/>
    </bk>
    <bk>
      <rc t="1" v="113"/>
    </bk>
    <bk>
      <rc t="1" v="114"/>
    </bk>
    <bk>
      <rc t="1" v="115"/>
    </bk>
    <bk>
      <rc t="1" v="116"/>
    </bk>
    <bk>
      <rc t="1" v="117"/>
    </bk>
    <bk>
      <rc t="1" v="118"/>
    </bk>
    <bk>
      <rc t="1" v="119"/>
    </bk>
  </valueMetadata>
</metadata>
</file>

<file path=xl/sharedStrings.xml><?xml version="1.0" encoding="utf-8"?>
<sst xmlns="http://schemas.openxmlformats.org/spreadsheetml/2006/main" count="157" uniqueCount="129">
  <si>
    <t>금액(원화)</t>
    <phoneticPr fontId="1" type="noConversion"/>
  </si>
  <si>
    <t>제품명</t>
    <phoneticPr fontId="1" type="noConversion"/>
  </si>
  <si>
    <t>밀크 슬리브리스 블라우스</t>
  </si>
  <si>
    <t>러블리 레이스 롱 체크 원피스</t>
  </si>
  <si>
    <t>러블리브이넥 레이스 원피스</t>
  </si>
  <si>
    <t>후드 체크 롤업 셔츠</t>
  </si>
  <si>
    <t>러블리 리본 플라워 블라우스</t>
  </si>
  <si>
    <t>브이넥 스트라이프 쇼트 가디건</t>
  </si>
  <si>
    <t>내추럴 스트링 배기 팬츠</t>
  </si>
  <si>
    <t>체크 슬리브 레이스 포켓 원피스</t>
  </si>
  <si>
    <t>후드 체크 버튼 셔츠</t>
  </si>
  <si>
    <t>로맨틱 언밸런스 티어드 원피스</t>
  </si>
  <si>
    <t>브이넥 숏 니트 가디건</t>
  </si>
  <si>
    <t>미들 웨이스트 포멀 큐롯 팬츠</t>
  </si>
  <si>
    <t>미들웨스트 지퍼 스커트</t>
  </si>
  <si>
    <t>라인 패턴 니트 볼레로</t>
  </si>
  <si>
    <t xml:space="preserve">멀티 굿 라인 스커트 </t>
  </si>
  <si>
    <t>플라워 슬리브리스 롱 셔츠</t>
  </si>
  <si>
    <t xml:space="preserve">미들웨스트 지퍼 스커트 </t>
  </si>
  <si>
    <t>골드 버튼 포인트 니트 베스트</t>
  </si>
  <si>
    <t>드로잉 포켓 베스트</t>
  </si>
  <si>
    <t xml:space="preserve">드로잉 포켓 베스트 </t>
  </si>
  <si>
    <t>No.</t>
    <phoneticPr fontId="1" type="noConversion"/>
  </si>
  <si>
    <t>환율</t>
    <phoneticPr fontId="1" type="noConversion"/>
  </si>
  <si>
    <t>금액(미국)</t>
    <phoneticPr fontId="1" type="noConversion"/>
  </si>
  <si>
    <t>금액(유럽)</t>
    <phoneticPr fontId="1" type="noConversion"/>
  </si>
  <si>
    <t>금액(일본)</t>
    <phoneticPr fontId="1" type="noConversion"/>
  </si>
  <si>
    <t>금액(유럽)</t>
    <phoneticPr fontId="1" type="noConversion"/>
  </si>
  <si>
    <t>금액(일본)</t>
    <phoneticPr fontId="1" type="noConversion"/>
  </si>
  <si>
    <t>샤인 7부 가디건</t>
    <phoneticPr fontId="1" type="noConversion"/>
  </si>
  <si>
    <t>폴스트라이프셔링 셔츠</t>
    <phoneticPr fontId="1" type="noConversion"/>
  </si>
  <si>
    <t>퓨어스노우 니트</t>
    <phoneticPr fontId="1" type="noConversion"/>
  </si>
  <si>
    <t>차이나스트링 원피스</t>
    <phoneticPr fontId="1" type="noConversion"/>
  </si>
  <si>
    <t>링크프린지 니트</t>
    <phoneticPr fontId="1" type="noConversion"/>
  </si>
  <si>
    <t>실버버튼포켓스트링 셔츠</t>
    <phoneticPr fontId="1" type="noConversion"/>
  </si>
  <si>
    <t>헬로우 큐트 롱 셔츠</t>
    <phoneticPr fontId="1" type="noConversion"/>
  </si>
  <si>
    <t>레오파드사틴포켓 원피스</t>
    <phoneticPr fontId="1" type="noConversion"/>
  </si>
  <si>
    <t>린넨롱버튼 베스트</t>
    <phoneticPr fontId="1" type="noConversion"/>
  </si>
  <si>
    <t>트위스트라인 니트</t>
    <phoneticPr fontId="1" type="noConversion"/>
  </si>
  <si>
    <t>모노팝아트페이스 원피스</t>
    <phoneticPr fontId="1" type="noConversion"/>
  </si>
  <si>
    <t>라이트모드롤업9부 팬츠</t>
    <phoneticPr fontId="1" type="noConversion"/>
  </si>
  <si>
    <t>린넨우드버튼 베스트</t>
    <phoneticPr fontId="1" type="noConversion"/>
  </si>
  <si>
    <t>루즈핏스트라이프 셔츠</t>
    <phoneticPr fontId="1" type="noConversion"/>
  </si>
  <si>
    <t>스모킹 비치 원피스</t>
    <phoneticPr fontId="1" type="noConversion"/>
  </si>
  <si>
    <t>사원번호</t>
    <rPh sb="0" eb="3">
      <t>ジュウギョウイン</t>
    </rPh>
    <phoneticPr fontId="6"/>
  </si>
  <si>
    <t>사원명</t>
    <rPh sb="0" eb="2">
      <t>シャイン</t>
    </rPh>
    <rPh sb="2" eb="3">
      <t>メイ</t>
    </rPh>
    <phoneticPr fontId="6"/>
  </si>
  <si>
    <t>부서명</t>
    <rPh sb="0" eb="2">
      <t>ブショ</t>
    </rPh>
    <rPh sb="2" eb="3">
      <t>メイ</t>
    </rPh>
    <phoneticPr fontId="6"/>
  </si>
  <si>
    <t>상기목표</t>
    <rPh sb="0" eb="2">
      <t>カミキ</t>
    </rPh>
    <rPh sb="2" eb="4">
      <t>モクヒョウ</t>
    </rPh>
    <phoneticPr fontId="6"/>
  </si>
  <si>
    <t>상기실적</t>
    <rPh sb="0" eb="2">
      <t>カミキ</t>
    </rPh>
    <rPh sb="2" eb="4">
      <t>ジッセキ</t>
    </rPh>
    <phoneticPr fontId="6"/>
  </si>
  <si>
    <t>달성율</t>
    <rPh sb="0" eb="3">
      <t>タッセイリツ</t>
    </rPh>
    <phoneticPr fontId="6"/>
  </si>
  <si>
    <r>
      <t>A</t>
    </r>
    <r>
      <rPr>
        <sz val="11"/>
        <color theme="1"/>
        <rFont val="맑은 고딕"/>
        <family val="3"/>
        <charset val="129"/>
        <scheme val="minor"/>
      </rPr>
      <t>002</t>
    </r>
    <r>
      <rPr>
        <sz val="11"/>
        <rFont val="굴림"/>
        <family val="3"/>
        <charset val="129"/>
      </rPr>
      <t/>
    </r>
  </si>
  <si>
    <r>
      <t>A</t>
    </r>
    <r>
      <rPr>
        <sz val="11"/>
        <color theme="1"/>
        <rFont val="맑은 고딕"/>
        <family val="3"/>
        <charset val="129"/>
        <scheme val="minor"/>
      </rPr>
      <t>010</t>
    </r>
    <r>
      <rPr>
        <sz val="11"/>
        <rFont val="굴림"/>
        <family val="3"/>
        <charset val="129"/>
      </rPr>
      <t/>
    </r>
  </si>
  <si>
    <t>산업영업부</t>
  </si>
  <si>
    <r>
      <t>A</t>
    </r>
    <r>
      <rPr>
        <sz val="11"/>
        <color theme="1"/>
        <rFont val="맑은 고딕"/>
        <family val="3"/>
        <charset val="129"/>
        <scheme val="minor"/>
      </rPr>
      <t>012</t>
    </r>
    <r>
      <rPr>
        <sz val="11"/>
        <rFont val="굴림"/>
        <family val="3"/>
        <charset val="129"/>
      </rPr>
      <t/>
    </r>
  </si>
  <si>
    <r>
      <t>A</t>
    </r>
    <r>
      <rPr>
        <sz val="11"/>
        <color theme="1"/>
        <rFont val="맑은 고딕"/>
        <family val="3"/>
        <charset val="129"/>
        <scheme val="minor"/>
      </rPr>
      <t>023</t>
    </r>
    <r>
      <rPr>
        <sz val="11"/>
        <rFont val="굴림"/>
        <family val="3"/>
        <charset val="129"/>
      </rPr>
      <t/>
    </r>
  </si>
  <si>
    <r>
      <t>A</t>
    </r>
    <r>
      <rPr>
        <sz val="11"/>
        <color theme="1"/>
        <rFont val="맑은 고딕"/>
        <family val="3"/>
        <charset val="129"/>
        <scheme val="minor"/>
      </rPr>
      <t>026</t>
    </r>
    <r>
      <rPr>
        <sz val="11"/>
        <rFont val="굴림"/>
        <family val="3"/>
        <charset val="129"/>
      </rPr>
      <t/>
    </r>
  </si>
  <si>
    <t>박정현</t>
  </si>
  <si>
    <r>
      <t>A</t>
    </r>
    <r>
      <rPr>
        <sz val="11"/>
        <color theme="1"/>
        <rFont val="맑은 고딕"/>
        <family val="3"/>
        <charset val="129"/>
        <scheme val="minor"/>
      </rPr>
      <t>006</t>
    </r>
    <r>
      <rPr>
        <sz val="11"/>
        <rFont val="굴림"/>
        <family val="3"/>
        <charset val="129"/>
      </rPr>
      <t/>
    </r>
  </si>
  <si>
    <t>영업1부</t>
  </si>
  <si>
    <r>
      <t>A</t>
    </r>
    <r>
      <rPr>
        <sz val="11"/>
        <color theme="1"/>
        <rFont val="맑은 고딕"/>
        <family val="3"/>
        <charset val="129"/>
        <scheme val="minor"/>
      </rPr>
      <t>007</t>
    </r>
    <r>
      <rPr>
        <sz val="11"/>
        <rFont val="굴림"/>
        <family val="3"/>
        <charset val="129"/>
      </rPr>
      <t/>
    </r>
  </si>
  <si>
    <r>
      <t>A</t>
    </r>
    <r>
      <rPr>
        <sz val="11"/>
        <color theme="1"/>
        <rFont val="맑은 고딕"/>
        <family val="3"/>
        <charset val="129"/>
        <scheme val="minor"/>
      </rPr>
      <t>014</t>
    </r>
    <r>
      <rPr>
        <sz val="11"/>
        <rFont val="굴림"/>
        <family val="3"/>
        <charset val="129"/>
      </rPr>
      <t/>
    </r>
  </si>
  <si>
    <r>
      <t>A</t>
    </r>
    <r>
      <rPr>
        <sz val="11"/>
        <color theme="1"/>
        <rFont val="맑은 고딕"/>
        <family val="3"/>
        <charset val="129"/>
        <scheme val="minor"/>
      </rPr>
      <t>015</t>
    </r>
    <r>
      <rPr>
        <sz val="11"/>
        <rFont val="굴림"/>
        <family val="3"/>
        <charset val="129"/>
      </rPr>
      <t/>
    </r>
  </si>
  <si>
    <r>
      <t>A</t>
    </r>
    <r>
      <rPr>
        <sz val="11"/>
        <color theme="1"/>
        <rFont val="맑은 고딕"/>
        <family val="3"/>
        <charset val="129"/>
        <scheme val="minor"/>
      </rPr>
      <t>018</t>
    </r>
    <r>
      <rPr>
        <sz val="11"/>
        <rFont val="굴림"/>
        <family val="3"/>
        <charset val="129"/>
      </rPr>
      <t/>
    </r>
  </si>
  <si>
    <r>
      <t>A</t>
    </r>
    <r>
      <rPr>
        <sz val="11"/>
        <color theme="1"/>
        <rFont val="맑은 고딕"/>
        <family val="3"/>
        <charset val="129"/>
        <scheme val="minor"/>
      </rPr>
      <t>020</t>
    </r>
    <r>
      <rPr>
        <sz val="11"/>
        <rFont val="굴림"/>
        <family val="3"/>
        <charset val="129"/>
      </rPr>
      <t/>
    </r>
  </si>
  <si>
    <r>
      <t>A</t>
    </r>
    <r>
      <rPr>
        <sz val="11"/>
        <color theme="1"/>
        <rFont val="맑은 고딕"/>
        <family val="3"/>
        <charset val="129"/>
        <scheme val="minor"/>
      </rPr>
      <t>022</t>
    </r>
    <r>
      <rPr>
        <sz val="11"/>
        <rFont val="굴림"/>
        <family val="3"/>
        <charset val="129"/>
      </rPr>
      <t/>
    </r>
  </si>
  <si>
    <r>
      <t>A</t>
    </r>
    <r>
      <rPr>
        <sz val="11"/>
        <color theme="1"/>
        <rFont val="맑은 고딕"/>
        <family val="3"/>
        <charset val="129"/>
        <scheme val="minor"/>
      </rPr>
      <t>025</t>
    </r>
    <r>
      <rPr>
        <sz val="11"/>
        <rFont val="굴림"/>
        <family val="3"/>
        <charset val="129"/>
      </rPr>
      <t/>
    </r>
  </si>
  <si>
    <r>
      <t>A</t>
    </r>
    <r>
      <rPr>
        <sz val="11"/>
        <color theme="1"/>
        <rFont val="맑은 고딕"/>
        <family val="3"/>
        <charset val="129"/>
        <scheme val="minor"/>
      </rPr>
      <t>028</t>
    </r>
    <r>
      <rPr>
        <sz val="11"/>
        <rFont val="굴림"/>
        <family val="3"/>
        <charset val="129"/>
      </rPr>
      <t/>
    </r>
  </si>
  <si>
    <r>
      <t>A</t>
    </r>
    <r>
      <rPr>
        <sz val="11"/>
        <color theme="1"/>
        <rFont val="맑은 고딕"/>
        <family val="3"/>
        <charset val="129"/>
        <scheme val="minor"/>
      </rPr>
      <t>030</t>
    </r>
    <r>
      <rPr>
        <sz val="11"/>
        <rFont val="굴림"/>
        <family val="3"/>
        <charset val="129"/>
      </rPr>
      <t/>
    </r>
  </si>
  <si>
    <r>
      <t>A</t>
    </r>
    <r>
      <rPr>
        <sz val="11"/>
        <color theme="1"/>
        <rFont val="맑은 고딕"/>
        <family val="3"/>
        <charset val="129"/>
        <scheme val="minor"/>
      </rPr>
      <t>033</t>
    </r>
    <r>
      <rPr>
        <sz val="11"/>
        <rFont val="굴림"/>
        <family val="3"/>
        <charset val="129"/>
      </rPr>
      <t/>
    </r>
  </si>
  <si>
    <r>
      <t>A</t>
    </r>
    <r>
      <rPr>
        <sz val="11"/>
        <color theme="1"/>
        <rFont val="맑은 고딕"/>
        <family val="3"/>
        <charset val="129"/>
        <scheme val="minor"/>
      </rPr>
      <t>004</t>
    </r>
    <r>
      <rPr>
        <sz val="11"/>
        <rFont val="굴림"/>
        <family val="3"/>
        <charset val="129"/>
      </rPr>
      <t/>
    </r>
  </si>
  <si>
    <r>
      <t>A</t>
    </r>
    <r>
      <rPr>
        <sz val="11"/>
        <color theme="1"/>
        <rFont val="맑은 고딕"/>
        <family val="3"/>
        <charset val="129"/>
        <scheme val="minor"/>
      </rPr>
      <t>008</t>
    </r>
    <r>
      <rPr>
        <sz val="11"/>
        <rFont val="굴림"/>
        <family val="3"/>
        <charset val="129"/>
      </rPr>
      <t/>
    </r>
  </si>
  <si>
    <t>영업2부</t>
  </si>
  <si>
    <r>
      <t>A</t>
    </r>
    <r>
      <rPr>
        <sz val="11"/>
        <color theme="1"/>
        <rFont val="맑은 고딕"/>
        <family val="3"/>
        <charset val="129"/>
        <scheme val="minor"/>
      </rPr>
      <t>016</t>
    </r>
    <r>
      <rPr>
        <sz val="11"/>
        <rFont val="굴림"/>
        <family val="3"/>
        <charset val="129"/>
      </rPr>
      <t/>
    </r>
  </si>
  <si>
    <r>
      <t>A</t>
    </r>
    <r>
      <rPr>
        <sz val="11"/>
        <color theme="1"/>
        <rFont val="맑은 고딕"/>
        <family val="3"/>
        <charset val="129"/>
        <scheme val="minor"/>
      </rPr>
      <t>019</t>
    </r>
    <r>
      <rPr>
        <sz val="11"/>
        <rFont val="굴림"/>
        <family val="3"/>
        <charset val="129"/>
      </rPr>
      <t/>
    </r>
  </si>
  <si>
    <r>
      <t>A</t>
    </r>
    <r>
      <rPr>
        <sz val="11"/>
        <color theme="1"/>
        <rFont val="맑은 고딕"/>
        <family val="3"/>
        <charset val="129"/>
        <scheme val="minor"/>
      </rPr>
      <t>029</t>
    </r>
    <r>
      <rPr>
        <sz val="11"/>
        <rFont val="굴림"/>
        <family val="3"/>
        <charset val="129"/>
      </rPr>
      <t/>
    </r>
  </si>
  <si>
    <r>
      <t>A</t>
    </r>
    <r>
      <rPr>
        <sz val="11"/>
        <color theme="1"/>
        <rFont val="맑은 고딕"/>
        <family val="3"/>
        <charset val="129"/>
        <scheme val="minor"/>
      </rPr>
      <t>031</t>
    </r>
    <r>
      <rPr>
        <sz val="11"/>
        <rFont val="굴림"/>
        <family val="3"/>
        <charset val="129"/>
      </rPr>
      <t/>
    </r>
  </si>
  <si>
    <r>
      <t>A</t>
    </r>
    <r>
      <rPr>
        <sz val="11"/>
        <color theme="1"/>
        <rFont val="맑은 고딕"/>
        <family val="3"/>
        <charset val="129"/>
        <scheme val="minor"/>
      </rPr>
      <t>003</t>
    </r>
    <r>
      <rPr>
        <sz val="11"/>
        <rFont val="굴림"/>
        <family val="3"/>
        <charset val="129"/>
      </rPr>
      <t/>
    </r>
  </si>
  <si>
    <t>전략영업부</t>
  </si>
  <si>
    <r>
      <t>A</t>
    </r>
    <r>
      <rPr>
        <sz val="11"/>
        <color theme="1"/>
        <rFont val="맑은 고딕"/>
        <family val="3"/>
        <charset val="129"/>
        <scheme val="minor"/>
      </rPr>
      <t>009</t>
    </r>
    <r>
      <rPr>
        <sz val="11"/>
        <rFont val="굴림"/>
        <family val="3"/>
        <charset val="129"/>
      </rPr>
      <t/>
    </r>
  </si>
  <si>
    <r>
      <t>A</t>
    </r>
    <r>
      <rPr>
        <sz val="11"/>
        <color theme="1"/>
        <rFont val="맑은 고딕"/>
        <family val="3"/>
        <charset val="129"/>
        <scheme val="minor"/>
      </rPr>
      <t>013</t>
    </r>
    <r>
      <rPr>
        <sz val="11"/>
        <rFont val="굴림"/>
        <family val="3"/>
        <charset val="129"/>
      </rPr>
      <t/>
    </r>
  </si>
  <si>
    <r>
      <t>A</t>
    </r>
    <r>
      <rPr>
        <sz val="11"/>
        <color theme="1"/>
        <rFont val="맑은 고딕"/>
        <family val="3"/>
        <charset val="129"/>
        <scheme val="minor"/>
      </rPr>
      <t>021</t>
    </r>
    <r>
      <rPr>
        <sz val="11"/>
        <rFont val="굴림"/>
        <family val="3"/>
        <charset val="129"/>
      </rPr>
      <t/>
    </r>
  </si>
  <si>
    <r>
      <t>A</t>
    </r>
    <r>
      <rPr>
        <sz val="11"/>
        <color theme="1"/>
        <rFont val="맑은 고딕"/>
        <family val="3"/>
        <charset val="129"/>
        <scheme val="minor"/>
      </rPr>
      <t>005</t>
    </r>
    <r>
      <rPr>
        <sz val="11"/>
        <rFont val="굴림"/>
        <family val="3"/>
        <charset val="129"/>
      </rPr>
      <t/>
    </r>
  </si>
  <si>
    <t>해외영업부</t>
  </si>
  <si>
    <r>
      <t>A</t>
    </r>
    <r>
      <rPr>
        <sz val="11"/>
        <color theme="1"/>
        <rFont val="맑은 고딕"/>
        <family val="3"/>
        <charset val="129"/>
        <scheme val="minor"/>
      </rPr>
      <t>011</t>
    </r>
    <r>
      <rPr>
        <sz val="11"/>
        <rFont val="굴림"/>
        <family val="3"/>
        <charset val="129"/>
      </rPr>
      <t/>
    </r>
  </si>
  <si>
    <r>
      <t>A</t>
    </r>
    <r>
      <rPr>
        <sz val="11"/>
        <color theme="1"/>
        <rFont val="맑은 고딕"/>
        <family val="3"/>
        <charset val="129"/>
        <scheme val="minor"/>
      </rPr>
      <t>017</t>
    </r>
    <r>
      <rPr>
        <sz val="11"/>
        <rFont val="굴림"/>
        <family val="3"/>
        <charset val="129"/>
      </rPr>
      <t/>
    </r>
  </si>
  <si>
    <r>
      <t>A</t>
    </r>
    <r>
      <rPr>
        <sz val="11"/>
        <color theme="1"/>
        <rFont val="맑은 고딕"/>
        <family val="3"/>
        <charset val="129"/>
        <scheme val="minor"/>
      </rPr>
      <t>024</t>
    </r>
    <r>
      <rPr>
        <sz val="11"/>
        <rFont val="굴림"/>
        <family val="3"/>
        <charset val="129"/>
      </rPr>
      <t/>
    </r>
  </si>
  <si>
    <r>
      <t>A</t>
    </r>
    <r>
      <rPr>
        <sz val="11"/>
        <color theme="1"/>
        <rFont val="맑은 고딕"/>
        <family val="3"/>
        <charset val="129"/>
        <scheme val="minor"/>
      </rPr>
      <t>027</t>
    </r>
    <r>
      <rPr>
        <sz val="11"/>
        <rFont val="굴림"/>
        <family val="3"/>
        <charset val="129"/>
      </rPr>
      <t/>
    </r>
  </si>
  <si>
    <r>
      <t>A</t>
    </r>
    <r>
      <rPr>
        <sz val="11"/>
        <color theme="1"/>
        <rFont val="맑은 고딕"/>
        <family val="3"/>
        <charset val="129"/>
        <scheme val="minor"/>
      </rPr>
      <t>032</t>
    </r>
    <r>
      <rPr>
        <sz val="11"/>
        <rFont val="굴림"/>
        <family val="3"/>
        <charset val="129"/>
      </rPr>
      <t/>
    </r>
  </si>
  <si>
    <t>양정현</t>
    <phoneticPr fontId="10" type="noConversion"/>
  </si>
  <si>
    <t>장동수</t>
    <phoneticPr fontId="10" type="noConversion"/>
  </si>
  <si>
    <t>산업영업부</t>
    <phoneticPr fontId="11" type="noConversion"/>
  </si>
  <si>
    <t>강소영</t>
    <phoneticPr fontId="10" type="noConversion"/>
  </si>
  <si>
    <t>현승수</t>
    <phoneticPr fontId="10" type="noConversion"/>
  </si>
  <si>
    <t>김명희</t>
    <phoneticPr fontId="10" type="noConversion"/>
  </si>
  <si>
    <t>권미숙</t>
    <phoneticPr fontId="10" type="noConversion"/>
  </si>
  <si>
    <r>
      <t>A</t>
    </r>
    <r>
      <rPr>
        <sz val="11"/>
        <color theme="1"/>
        <rFont val="맑은 고딕"/>
        <family val="3"/>
        <charset val="129"/>
        <scheme val="minor"/>
      </rPr>
      <t>001</t>
    </r>
    <phoneticPr fontId="11" type="noConversion"/>
  </si>
  <si>
    <t>영업1부</t>
    <phoneticPr fontId="11" type="noConversion"/>
  </si>
  <si>
    <t>강창우</t>
    <phoneticPr fontId="10" type="noConversion"/>
  </si>
  <si>
    <t>박영화</t>
    <phoneticPr fontId="10" type="noConversion"/>
  </si>
  <si>
    <t>장하나</t>
    <phoneticPr fontId="10" type="noConversion"/>
  </si>
  <si>
    <t>김장희</t>
    <phoneticPr fontId="10" type="noConversion"/>
  </si>
  <si>
    <t>이선남</t>
    <phoneticPr fontId="10" type="noConversion"/>
  </si>
  <si>
    <t>이연기</t>
    <phoneticPr fontId="10" type="noConversion"/>
  </si>
  <si>
    <t>나관주</t>
    <phoneticPr fontId="12" type="noConversion"/>
  </si>
  <si>
    <t>황창민</t>
    <phoneticPr fontId="10" type="noConversion"/>
  </si>
  <si>
    <t>장동수</t>
    <phoneticPr fontId="10" type="noConversion"/>
  </si>
  <si>
    <t>윤선화</t>
    <phoneticPr fontId="12" type="noConversion"/>
  </si>
  <si>
    <t>한효숙</t>
    <phoneticPr fontId="10" type="noConversion"/>
  </si>
  <si>
    <t>윤선화</t>
    <phoneticPr fontId="12" type="noConversion"/>
  </si>
  <si>
    <t>영업2부</t>
    <phoneticPr fontId="11" type="noConversion"/>
  </si>
  <si>
    <t>강민우</t>
    <phoneticPr fontId="10" type="noConversion"/>
  </si>
  <si>
    <t>이문성</t>
    <phoneticPr fontId="10" type="noConversion"/>
  </si>
  <si>
    <t>이수해</t>
    <phoneticPr fontId="10" type="noConversion"/>
  </si>
  <si>
    <t>이인균</t>
    <phoneticPr fontId="10" type="noConversion"/>
  </si>
  <si>
    <t>주성권</t>
    <phoneticPr fontId="10" type="noConversion"/>
  </si>
  <si>
    <t>황영주</t>
    <phoneticPr fontId="10" type="noConversion"/>
  </si>
  <si>
    <t>나하나</t>
    <phoneticPr fontId="10" type="noConversion"/>
  </si>
  <si>
    <t>김병준</t>
    <phoneticPr fontId="10" type="noConversion"/>
  </si>
  <si>
    <t>주성권</t>
    <phoneticPr fontId="10" type="noConversion"/>
  </si>
  <si>
    <t>이소영</t>
    <phoneticPr fontId="10" type="noConversion"/>
  </si>
  <si>
    <t>문혜성</t>
    <phoneticPr fontId="10" type="noConversion"/>
  </si>
  <si>
    <t>해외영업부</t>
    <phoneticPr fontId="11" type="noConversion"/>
  </si>
  <si>
    <t>윤성호</t>
    <phoneticPr fontId="10" type="noConversion"/>
  </si>
  <si>
    <t>상반기 실적표</t>
    <rPh sb="4" eb="5">
      <t>ネン</t>
    </rPh>
    <rPh sb="5" eb="7">
      <t>カミキジッセキヒョウ</t>
    </rPh>
    <phoneticPr fontId="6"/>
  </si>
  <si>
    <t>단위: 만원</t>
    <rPh sb="0" eb="2">
      <t>タンイ</t>
    </rPh>
    <rPh sb="3" eb="5">
      <t>センエン</t>
    </rPh>
    <phoneticPr fontId="6"/>
  </si>
  <si>
    <t>행 레이블</t>
  </si>
  <si>
    <t>우수사원</t>
    <phoneticPr fontId="1" type="noConversion"/>
  </si>
  <si>
    <t>영업1부 최고 실적 사원</t>
    <phoneticPr fontId="1" type="noConversion"/>
  </si>
  <si>
    <t>베이직 브이넥 미니 가디건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</si>
</sst>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2" formatCode="_-&quot;₩&quot;* #,##0_-;\-&quot;₩&quot;* #,##0_-;_-&quot;₩&quot;* &quot;-&quot;_-;_-@_-"/>
    <numFmt numFmtId="41" formatCode="_-* #,##0_-;\-* #,##0_-;_-* &quot;-&quot;_-;_-@_-"/>
    <numFmt numFmtId="176" formatCode="_-\$* #,##0.00_ ;_-\$* \-#,##0.00\ ;_-\$* &quot;-&quot;??_ ;_-@_ "/>
    <numFmt numFmtId="177" formatCode="_-[$¥-411]* #,##0.00_-;\-[$¥-411]* #,##0.00_-;_-[$¥-411]* &quot;-&quot;??_-;_-@_-"/>
    <numFmt numFmtId="178" formatCode="_-[$€-2]\ * #,##0.00_-;\-[$€-2]\ * #,##0.00_-;_-[$€-2]\ * &quot;-&quot;??_-;_-@_-"/>
  </numFmts>
  <fonts count="1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6"/>
      <name val="ＭＳ Ｐゴシック"/>
      <family val="2"/>
      <charset val="128"/>
    </font>
    <font>
      <sz val="11"/>
      <name val="맑은 고딕"/>
      <family val="3"/>
      <charset val="129"/>
      <scheme val="minor"/>
    </font>
    <font>
      <sz val="11"/>
      <name val="굴림"/>
      <family val="3"/>
      <charset val="129"/>
    </font>
    <font>
      <sz val="11"/>
      <color indexed="8"/>
      <name val="맑은 고딕"/>
      <family val="3"/>
      <charset val="129"/>
      <scheme val="minor"/>
    </font>
    <font>
      <sz val="8"/>
      <name val="돋움"/>
      <family val="3"/>
      <charset val="129"/>
    </font>
    <font>
      <sz val="8"/>
      <name val="굴림"/>
      <family val="3"/>
      <charset val="129"/>
    </font>
    <font>
      <sz val="8"/>
      <name val="돋움체"/>
      <family val="3"/>
      <charset val="129"/>
    </font>
    <font>
      <b/>
      <i/>
      <sz val="14"/>
      <color indexed="18"/>
      <name val="맑은 고딕"/>
      <family val="3"/>
      <charset val="129"/>
      <scheme val="minor"/>
    </font>
    <font>
      <i/>
      <sz val="1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rgb="FFC00000"/>
      </bottom>
      <diagonal/>
    </border>
  </borders>
  <cellStyleXfs count="4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3" borderId="5">
      <alignment horizontal="center" vertical="center"/>
    </xf>
  </cellStyleXfs>
  <cellXfs count="30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42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178" fontId="0" fillId="0" borderId="1" xfId="0" applyNumberFormat="1" applyBorder="1">
      <alignment vertical="center"/>
    </xf>
    <xf numFmtId="0" fontId="2" fillId="3" borderId="5" xfId="3">
      <alignment horizontal="center" vertical="center"/>
    </xf>
    <xf numFmtId="0" fontId="2" fillId="3" borderId="2" xfId="3" applyBorder="1">
      <alignment horizontal="center" vertical="center"/>
    </xf>
    <xf numFmtId="2" fontId="2" fillId="4" borderId="1" xfId="0" applyNumberFormat="1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14" fillId="0" borderId="0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/>
    </xf>
    <xf numFmtId="42" fontId="7" fillId="0" borderId="4" xfId="1" applyNumberFormat="1" applyFont="1" applyBorder="1" applyAlignment="1">
      <alignment horizontal="center" vertical="center"/>
    </xf>
    <xf numFmtId="9" fontId="4" fillId="0" borderId="3" xfId="2" applyNumberFormat="1" applyFont="1" applyBorder="1" applyAlignment="1">
      <alignment horizontal="center" vertical="center"/>
    </xf>
    <xf numFmtId="0" fontId="9" fillId="0" borderId="4" xfId="0" applyFont="1" applyBorder="1" applyAlignment="1">
      <alignment horizontal="center" wrapText="1"/>
    </xf>
    <xf numFmtId="0" fontId="7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wrapText="1"/>
    </xf>
    <xf numFmtId="42" fontId="7" fillId="0" borderId="2" xfId="1" applyNumberFormat="1" applyFont="1" applyBorder="1" applyAlignment="1">
      <alignment horizontal="center" vertical="center"/>
    </xf>
    <xf numFmtId="9" fontId="4" fillId="0" borderId="1" xfId="2" applyNumberFormat="1" applyFont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 indent="1"/>
    </xf>
    <xf numFmtId="0" fontId="17" fillId="0" borderId="0" xfId="0" quotePrefix="1" applyFont="1">
      <alignment vertical="center"/>
    </xf>
  </cellXfs>
  <cellStyles count="4">
    <cellStyle name="백분율" xfId="2" builtinId="5"/>
    <cellStyle name="쉼표 [0]" xfId="1" builtinId="6"/>
    <cellStyle name="제목 레이블" xfId="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olapFunctions">
    <main first="ThisWorkbookDataModel">
      <tp t="e">
        <v>#N/A</v>
        <stp>1</stp>
        <tr r="F5" s="6"/>
        <tr r="F5" s="6"/>
        <tr r="B9" s="6"/>
        <tr r="B36" s="6"/>
        <tr r="B42" s="6"/>
        <tr r="B38" s="6"/>
        <tr r="B34" s="6"/>
        <tr r="B26" s="6"/>
        <tr r="B22" s="6"/>
        <tr r="B18" s="6"/>
        <tr r="B14" s="6"/>
        <tr r="B10" s="6"/>
        <tr r="B6" s="6"/>
        <tr r="B4" s="6"/>
        <tr r="C4" s="6"/>
        <tr r="B16" s="6"/>
        <tr r="C16" s="6"/>
        <tr r="B32" s="6"/>
        <tr r="C32" s="6"/>
        <tr r="B29" s="6"/>
        <tr r="C29" s="6"/>
        <tr r="B24" s="6"/>
        <tr r="C24" s="6"/>
        <tr r="B28" s="6"/>
        <tr r="C28" s="6"/>
        <tr r="B40" s="6"/>
        <tr r="C40" s="6"/>
        <tr r="C5" s="6"/>
        <tr r="B5" s="6"/>
        <tr r="C13" s="6"/>
        <tr r="B13" s="6"/>
        <tr r="C21" s="6"/>
        <tr r="B21" s="6"/>
        <tr r="C33" s="6"/>
        <tr r="B33" s="6"/>
        <tr r="C41" s="6"/>
        <tr r="B41" s="6"/>
        <tr r="B30" s="6"/>
        <tr r="C30" s="6"/>
        <tr r="C8" s="6"/>
        <tr r="B20" s="6"/>
        <tr r="C20" s="6"/>
        <tr r="A4" s="6"/>
        <tr r="A16" s="6"/>
        <tr r="A32" s="6"/>
        <tr r="C12" s="6"/>
        <tr r="C22" s="6"/>
        <tr r="C38" s="6"/>
        <tr r="A29" s="6"/>
        <tr r="B39" s="6"/>
        <tr r="B12" s="6"/>
        <tr r="A12" s="6"/>
        <tr r="A24" s="6"/>
        <tr r="A28" s="6"/>
        <tr r="A40" s="6"/>
        <tr r="C6" s="6"/>
        <tr r="C10" s="6"/>
        <tr r="C14" s="6"/>
        <tr r="C18" s="6"/>
        <tr r="C26" s="6"/>
        <tr r="C34" s="6"/>
        <tr r="C36" s="6"/>
        <tr r="C42" s="6"/>
        <tr r="A5" s="6"/>
        <tr r="A13" s="6"/>
        <tr r="A21" s="6"/>
        <tr r="A33" s="6"/>
        <tr r="A41" s="6"/>
        <tr r="B7" s="6"/>
        <tr r="B11" s="6"/>
        <tr r="B15" s="6"/>
        <tr r="B17" s="6"/>
        <tr r="B19" s="6"/>
        <tr r="B23" s="6"/>
        <tr r="B25" s="6"/>
        <tr r="B27" s="6"/>
        <tr r="B31" s="6"/>
        <tr r="B35" s="6"/>
        <tr r="B37" s="6"/>
        <tr r="B8" s="6"/>
        <tr r="B3" s="6"/>
        <tr r="A6" s="6"/>
        <tr r="A10" s="6"/>
        <tr r="A14" s="6"/>
        <tr r="A18" s="6"/>
        <tr r="A22" s="6"/>
        <tr r="A26" s="6"/>
        <tr r="A30" s="6"/>
        <tr r="A34" s="6"/>
        <tr r="A38" s="6"/>
        <tr r="A42" s="6"/>
        <tr r="C7" s="6"/>
        <tr r="C9" s="6"/>
        <tr r="C11" s="6"/>
        <tr r="C15" s="6"/>
        <tr r="C17" s="6"/>
        <tr r="C19" s="6"/>
        <tr r="C23" s="6"/>
        <tr r="C25" s="6"/>
        <tr r="C27" s="6"/>
        <tr r="C31" s="6"/>
        <tr r="C35" s="6"/>
        <tr r="C37" s="6"/>
        <tr r="C39" s="6"/>
        <tr r="A8" s="6"/>
        <tr r="A20" s="6"/>
        <tr r="A36" s="6"/>
        <tr r="A9" s="6"/>
        <tr r="A17" s="6"/>
        <tr r="A25" s="6"/>
        <tr r="A37" s="6"/>
        <tr r="C3" s="6"/>
        <tr r="A7" s="6"/>
        <tr r="A11" s="6"/>
        <tr r="A15" s="6"/>
        <tr r="A19" s="6"/>
        <tr r="A23" s="6"/>
        <tr r="A27" s="6"/>
        <tr r="A31" s="6"/>
        <tr r="A35" s="6"/>
        <tr r="A39" s="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powerPivotData" Target="model/item.data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invalid="1" saveData="0" refreshedBy="이승희" refreshedDate="42987.633867708333" backgroundQuery="1" createdVersion="3" refreshedVersion="6" minRefreshableVersion="3" recordCount="0" tupleCache="1" supportSubquery="1" supportAdvancedDrill="1">
  <cacheSource type="external" connectionId="1"/>
  <cacheFields count="3">
    <cacheField name="[Measures].[MeasuresLevel]" caption="MeasuresLevel" numFmtId="0">
      <sharedItems count="2">
        <s v="[Measures].[합계: 상기목표]" c="합계: 상기목표"/>
        <s v="[Measures].[합계: 상기실적]" c="합계: 상기실적"/>
      </sharedItems>
    </cacheField>
    <cacheField name="[실적표].[부서명].[부서명]" caption="부서명" numFmtId="0" hierarchy="3" level="1">
      <sharedItems count="5">
        <s v="[실적표].[부서명].&amp;[산업영업부]" c="산업영업부"/>
        <s v="[실적표].[부서명].&amp;[영업1부]" c="영업1부"/>
        <s v="[실적표].[부서명].&amp;[영업2부]" c="영업2부"/>
        <s v="[실적표].[부서명].&amp;[전략영업부]" c="전략영업부"/>
        <s v="[실적표].[부서명].&amp;[해외영업부]" c="해외영업부"/>
      </sharedItems>
    </cacheField>
    <cacheField name="[실적표].[사원명].[사원명]" caption="사원명" numFmtId="0" hierarchy="2" level="1">
      <sharedItems count="28">
        <s v="[실적표].[사원명].&amp;[강소영]" c="강소영"/>
        <s v="[실적표].[사원명].&amp;[권미숙]" c="권미숙"/>
        <s v="[실적표].[사원명].&amp;[김명희]" c="김명희"/>
        <s v="[실적표].[사원명].&amp;[장동수]" c="장동수"/>
        <s v="[실적표].[사원명].&amp;[현승수]" c="현승수"/>
        <s v="[실적표].[사원명].&amp;[강창우]" c="강창우"/>
        <s v="[실적표].[사원명].&amp;[김장희]" c="김장희"/>
        <s v="[실적표].[사원명].&amp;[나관주]" c="나관주"/>
        <s v="[실적표].[사원명].&amp;[박영화]" c="박영화"/>
        <s v="[실적표].[사원명].&amp;[박정현]" c="박정현"/>
        <s v="[실적표].[사원명].&amp;[윤선화]" c="윤선화"/>
        <s v="[실적표].[사원명].&amp;[이선남]" c="이선남"/>
        <s v="[실적표].[사원명].&amp;[이연기]" c="이연기"/>
        <s v="[실적표].[사원명].&amp;[장하나]" c="장하나"/>
        <s v="[실적표].[사원명].&amp;[한효숙]" c="한효숙"/>
        <s v="[실적표].[사원명].&amp;[황창민]" c="황창민"/>
        <s v="[실적표].[사원명].&amp;[강민우]" c="강민우"/>
        <s v="[실적표].[사원명].&amp;[이문성]" c="이문성"/>
        <s v="[실적표].[사원명].&amp;[이수해]" c="이수해"/>
        <s v="[실적표].[사원명].&amp;[이인균]" c="이인균"/>
        <s v="[실적표].[사원명].&amp;[주성권]" c="주성권"/>
        <s v="[실적표].[사원명].&amp;[김병준]" c="김병준"/>
        <s v="[실적표].[사원명].&amp;[나하나]" c="나하나"/>
        <s v="[실적표].[사원명].&amp;[황영주]" c="황영주"/>
        <s v="[실적표].[사원명].&amp;[문혜성]" c="문혜성"/>
        <s v="[실적표].[사원명].&amp;[양정현]" c="양정현"/>
        <s v="[실적표].[사원명].&amp;[윤성호]" c="윤성호"/>
        <s v="[실적표].[사원명].&amp;[이소영]" c="이소영"/>
      </sharedItems>
    </cacheField>
  </cacheFields>
  <cacheHierarchies count="11">
    <cacheHierarchy uniqueName="[Measures]" caption="Measures" attribute="1" keyAttribute="1" defaultMemberUniqueName="[Measures].[__No measures defined]" dimensionUniqueName="[Measures]" displayFolder="" measures="1" count="1" memberValueDatatype="130" unbalanced="0">
      <fieldsUsage count="1">
        <fieldUsage x="0"/>
      </fieldsUsage>
    </cacheHierarchy>
    <cacheHierarchy uniqueName="[실적표].[사원번호]" caption="사원번호" attribute="1" defaultMemberUniqueName="[실적표].[사원번호].[All]" allUniqueName="[실적표].[사원번호].[All]" dimensionUniqueName="[실적표]" displayFolder="" count="2" memberValueDatatype="130" unbalanced="0"/>
    <cacheHierarchy uniqueName="[실적표].[사원명]" caption="사원명" attribute="1" defaultMemberUniqueName="[실적표].[사원명].[All]" allUniqueName="[실적표].[사원명].[All]" dimensionUniqueName="[실적표]" displayFolder="" count="2" memberValueDatatype="130" unbalanced="0">
      <fieldsUsage count="2">
        <fieldUsage x="-1"/>
        <fieldUsage x="2"/>
      </fieldsUsage>
    </cacheHierarchy>
    <cacheHierarchy uniqueName="[실적표].[부서명]" caption="부서명" attribute="1" defaultMemberUniqueName="[실적표].[부서명].[All]" allUniqueName="[실적표].[부서명].[All]" allCaption="All" dimensionUniqueName="[실적표]" displayFolder="" count="2" memberValueDatatype="130" unbalanced="0">
      <fieldsUsage count="2">
        <fieldUsage x="-1"/>
        <fieldUsage x="1"/>
      </fieldsUsage>
    </cacheHierarchy>
    <cacheHierarchy uniqueName="[실적표].[상기목표]" caption="상기목표" attribute="1" defaultMemberUniqueName="[실적표].[상기목표].[All]" allUniqueName="[실적표].[상기목표].[All]" dimensionUniqueName="[실적표]" displayFolder="" count="2" memberValueDatatype="20" unbalanced="0"/>
    <cacheHierarchy uniqueName="[실적표].[상기실적]" caption="상기실적" attribute="1" defaultMemberUniqueName="[실적표].[상기실적].[All]" allUniqueName="[실적표].[상기실적].[All]" dimensionUniqueName="[실적표]" displayFolder="" count="2" memberValueDatatype="20" unbalanced="0"/>
    <cacheHierarchy uniqueName="[실적표].[달성율]" caption="달성율" attribute="1" defaultMemberUniqueName="[실적표].[달성율].[All]" allUniqueName="[실적표].[달성율].[All]" dimensionUniqueName="[실적표]" displayFolder="" count="2" memberValueDatatype="5" unbalanced="0"/>
    <cacheHierarchy uniqueName="[Measures].[__XL_Count 실적표]" caption="__XL_Count 실적표" measure="1" displayFolder="" measureGroup="실적표" count="0" hidden="1"/>
    <cacheHierarchy uniqueName="[Measures].[__No measures defined]" caption="__No measures defined" measure="1" displayFolder="" count="0" hidden="1"/>
    <cacheHierarchy uniqueName="[Measures].[합계: 상기목표]" caption="합계: 상기목표" measure="1" displayFolder="" measureGroup="실적표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합계: 상기실적]" caption="합계: 상기실적" measure="1" displayFolder="" measureGroup="실적표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</cacheHierarchies>
  <kpis count="0"/>
  <tupleCache>
    <entries count="78">
      <n v="48000">
        <tpls c="3">
          <tpl fld="0" item="1"/>
          <tpl fld="2" item="26"/>
          <tpl fld="1" item="4"/>
        </tpls>
      </n>
      <n v="35000">
        <tpls c="3">
          <tpl fld="0" item="1"/>
          <tpl fld="2" item="9"/>
          <tpl fld="1" item="4"/>
        </tpls>
      </n>
      <n v="210000">
        <tpls c="2">
          <tpl fld="0" item="1"/>
          <tpl fld="1" item="4"/>
        </tpls>
      </n>
      <n v="10000">
        <tpls c="3">
          <tpl fld="0" item="1"/>
          <tpl fld="2" item="21"/>
          <tpl fld="1" item="3"/>
        </tpls>
      </n>
      <n v="85000">
        <tpls c="3">
          <tpl fld="0" item="1"/>
          <tpl fld="2" item="18"/>
          <tpl fld="1" item="2"/>
        </tpls>
      </n>
      <n v="31000">
        <tpls c="3">
          <tpl fld="0" item="1"/>
          <tpl fld="2" item="10"/>
          <tpl fld="1" item="2"/>
        </tpls>
      </n>
      <n v="343000">
        <tpls c="2">
          <tpl fld="0" item="1"/>
          <tpl fld="1" item="2"/>
        </tpls>
      </n>
      <n v="94000">
        <tpls c="3">
          <tpl fld="0" item="1"/>
          <tpl fld="2" item="3"/>
          <tpl fld="1" item="1"/>
        </tpls>
      </n>
      <n v="66000">
        <tpls c="3">
          <tpl fld="0" item="1"/>
          <tpl fld="2" item="11"/>
          <tpl fld="1" item="1"/>
        </tpls>
      </n>
      <n v="12000">
        <tpls c="3">
          <tpl fld="0" item="1"/>
          <tpl fld="2" item="9"/>
          <tpl fld="1" item="1"/>
        </tpls>
      </n>
      <n v="69000">
        <tpls c="3">
          <tpl fld="0" item="1"/>
          <tpl fld="2" item="5"/>
          <tpl fld="1" item="1"/>
        </tpls>
      </n>
      <n v="90000">
        <tpls c="3">
          <tpl fld="0" item="1"/>
          <tpl fld="2" item="4"/>
          <tpl fld="1" item="0"/>
        </tpls>
      </n>
      <n v="66000">
        <tpls c="3">
          <tpl fld="0" item="1"/>
          <tpl fld="2" item="2"/>
          <tpl fld="1" item="0"/>
        </tpls>
      </n>
      <n v="33000">
        <tpls c="3">
          <tpl fld="0" item="0"/>
          <tpl fld="2" item="9"/>
          <tpl fld="1" item="4"/>
        </tpls>
      </n>
      <n v="350000">
        <tpls c="2">
          <tpl fld="0" item="0"/>
          <tpl fld="1" item="4"/>
        </tpls>
      </n>
      <n v="36000">
        <tpls c="3">
          <tpl fld="0" item="0"/>
          <tpl fld="2" item="21"/>
          <tpl fld="1" item="3"/>
        </tpls>
      </n>
      <n v="30000">
        <tpls c="3">
          <tpl fld="0" item="0"/>
          <tpl fld="2" item="18"/>
          <tpl fld="1" item="2"/>
        </tpls>
      </n>
      <n v="61000">
        <tpls c="3">
          <tpl fld="0" item="0"/>
          <tpl fld="2" item="10"/>
          <tpl fld="1" item="2"/>
        </tpls>
      </n>
      <n v="361000">
        <tpls c="2">
          <tpl fld="0" item="0"/>
          <tpl fld="1" item="2"/>
        </tpls>
      </n>
      <n v="34000">
        <tpls c="3">
          <tpl fld="0" item="0"/>
          <tpl fld="2" item="3"/>
          <tpl fld="1" item="1"/>
        </tpls>
      </n>
      <n v="80000">
        <tpls c="3">
          <tpl fld="0" item="0"/>
          <tpl fld="2" item="11"/>
          <tpl fld="1" item="1"/>
        </tpls>
      </n>
      <n v="45000">
        <tpls c="3">
          <tpl fld="0" item="0"/>
          <tpl fld="2" item="9"/>
          <tpl fld="1" item="1"/>
        </tpls>
      </n>
      <n v="10000">
        <tpls c="3">
          <tpl fld="0" item="0"/>
          <tpl fld="2" item="5"/>
          <tpl fld="1" item="1"/>
        </tpls>
      </n>
      <n v="31000">
        <tpls c="3">
          <tpl fld="0" item="0"/>
          <tpl fld="2" item="2"/>
          <tpl fld="1" item="0"/>
        </tpls>
      </n>
      <n v="1686000">
        <tpls c="2">
          <tpl fld="0" item="1"/>
          <tpl hier="3" item="4294967295"/>
        </tpls>
      </n>
      <n v="21000">
        <tpls c="3">
          <tpl fld="0" item="1"/>
          <tpl fld="2" item="24"/>
          <tpl fld="1" item="4"/>
        </tpls>
      </n>
      <n v="24000">
        <tpls c="3">
          <tpl fld="0" item="1"/>
          <tpl fld="2" item="23"/>
          <tpl fld="1" item="3"/>
        </tpls>
      </n>
      <n v="95000">
        <tpls c="3">
          <tpl fld="0" item="1"/>
          <tpl fld="2" item="17"/>
          <tpl fld="1" item="2"/>
        </tpls>
      </n>
      <n v="39000">
        <tpls c="3">
          <tpl fld="0" item="1"/>
          <tpl fld="2" item="12"/>
          <tpl fld="1" item="1"/>
        </tpls>
      </n>
      <n v="17000">
        <tpls c="3">
          <tpl fld="0" item="1"/>
          <tpl fld="2" item="8"/>
          <tpl fld="1" item="1"/>
        </tpls>
      </n>
      <n v="699000">
        <tpls c="2">
          <tpl fld="0" item="1"/>
          <tpl fld="1" item="1"/>
        </tpls>
      </n>
      <n v="46000">
        <tpls c="3">
          <tpl fld="0" item="1"/>
          <tpl fld="2" item="1"/>
          <tpl fld="1" item="0"/>
        </tpls>
      </n>
      <n v="98000">
        <tpls c="3">
          <tpl fld="0" item="0"/>
          <tpl fld="2" item="6"/>
          <tpl fld="1" item="1"/>
        </tpls>
      </n>
      <n v="88000">
        <tpls c="3">
          <tpl fld="0" item="0"/>
          <tpl fld="2" item="26"/>
          <tpl fld="1" item="4"/>
        </tpls>
      </n>
      <n v="13000">
        <tpls c="3">
          <tpl fld="0" item="1"/>
          <tpl fld="2" item="25"/>
          <tpl fld="1" item="4"/>
        </tpls>
      </n>
      <n v="65000">
        <tpls c="3">
          <tpl fld="0" item="1"/>
          <tpl fld="2" item="15"/>
          <tpl fld="1" item="1"/>
        </tpls>
      </n>
      <n v="51000">
        <tpls c="3">
          <tpl fld="0" item="1"/>
          <tpl fld="2" item="6"/>
          <tpl fld="1" item="1"/>
        </tpls>
      </n>
      <n v="68000">
        <tpls c="3">
          <tpl fld="0" item="1"/>
          <tpl fld="2" item="13"/>
          <tpl fld="1" item="1"/>
        </tpls>
      </n>
      <n v="54000">
        <tpls c="3">
          <tpl fld="0" item="0"/>
          <tpl fld="2" item="13"/>
          <tpl fld="1" item="1"/>
        </tpls>
      </n>
      <n v="98000">
        <tpls c="3">
          <tpl fld="0" item="1"/>
          <tpl fld="2" item="3"/>
          <tpl fld="1" item="0"/>
        </tpls>
      </n>
      <n v="85000">
        <tpls c="3">
          <tpl fld="0" item="0"/>
          <tpl fld="2" item="3"/>
          <tpl fld="1" item="0"/>
        </tpls>
      </n>
      <n v="103000">
        <tpls c="2">
          <tpl fld="0" item="1"/>
          <tpl fld="1" item="3"/>
        </tpls>
      </n>
      <n v="147000">
        <tpls c="2">
          <tpl fld="0" item="0"/>
          <tpl fld="1" item="3"/>
        </tpls>
      </n>
      <n v="60000">
        <tpls c="3">
          <tpl fld="0" item="0"/>
          <tpl fld="2" item="20"/>
          <tpl fld="1" item="4"/>
        </tpls>
      </n>
      <n v="78000">
        <tpls c="3">
          <tpl fld="0" item="1"/>
          <tpl fld="2" item="20"/>
          <tpl fld="1" item="4"/>
        </tpls>
      </n>
      <n v="55000">
        <tpls c="3">
          <tpl fld="0" item="0"/>
          <tpl fld="2" item="19"/>
          <tpl fld="1" item="3"/>
        </tpls>
      </n>
      <n v="54000">
        <tpls c="3">
          <tpl fld="0" item="1"/>
          <tpl fld="2" item="19"/>
          <tpl fld="1" item="3"/>
        </tpls>
      </n>
      <n v="10000">
        <tpls c="3">
          <tpl fld="0" item="0"/>
          <tpl fld="2" item="14"/>
          <tpl fld="1" item="1"/>
        </tpls>
      </n>
      <n v="87000">
        <tpls c="3">
          <tpl fld="0" item="1"/>
          <tpl fld="2" item="14"/>
          <tpl fld="1" item="1"/>
        </tpls>
      </n>
      <n v="87000">
        <tpls c="3">
          <tpl fld="0" item="0"/>
          <tpl fld="2" item="7"/>
          <tpl fld="1" item="1"/>
        </tpls>
      </n>
      <n v="81000">
        <tpls c="3">
          <tpl fld="0" item="1"/>
          <tpl fld="2" item="7"/>
          <tpl fld="1" item="1"/>
        </tpls>
      </n>
      <n v="84000">
        <tpls c="3">
          <tpl fld="0" item="0"/>
          <tpl fld="2" item="0"/>
          <tpl fld="1" item="0"/>
        </tpls>
      </n>
      <n v="31000">
        <tpls c="3">
          <tpl fld="0" item="1"/>
          <tpl fld="2" item="0"/>
          <tpl fld="1" item="0"/>
        </tpls>
      </n>
      <n v="15000">
        <tpls c="3">
          <tpl fld="0" item="1"/>
          <tpl fld="2" item="27"/>
          <tpl fld="1" item="4"/>
        </tpls>
      </n>
      <n v="40000">
        <tpls c="3">
          <tpl fld="0" item="0"/>
          <tpl fld="2" item="27"/>
          <tpl fld="1" item="4"/>
        </tpls>
      </n>
      <n v="82000">
        <tpls c="3">
          <tpl fld="0" item="1"/>
          <tpl fld="2" item="19"/>
          <tpl fld="1" item="2"/>
        </tpls>
      </n>
      <n v="48000">
        <tpls c="3">
          <tpl fld="0" item="0"/>
          <tpl fld="2" item="19"/>
          <tpl fld="1" item="2"/>
        </tpls>
      </n>
      <n v="7000">
        <tpls c="3">
          <tpl fld="0" item="1"/>
          <tpl fld="2" item="16"/>
          <tpl fld="1" item="2"/>
        </tpls>
      </n>
      <n v="73000">
        <tpls c="3">
          <tpl fld="0" item="0"/>
          <tpl fld="2" item="16"/>
          <tpl fld="1" item="2"/>
        </tpls>
      </n>
      <n v="43000">
        <tpls c="3">
          <tpl fld="0" item="1"/>
          <tpl fld="2" item="20"/>
          <tpl fld="1" item="2"/>
        </tpls>
      </n>
      <n v="72000">
        <tpls c="3">
          <tpl fld="0" item="0"/>
          <tpl fld="2" item="20"/>
          <tpl fld="1" item="2"/>
        </tpls>
      </n>
      <n v="15000">
        <tpls c="3">
          <tpl fld="0" item="1"/>
          <tpl fld="2" item="22"/>
          <tpl fld="1" item="3"/>
        </tpls>
      </n>
      <n v="21000">
        <tpls c="3">
          <tpl fld="0" item="0"/>
          <tpl fld="2" item="22"/>
          <tpl fld="1" item="3"/>
        </tpls>
      </n>
      <n v="50000">
        <tpls c="3">
          <tpl fld="0" item="1"/>
          <tpl fld="2" item="10"/>
          <tpl fld="1" item="1"/>
        </tpls>
      </n>
      <n v="73000">
        <tpls c="3">
          <tpl fld="0" item="0"/>
          <tpl fld="2" item="10"/>
          <tpl fld="1" item="1"/>
        </tpls>
      </n>
      <n v="331000">
        <tpls c="2">
          <tpl fld="0" item="1"/>
          <tpl fld="1" item="0"/>
        </tpls>
      </n>
      <n v="348000">
        <tpls c="2">
          <tpl fld="0" item="0"/>
          <tpl fld="1" item="0"/>
        </tpls>
      </n>
      <n v="74000">
        <tpls c="3">
          <tpl fld="0" item="0"/>
          <tpl fld="2" item="1"/>
          <tpl fld="1" item="0"/>
        </tpls>
      </n>
      <n v="667000">
        <tpls c="2">
          <tpl fld="0" item="0"/>
          <tpl fld="1" item="1"/>
        </tpls>
      </n>
      <n v="91000">
        <tpls c="3">
          <tpl fld="0" item="0"/>
          <tpl fld="2" item="8"/>
          <tpl fld="1" item="1"/>
        </tpls>
      </n>
      <n v="21000">
        <tpls c="3">
          <tpl fld="0" item="0"/>
          <tpl fld="2" item="12"/>
          <tpl fld="1" item="1"/>
        </tpls>
      </n>
      <n v="64000">
        <tpls c="3">
          <tpl fld="0" item="0"/>
          <tpl fld="2" item="15"/>
          <tpl fld="1" item="1"/>
        </tpls>
      </n>
      <n v="77000">
        <tpls c="3">
          <tpl fld="0" item="0"/>
          <tpl fld="2" item="17"/>
          <tpl fld="1" item="2"/>
        </tpls>
      </n>
      <n v="35000">
        <tpls c="3">
          <tpl fld="0" item="0"/>
          <tpl fld="2" item="23"/>
          <tpl fld="1" item="3"/>
        </tpls>
      </n>
      <n v="58000">
        <tpls c="3">
          <tpl fld="0" item="0"/>
          <tpl fld="2" item="25"/>
          <tpl fld="1" item="4"/>
        </tpls>
      </n>
      <n v="1873000">
        <tpls c="2">
          <tpl fld="0" item="0"/>
          <tpl hier="3" item="4294967295"/>
        </tpls>
      </n>
      <n v="71000">
        <tpls c="3">
          <tpl fld="0" item="0"/>
          <tpl fld="2" item="24"/>
          <tpl fld="1" item="4"/>
        </tpls>
      </n>
      <n v="74000">
        <tpls c="3">
          <tpl fld="0" item="0"/>
          <tpl fld="2" item="4"/>
          <tpl fld="1" item="0"/>
        </tpls>
      </n>
    </entries>
    <sets count="3">
      <set maxRank="1" setDefinition="([실적표].[부서명].[영업1부]*[실적표].[성명].[ALL].Children)" queryFailed="1"/>
      <set count="12" maxRank="1" setDefinition="([실적표].[부서명].[영업1부]*[실적표].[사원명].[ALL].Children)">
        <tpls c="2">
          <tpl fld="1" item="1"/>
          <tpl fld="2" item="5"/>
        </tpls>
      </set>
      <set count="12" maxRank="1" setDefinition="([실적표].[부서명].[영업1부]*[실적표].[사원명].[ALL].Children)" sortType="descending">
        <tpls c="2">
          <tpl fld="1" item="1"/>
          <tpl fld="2" item="3"/>
        </tpls>
        <sortByTuple c="1">
          <tpl fld="0" item="1"/>
        </sortByTuple>
      </set>
    </sets>
    <queryCache count="36">
      <query mdx="[Measures].[합계: 상기목표]">
        <tpls c="1">
          <tpl fld="0" item="0"/>
        </tpls>
      </query>
      <query mdx="[Measures].[합계: 상기실적]">
        <tpls c="1">
          <tpl fld="0" item="1"/>
        </tpls>
      </query>
      <query mdx="[실적표].[부서명].&amp;[산업영업부]">
        <tpls c="1">
          <tpl fld="1" item="0"/>
        </tpls>
      </query>
      <query mdx="[실적표].[사원명].&amp;[강소영]">
        <tpls c="1">
          <tpl fld="2" item="0"/>
        </tpls>
      </query>
      <query mdx="[실적표].[사원명].&amp;[권미숙]">
        <tpls c="1">
          <tpl fld="2" item="1"/>
        </tpls>
      </query>
      <query mdx="[실적표].[사원명].&amp;[김명희]">
        <tpls c="1">
          <tpl fld="2" item="2"/>
        </tpls>
      </query>
      <query mdx="[실적표].[사원명].&amp;[장동수]">
        <tpls c="1">
          <tpl fld="2" item="3"/>
        </tpls>
      </query>
      <query mdx="[실적표].[사원명].&amp;[현승수]">
        <tpls c="1">
          <tpl fld="2" item="4"/>
        </tpls>
      </query>
      <query mdx="[실적표].[부서명].&amp;[영업1부]">
        <tpls c="1">
          <tpl fld="1" item="1"/>
        </tpls>
      </query>
      <query mdx="[실적표].[사원명].&amp;[강창우]">
        <tpls c="1">
          <tpl fld="2" item="5"/>
        </tpls>
      </query>
      <query mdx="[실적표].[사원명].&amp;[김장희]">
        <tpls c="1">
          <tpl fld="2" item="6"/>
        </tpls>
      </query>
      <query mdx="[실적표].[사원명].&amp;[나관주]">
        <tpls c="1">
          <tpl fld="2" item="7"/>
        </tpls>
      </query>
      <query mdx="[실적표].[사원명].&amp;[박영화]">
        <tpls c="1">
          <tpl fld="2" item="8"/>
        </tpls>
      </query>
      <query mdx="[실적표].[사원명].&amp;[박정현]">
        <tpls c="1">
          <tpl fld="2" item="9"/>
        </tpls>
      </query>
      <query mdx="[실적표].[사원명].&amp;[윤선화]">
        <tpls c="1">
          <tpl fld="2" item="10"/>
        </tpls>
      </query>
      <query mdx="[실적표].[사원명].&amp;[이선남]">
        <tpls c="1">
          <tpl fld="2" item="11"/>
        </tpls>
      </query>
      <query mdx="[실적표].[사원명].&amp;[이연기]">
        <tpls c="1">
          <tpl fld="2" item="12"/>
        </tpls>
      </query>
      <query mdx="[실적표].[사원명].&amp;[장하나]">
        <tpls c="1">
          <tpl fld="2" item="13"/>
        </tpls>
      </query>
      <query mdx="[실적표].[사원명].&amp;[한효숙]">
        <tpls c="1">
          <tpl fld="2" item="14"/>
        </tpls>
      </query>
      <query mdx="[실적표].[사원명].&amp;[황창민]">
        <tpls c="1">
          <tpl fld="2" item="15"/>
        </tpls>
      </query>
      <query mdx="[실적표].[부서명].&amp;[영업2부]">
        <tpls c="1">
          <tpl fld="1" item="2"/>
        </tpls>
      </query>
      <query mdx="[실적표].[사원명].&amp;[강민우]">
        <tpls c="1">
          <tpl fld="2" item="16"/>
        </tpls>
      </query>
      <query mdx="[실적표].[사원명].&amp;[이문성]">
        <tpls c="1">
          <tpl fld="2" item="17"/>
        </tpls>
      </query>
      <query mdx="[실적표].[사원명].&amp;[이수해]">
        <tpls c="1">
          <tpl fld="2" item="18"/>
        </tpls>
      </query>
      <query mdx="[실적표].[사원명].&amp;[이인균]">
        <tpls c="1">
          <tpl fld="2" item="19"/>
        </tpls>
      </query>
      <query mdx="[실적표].[사원명].&amp;[주성권]">
        <tpls c="1">
          <tpl fld="2" item="20"/>
        </tpls>
      </query>
      <query mdx="[실적표].[부서명].&amp;[전략영업부]">
        <tpls c="1">
          <tpl fld="1" item="3"/>
        </tpls>
      </query>
      <query mdx="[실적표].[사원명].&amp;[김병준]">
        <tpls c="1">
          <tpl fld="2" item="21"/>
        </tpls>
      </query>
      <query mdx="[실적표].[사원명].&amp;[나하나]">
        <tpls c="1">
          <tpl fld="2" item="22"/>
        </tpls>
      </query>
      <query mdx="[실적표].[사원명].&amp;[황영주]">
        <tpls c="1">
          <tpl fld="2" item="23"/>
        </tpls>
      </query>
      <query mdx="[실적표].[부서명].&amp;[해외영업부]">
        <tpls c="1">
          <tpl fld="1" item="4"/>
        </tpls>
      </query>
      <query mdx="[실적표].[사원명].&amp;[문혜성]">
        <tpls c="1">
          <tpl fld="2" item="24"/>
        </tpls>
      </query>
      <query mdx="[실적표].[사원명].&amp;[양정현]">
        <tpls c="1">
          <tpl fld="2" item="25"/>
        </tpls>
      </query>
      <query mdx="[실적표].[사원명].&amp;[윤성호]">
        <tpls c="1">
          <tpl fld="2" item="26"/>
        </tpls>
      </query>
      <query mdx="[실적표].[사원명].&amp;[이소영]">
        <tpls c="1">
          <tpl fld="2" item="27"/>
        </tpls>
      </query>
      <query mdx="[실적표].[부서명].[All]">
        <tpls c="1">
          <tpl hier="3" item="4294967295"/>
        </tpls>
      </query>
    </queryCache>
  </tupleCache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tabSelected="1" workbookViewId="0">
      <selection activeCell="B12" sqref="B12"/>
    </sheetView>
  </sheetViews>
  <sheetFormatPr defaultRowHeight="16.5"/>
  <cols>
    <col min="1" max="1" width="8.125" customWidth="1"/>
    <col min="2" max="2" width="30.375" bestFit="1" customWidth="1"/>
    <col min="3" max="6" width="12.375" customWidth="1"/>
  </cols>
  <sheetData>
    <row r="2" spans="1:6">
      <c r="C2" s="9" t="s">
        <v>23</v>
      </c>
      <c r="D2" s="10">
        <v>1131</v>
      </c>
      <c r="E2" s="11">
        <v>1361.94</v>
      </c>
      <c r="F2" s="11">
        <v>10.4999</v>
      </c>
    </row>
    <row r="4" spans="1:6" ht="17.25" thickBot="1">
      <c r="A4" s="8" t="s">
        <v>22</v>
      </c>
      <c r="B4" s="8" t="s">
        <v>1</v>
      </c>
      <c r="C4" s="8" t="s">
        <v>0</v>
      </c>
      <c r="D4" s="8" t="s">
        <v>24</v>
      </c>
      <c r="E4" s="8" t="s">
        <v>25</v>
      </c>
      <c r="F4" s="8" t="s">
        <v>26</v>
      </c>
    </row>
    <row r="5" spans="1:6" ht="17.25" thickTop="1">
      <c r="A5" s="2">
        <v>1</v>
      </c>
      <c r="B5" s="3" t="s">
        <v>2</v>
      </c>
      <c r="C5" s="4">
        <v>46800</v>
      </c>
      <c r="D5" s="5">
        <f t="shared" ref="D5:D40" si="0">$C5/D$2</f>
        <v>41.379310344827587</v>
      </c>
      <c r="E5" s="7">
        <f t="shared" ref="E5:F20" si="1">$C5/E$2</f>
        <v>34.362747257588438</v>
      </c>
      <c r="F5" s="6">
        <f t="shared" si="1"/>
        <v>4457.1853065267287</v>
      </c>
    </row>
    <row r="6" spans="1:6">
      <c r="A6" s="2">
        <v>2</v>
      </c>
      <c r="B6" s="3" t="s">
        <v>31</v>
      </c>
      <c r="C6" s="4">
        <v>70000</v>
      </c>
      <c r="D6" s="5">
        <f t="shared" si="0"/>
        <v>61.892130857648098</v>
      </c>
      <c r="E6" s="7">
        <f t="shared" si="1"/>
        <v>51.397271539128006</v>
      </c>
      <c r="F6" s="6">
        <f t="shared" si="1"/>
        <v>6666.7301593348502</v>
      </c>
    </row>
    <row r="7" spans="1:6">
      <c r="A7" s="2">
        <v>3</v>
      </c>
      <c r="B7" s="3" t="s">
        <v>3</v>
      </c>
      <c r="C7" s="4">
        <v>70000</v>
      </c>
      <c r="D7" s="5">
        <f t="shared" si="0"/>
        <v>61.892130857648098</v>
      </c>
      <c r="E7" s="7">
        <f t="shared" si="1"/>
        <v>51.397271539128006</v>
      </c>
      <c r="F7" s="6">
        <f t="shared" si="1"/>
        <v>6666.7301593348502</v>
      </c>
    </row>
    <row r="8" spans="1:6">
      <c r="A8" s="2">
        <v>4</v>
      </c>
      <c r="B8" s="3" t="s">
        <v>30</v>
      </c>
      <c r="C8" s="4">
        <v>60500</v>
      </c>
      <c r="D8" s="5">
        <f t="shared" si="0"/>
        <v>53.492484526967289</v>
      </c>
      <c r="E8" s="7">
        <f t="shared" si="1"/>
        <v>44.42192754453206</v>
      </c>
      <c r="F8" s="6">
        <f t="shared" si="1"/>
        <v>5761.9596377108355</v>
      </c>
    </row>
    <row r="9" spans="1:6">
      <c r="A9" s="2">
        <v>5</v>
      </c>
      <c r="B9" s="3" t="s">
        <v>4</v>
      </c>
      <c r="C9" s="4">
        <v>55500</v>
      </c>
      <c r="D9" s="5">
        <f t="shared" si="0"/>
        <v>49.071618037135281</v>
      </c>
      <c r="E9" s="7">
        <f t="shared" si="1"/>
        <v>40.750693863165779</v>
      </c>
      <c r="F9" s="6">
        <f t="shared" si="1"/>
        <v>5285.7646263297747</v>
      </c>
    </row>
    <row r="10" spans="1:6">
      <c r="A10" s="2">
        <v>6</v>
      </c>
      <c r="B10" s="3" t="s">
        <v>5</v>
      </c>
      <c r="C10" s="4">
        <v>43500</v>
      </c>
      <c r="D10" s="5">
        <f t="shared" si="0"/>
        <v>38.46153846153846</v>
      </c>
      <c r="E10" s="7">
        <f t="shared" si="1"/>
        <v>31.939733027886689</v>
      </c>
      <c r="F10" s="6">
        <f t="shared" si="1"/>
        <v>4142.8965990152283</v>
      </c>
    </row>
    <row r="11" spans="1:6">
      <c r="A11" s="2">
        <v>7</v>
      </c>
      <c r="B11" s="3" t="s">
        <v>43</v>
      </c>
      <c r="C11" s="4">
        <v>33000</v>
      </c>
      <c r="D11" s="5">
        <f t="shared" si="0"/>
        <v>29.177718832891248</v>
      </c>
      <c r="E11" s="7">
        <f t="shared" si="1"/>
        <v>24.23014229701749</v>
      </c>
      <c r="F11" s="6">
        <f t="shared" si="1"/>
        <v>3142.8870751150012</v>
      </c>
    </row>
    <row r="12" spans="1:6">
      <c r="A12" s="2">
        <v>8</v>
      </c>
      <c r="B12" s="3" t="s">
        <v>6</v>
      </c>
      <c r="C12" s="4">
        <v>46800</v>
      </c>
      <c r="D12" s="5">
        <f t="shared" si="0"/>
        <v>41.379310344827587</v>
      </c>
      <c r="E12" s="7">
        <f t="shared" si="1"/>
        <v>34.362747257588438</v>
      </c>
      <c r="F12" s="6">
        <f t="shared" si="1"/>
        <v>4457.1853065267287</v>
      </c>
    </row>
    <row r="13" spans="1:6">
      <c r="A13" s="2">
        <v>9</v>
      </c>
      <c r="B13" s="3" t="s">
        <v>7</v>
      </c>
      <c r="C13" s="4">
        <v>49000</v>
      </c>
      <c r="D13" s="5">
        <f t="shared" si="0"/>
        <v>43.324491600353667</v>
      </c>
      <c r="E13" s="7">
        <f t="shared" si="1"/>
        <v>35.978090077389602</v>
      </c>
      <c r="F13" s="6">
        <f t="shared" si="1"/>
        <v>4666.7111115343951</v>
      </c>
    </row>
    <row r="14" spans="1:6">
      <c r="A14" s="2">
        <v>10</v>
      </c>
      <c r="B14" s="3" t="s">
        <v>8</v>
      </c>
      <c r="C14" s="4">
        <v>38200</v>
      </c>
      <c r="D14" s="5">
        <f t="shared" si="0"/>
        <v>33.775419982316535</v>
      </c>
      <c r="E14" s="7">
        <f t="shared" si="1"/>
        <v>28.048225325638427</v>
      </c>
      <c r="F14" s="6">
        <f t="shared" si="1"/>
        <v>3638.1298869513043</v>
      </c>
    </row>
    <row r="15" spans="1:6">
      <c r="A15" s="2">
        <v>11</v>
      </c>
      <c r="B15" s="3" t="s">
        <v>128</v>
      </c>
      <c r="C15" s="4">
        <v>30000</v>
      </c>
      <c r="D15" s="5">
        <f t="shared" si="0"/>
        <v>26.525198938992041</v>
      </c>
      <c r="E15" s="7">
        <f t="shared" si="1"/>
        <v>22.027402088197718</v>
      </c>
      <c r="F15" s="6">
        <f t="shared" si="1"/>
        <v>2857.1700682863648</v>
      </c>
    </row>
    <row r="16" spans="1:6">
      <c r="A16" s="2">
        <v>12</v>
      </c>
      <c r="B16" s="3" t="s">
        <v>32</v>
      </c>
      <c r="C16" s="4">
        <v>38200</v>
      </c>
      <c r="D16" s="5">
        <f t="shared" si="0"/>
        <v>33.775419982316535</v>
      </c>
      <c r="E16" s="7">
        <f t="shared" si="1"/>
        <v>28.048225325638427</v>
      </c>
      <c r="F16" s="6">
        <f t="shared" si="1"/>
        <v>3638.1298869513043</v>
      </c>
    </row>
    <row r="17" spans="1:6">
      <c r="A17" s="2">
        <v>13</v>
      </c>
      <c r="B17" s="3" t="s">
        <v>9</v>
      </c>
      <c r="C17" s="4">
        <v>43500</v>
      </c>
      <c r="D17" s="5">
        <f t="shared" si="0"/>
        <v>38.46153846153846</v>
      </c>
      <c r="E17" s="7">
        <f t="shared" si="1"/>
        <v>31.939733027886689</v>
      </c>
      <c r="F17" s="6">
        <f t="shared" si="1"/>
        <v>4142.8965990152283</v>
      </c>
    </row>
    <row r="18" spans="1:6">
      <c r="A18" s="2">
        <v>14</v>
      </c>
      <c r="B18" s="3" t="s">
        <v>10</v>
      </c>
      <c r="C18" s="4">
        <v>49000</v>
      </c>
      <c r="D18" s="5">
        <f t="shared" si="0"/>
        <v>43.324491600353667</v>
      </c>
      <c r="E18" s="7">
        <f t="shared" si="1"/>
        <v>35.978090077389602</v>
      </c>
      <c r="F18" s="6">
        <f t="shared" si="1"/>
        <v>4666.7111115343951</v>
      </c>
    </row>
    <row r="19" spans="1:6">
      <c r="A19" s="2">
        <v>15</v>
      </c>
      <c r="B19" s="3" t="s">
        <v>11</v>
      </c>
      <c r="C19" s="4">
        <v>41500</v>
      </c>
      <c r="D19" s="5">
        <f t="shared" si="0"/>
        <v>36.693191865605655</v>
      </c>
      <c r="E19" s="7">
        <f t="shared" si="1"/>
        <v>30.471239555340176</v>
      </c>
      <c r="F19" s="6">
        <f t="shared" si="1"/>
        <v>3952.4185944628043</v>
      </c>
    </row>
    <row r="20" spans="1:6">
      <c r="A20" s="2">
        <v>16</v>
      </c>
      <c r="B20" s="3" t="s">
        <v>12</v>
      </c>
      <c r="C20" s="4">
        <v>46800</v>
      </c>
      <c r="D20" s="5">
        <f t="shared" si="0"/>
        <v>41.379310344827587</v>
      </c>
      <c r="E20" s="7">
        <f t="shared" si="1"/>
        <v>34.362747257588438</v>
      </c>
      <c r="F20" s="6">
        <f t="shared" si="1"/>
        <v>4457.1853065267287</v>
      </c>
    </row>
    <row r="21" spans="1:6">
      <c r="A21" s="2">
        <v>17</v>
      </c>
      <c r="B21" s="3" t="s">
        <v>17</v>
      </c>
      <c r="C21" s="4">
        <v>33000</v>
      </c>
      <c r="D21" s="5">
        <f t="shared" si="0"/>
        <v>29.177718832891248</v>
      </c>
      <c r="E21" s="7">
        <f t="shared" ref="E21:F40" si="2">$C21/E$2</f>
        <v>24.23014229701749</v>
      </c>
      <c r="F21" s="6">
        <f t="shared" si="2"/>
        <v>3142.8870751150012</v>
      </c>
    </row>
    <row r="22" spans="1:6">
      <c r="A22" s="2">
        <v>18</v>
      </c>
      <c r="B22" s="3" t="s">
        <v>33</v>
      </c>
      <c r="C22" s="4">
        <v>33000</v>
      </c>
      <c r="D22" s="5">
        <f t="shared" si="0"/>
        <v>29.177718832891248</v>
      </c>
      <c r="E22" s="7">
        <f t="shared" si="2"/>
        <v>24.23014229701749</v>
      </c>
      <c r="F22" s="6">
        <f t="shared" si="2"/>
        <v>3142.8870751150012</v>
      </c>
    </row>
    <row r="23" spans="1:6">
      <c r="A23" s="2">
        <v>19</v>
      </c>
      <c r="B23" s="3" t="s">
        <v>29</v>
      </c>
      <c r="C23" s="4">
        <v>36000</v>
      </c>
      <c r="D23" s="5">
        <f t="shared" si="0"/>
        <v>31.830238726790451</v>
      </c>
      <c r="E23" s="7">
        <f t="shared" si="2"/>
        <v>26.432882505837259</v>
      </c>
      <c r="F23" s="6">
        <f t="shared" si="2"/>
        <v>3428.6040819436375</v>
      </c>
    </row>
    <row r="24" spans="1:6">
      <c r="A24" s="2">
        <v>20</v>
      </c>
      <c r="B24" s="3" t="s">
        <v>34</v>
      </c>
      <c r="C24" s="4">
        <v>27800</v>
      </c>
      <c r="D24" s="5">
        <f t="shared" si="0"/>
        <v>24.580017683465961</v>
      </c>
      <c r="E24" s="7">
        <f t="shared" si="2"/>
        <v>20.41205926839655</v>
      </c>
      <c r="F24" s="6">
        <f t="shared" si="2"/>
        <v>2647.644263278698</v>
      </c>
    </row>
    <row r="25" spans="1:6">
      <c r="A25" s="2">
        <v>21</v>
      </c>
      <c r="B25" s="3" t="s">
        <v>35</v>
      </c>
      <c r="C25" s="4">
        <v>43500</v>
      </c>
      <c r="D25" s="5">
        <f t="shared" si="0"/>
        <v>38.46153846153846</v>
      </c>
      <c r="E25" s="7">
        <f t="shared" si="2"/>
        <v>31.939733027886689</v>
      </c>
      <c r="F25" s="6">
        <f t="shared" si="2"/>
        <v>4142.8965990152283</v>
      </c>
    </row>
    <row r="26" spans="1:6">
      <c r="A26" s="2">
        <v>22</v>
      </c>
      <c r="B26" s="3" t="s">
        <v>36</v>
      </c>
      <c r="C26" s="4">
        <v>26000</v>
      </c>
      <c r="D26" s="5">
        <f t="shared" si="0"/>
        <v>22.988505747126435</v>
      </c>
      <c r="E26" s="7">
        <f t="shared" si="2"/>
        <v>19.090415143104689</v>
      </c>
      <c r="F26" s="6">
        <f t="shared" si="2"/>
        <v>2476.2140591815159</v>
      </c>
    </row>
    <row r="27" spans="1:6">
      <c r="A27" s="2">
        <v>23</v>
      </c>
      <c r="B27" s="3" t="s">
        <v>13</v>
      </c>
      <c r="C27" s="4">
        <v>55500</v>
      </c>
      <c r="D27" s="5">
        <f t="shared" si="0"/>
        <v>49.071618037135281</v>
      </c>
      <c r="E27" s="7">
        <f t="shared" si="2"/>
        <v>40.750693863165779</v>
      </c>
      <c r="F27" s="6">
        <f t="shared" si="2"/>
        <v>5285.7646263297747</v>
      </c>
    </row>
    <row r="28" spans="1:6">
      <c r="A28" s="2">
        <v>24</v>
      </c>
      <c r="B28" s="3" t="s">
        <v>14</v>
      </c>
      <c r="C28" s="4">
        <v>53000</v>
      </c>
      <c r="D28" s="5">
        <f t="shared" si="0"/>
        <v>46.861184792219277</v>
      </c>
      <c r="E28" s="7">
        <f t="shared" si="2"/>
        <v>38.915077022482635</v>
      </c>
      <c r="F28" s="6">
        <f t="shared" si="2"/>
        <v>5047.6671206392439</v>
      </c>
    </row>
    <row r="29" spans="1:6">
      <c r="A29" s="2">
        <v>25</v>
      </c>
      <c r="B29" s="3" t="s">
        <v>37</v>
      </c>
      <c r="C29" s="4">
        <v>70000</v>
      </c>
      <c r="D29" s="5">
        <f t="shared" si="0"/>
        <v>61.892130857648098</v>
      </c>
      <c r="E29" s="7">
        <f t="shared" si="2"/>
        <v>51.397271539128006</v>
      </c>
      <c r="F29" s="6">
        <f t="shared" si="2"/>
        <v>6666.7301593348502</v>
      </c>
    </row>
    <row r="30" spans="1:6">
      <c r="A30" s="2">
        <v>26</v>
      </c>
      <c r="B30" s="3" t="s">
        <v>38</v>
      </c>
      <c r="C30" s="4">
        <v>51000</v>
      </c>
      <c r="D30" s="5">
        <f t="shared" si="0"/>
        <v>45.092838196286472</v>
      </c>
      <c r="E30" s="7">
        <f t="shared" si="2"/>
        <v>37.446583549936122</v>
      </c>
      <c r="F30" s="6">
        <f t="shared" si="2"/>
        <v>4857.1891160868199</v>
      </c>
    </row>
    <row r="31" spans="1:6">
      <c r="A31" s="2">
        <v>27</v>
      </c>
      <c r="B31" s="3" t="s">
        <v>15</v>
      </c>
      <c r="C31" s="4">
        <v>46800</v>
      </c>
      <c r="D31" s="5">
        <f t="shared" si="0"/>
        <v>41.379310344827587</v>
      </c>
      <c r="E31" s="7">
        <f t="shared" si="2"/>
        <v>34.362747257588438</v>
      </c>
      <c r="F31" s="6">
        <f t="shared" si="2"/>
        <v>4457.1853065267287</v>
      </c>
    </row>
    <row r="32" spans="1:6">
      <c r="A32" s="2">
        <v>28</v>
      </c>
      <c r="B32" s="3" t="s">
        <v>16</v>
      </c>
      <c r="C32" s="4">
        <v>46800</v>
      </c>
      <c r="D32" s="5">
        <f t="shared" si="0"/>
        <v>41.379310344827587</v>
      </c>
      <c r="E32" s="7">
        <f t="shared" si="2"/>
        <v>34.362747257588438</v>
      </c>
      <c r="F32" s="6">
        <f t="shared" si="2"/>
        <v>4457.1853065267287</v>
      </c>
    </row>
    <row r="33" spans="1:6">
      <c r="A33" s="2">
        <v>29</v>
      </c>
      <c r="B33" s="3" t="s">
        <v>39</v>
      </c>
      <c r="C33" s="4">
        <v>42500</v>
      </c>
      <c r="D33" s="5">
        <f t="shared" si="0"/>
        <v>37.577365163572061</v>
      </c>
      <c r="E33" s="7">
        <f t="shared" si="2"/>
        <v>31.205486291613433</v>
      </c>
      <c r="F33" s="6">
        <f t="shared" si="2"/>
        <v>4047.6575967390163</v>
      </c>
    </row>
    <row r="34" spans="1:6">
      <c r="A34" s="2">
        <v>30</v>
      </c>
      <c r="B34" s="3" t="s">
        <v>40</v>
      </c>
      <c r="C34" s="4">
        <v>26000</v>
      </c>
      <c r="D34" s="5">
        <f t="shared" si="0"/>
        <v>22.988505747126435</v>
      </c>
      <c r="E34" s="7">
        <f t="shared" si="2"/>
        <v>19.090415143104689</v>
      </c>
      <c r="F34" s="6">
        <f t="shared" si="2"/>
        <v>2476.2140591815159</v>
      </c>
    </row>
    <row r="35" spans="1:6">
      <c r="A35" s="2">
        <v>31</v>
      </c>
      <c r="B35" s="3" t="s">
        <v>18</v>
      </c>
      <c r="C35" s="4">
        <v>26000</v>
      </c>
      <c r="D35" s="5">
        <f t="shared" si="0"/>
        <v>22.988505747126435</v>
      </c>
      <c r="E35" s="7">
        <f t="shared" si="2"/>
        <v>19.090415143104689</v>
      </c>
      <c r="F35" s="6">
        <f t="shared" si="2"/>
        <v>2476.2140591815159</v>
      </c>
    </row>
    <row r="36" spans="1:6">
      <c r="A36" s="2">
        <v>32</v>
      </c>
      <c r="B36" s="3" t="s">
        <v>19</v>
      </c>
      <c r="C36" s="4">
        <v>60500</v>
      </c>
      <c r="D36" s="5">
        <f t="shared" si="0"/>
        <v>53.492484526967289</v>
      </c>
      <c r="E36" s="7">
        <f t="shared" si="2"/>
        <v>44.42192754453206</v>
      </c>
      <c r="F36" s="6">
        <f t="shared" si="2"/>
        <v>5761.9596377108355</v>
      </c>
    </row>
    <row r="37" spans="1:6">
      <c r="A37" s="2">
        <v>33</v>
      </c>
      <c r="B37" s="3" t="s">
        <v>41</v>
      </c>
      <c r="C37" s="4">
        <v>33000</v>
      </c>
      <c r="D37" s="5">
        <f t="shared" si="0"/>
        <v>29.177718832891248</v>
      </c>
      <c r="E37" s="7">
        <f t="shared" si="2"/>
        <v>24.23014229701749</v>
      </c>
      <c r="F37" s="6">
        <f t="shared" si="2"/>
        <v>3142.8870751150012</v>
      </c>
    </row>
    <row r="38" spans="1:6">
      <c r="A38" s="2">
        <v>34</v>
      </c>
      <c r="B38" s="3" t="s">
        <v>20</v>
      </c>
      <c r="C38" s="4">
        <v>46800</v>
      </c>
      <c r="D38" s="5">
        <f t="shared" si="0"/>
        <v>41.379310344827587</v>
      </c>
      <c r="E38" s="7">
        <f t="shared" si="2"/>
        <v>34.362747257588438</v>
      </c>
      <c r="F38" s="6">
        <f t="shared" si="2"/>
        <v>4457.1853065267287</v>
      </c>
    </row>
    <row r="39" spans="1:6">
      <c r="A39" s="2">
        <v>35</v>
      </c>
      <c r="B39" s="3" t="s">
        <v>21</v>
      </c>
      <c r="C39" s="4">
        <v>49000</v>
      </c>
      <c r="D39" s="5">
        <f t="shared" si="0"/>
        <v>43.324491600353667</v>
      </c>
      <c r="E39" s="7">
        <f t="shared" si="2"/>
        <v>35.978090077389602</v>
      </c>
      <c r="F39" s="6">
        <f t="shared" si="2"/>
        <v>4666.7111115343951</v>
      </c>
    </row>
    <row r="40" spans="1:6">
      <c r="A40" s="2">
        <v>36</v>
      </c>
      <c r="B40" s="3" t="s">
        <v>42</v>
      </c>
      <c r="C40" s="4">
        <v>42500</v>
      </c>
      <c r="D40" s="5">
        <f t="shared" si="0"/>
        <v>37.577365163572061</v>
      </c>
      <c r="E40" s="7">
        <f t="shared" si="2"/>
        <v>31.205486291613433</v>
      </c>
      <c r="F40" s="6">
        <f t="shared" si="2"/>
        <v>4047.6575967390163</v>
      </c>
    </row>
  </sheetData>
  <sheetProtection algorithmName="SHA-512" hashValue="cVk9s6IfW3RxJu9VO37Kiry7lm5F8Rkd36VmQQsxMp/SE2LQ6Oc7Z5/Eue0bl9RkKeT0079rkY73Oz6HjkGBAA==" saltValue="nJmhn9EbAIpRYDYMnMbW0g==" spinCount="100000" sheet="1" objects="1" scenarios="1"/>
  <protectedRanges>
    <protectedRange algorithmName="SHA-512" hashValue="syBJELs0lsgiPr4kHGXlxJF12xVK5BLhMNgd0+ciTUMlyhz9SjqaHT20KyEGe8O4MHngTTdBsgUBA+vGE/cpcA==" saltValue="lme+csFEL9gp3eDgHocuzw==" spinCount="100000" sqref="D2:F2" name="환율"/>
  </protectedRange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6"/>
  <sheetViews>
    <sheetView zoomScaleNormal="100" workbookViewId="0">
      <selection activeCell="C4" sqref="C4"/>
    </sheetView>
  </sheetViews>
  <sheetFormatPr defaultRowHeight="16.5"/>
  <cols>
    <col min="2" max="2" width="10.875" customWidth="1"/>
    <col min="3" max="3" width="35.25" customWidth="1"/>
  </cols>
  <sheetData>
    <row r="3" spans="2:3" ht="29.25" customHeight="1">
      <c r="B3" s="8" t="s">
        <v>0</v>
      </c>
      <c r="C3" s="4">
        <f>VLOOKUP("스모킹 비치 원피스",환율계산,2,FALSE)</f>
        <v>33000</v>
      </c>
    </row>
    <row r="4" spans="2:3" ht="29.25" customHeight="1">
      <c r="B4" s="8" t="s">
        <v>24</v>
      </c>
      <c r="C4" s="5"/>
    </row>
    <row r="5" spans="2:3" ht="29.25" customHeight="1">
      <c r="B5" s="8" t="s">
        <v>27</v>
      </c>
      <c r="C5" s="3"/>
    </row>
    <row r="6" spans="2:3" ht="29.25" customHeight="1">
      <c r="B6" s="8" t="s">
        <v>28</v>
      </c>
      <c r="C6" s="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7"/>
  <sheetViews>
    <sheetView workbookViewId="0">
      <selection activeCell="D13" sqref="D13"/>
    </sheetView>
  </sheetViews>
  <sheetFormatPr defaultRowHeight="16.5"/>
  <cols>
    <col min="1" max="1" width="2.625" customWidth="1"/>
    <col min="2" max="2" width="10.25" customWidth="1"/>
    <col min="3" max="3" width="11.75" customWidth="1"/>
    <col min="4" max="4" width="15.125" bestFit="1" customWidth="1"/>
    <col min="5" max="5" width="11.875" bestFit="1" customWidth="1"/>
    <col min="6" max="7" width="12.5" customWidth="1"/>
  </cols>
  <sheetData>
    <row r="1" spans="2:7" ht="40.5" customHeight="1">
      <c r="B1" s="24" t="s">
        <v>123</v>
      </c>
      <c r="C1" s="24"/>
      <c r="D1" s="24"/>
      <c r="E1" s="24"/>
      <c r="F1" s="24"/>
      <c r="G1" s="24"/>
    </row>
    <row r="2" spans="2:7">
      <c r="G2" s="12" t="s">
        <v>124</v>
      </c>
    </row>
    <row r="4" spans="2:7">
      <c r="B4" s="13" t="s">
        <v>44</v>
      </c>
      <c r="C4" s="13" t="s">
        <v>45</v>
      </c>
      <c r="D4" s="13" t="s">
        <v>46</v>
      </c>
      <c r="E4" s="13" t="s">
        <v>47</v>
      </c>
      <c r="F4" s="13" t="s">
        <v>48</v>
      </c>
      <c r="G4" s="14" t="s">
        <v>49</v>
      </c>
    </row>
    <row r="5" spans="2:7">
      <c r="B5" s="15" t="s">
        <v>50</v>
      </c>
      <c r="C5" s="19" t="s">
        <v>89</v>
      </c>
      <c r="D5" s="15" t="s">
        <v>90</v>
      </c>
      <c r="E5" s="17">
        <v>85000</v>
      </c>
      <c r="F5" s="17">
        <v>98000</v>
      </c>
      <c r="G5" s="18">
        <f t="shared" ref="G5:G37" si="0">F5/E5</f>
        <v>1.1529411764705881</v>
      </c>
    </row>
    <row r="6" spans="2:7">
      <c r="B6" s="15" t="s">
        <v>51</v>
      </c>
      <c r="C6" s="16" t="s">
        <v>91</v>
      </c>
      <c r="D6" s="15" t="s">
        <v>52</v>
      </c>
      <c r="E6" s="17">
        <v>84000</v>
      </c>
      <c r="F6" s="17">
        <v>31000</v>
      </c>
      <c r="G6" s="18">
        <f t="shared" si="0"/>
        <v>0.36904761904761907</v>
      </c>
    </row>
    <row r="7" spans="2:7">
      <c r="B7" s="15" t="s">
        <v>53</v>
      </c>
      <c r="C7" s="16" t="s">
        <v>92</v>
      </c>
      <c r="D7" s="15" t="s">
        <v>52</v>
      </c>
      <c r="E7" s="17">
        <v>74000</v>
      </c>
      <c r="F7" s="17">
        <v>90000</v>
      </c>
      <c r="G7" s="18">
        <f t="shared" si="0"/>
        <v>1.2162162162162162</v>
      </c>
    </row>
    <row r="8" spans="2:7">
      <c r="B8" s="15" t="s">
        <v>54</v>
      </c>
      <c r="C8" s="19" t="s">
        <v>93</v>
      </c>
      <c r="D8" s="15" t="s">
        <v>52</v>
      </c>
      <c r="E8" s="17">
        <v>31000</v>
      </c>
      <c r="F8" s="17">
        <v>66000</v>
      </c>
      <c r="G8" s="18">
        <f t="shared" si="0"/>
        <v>2.129032258064516</v>
      </c>
    </row>
    <row r="9" spans="2:7">
      <c r="B9" s="15" t="s">
        <v>55</v>
      </c>
      <c r="C9" s="19" t="s">
        <v>94</v>
      </c>
      <c r="D9" s="15" t="s">
        <v>52</v>
      </c>
      <c r="E9" s="17">
        <v>74000</v>
      </c>
      <c r="F9" s="17">
        <v>46000</v>
      </c>
      <c r="G9" s="18">
        <f t="shared" si="0"/>
        <v>0.6216216216216216</v>
      </c>
    </row>
    <row r="10" spans="2:7">
      <c r="B10" s="15" t="s">
        <v>95</v>
      </c>
      <c r="C10" s="19" t="s">
        <v>56</v>
      </c>
      <c r="D10" s="15" t="s">
        <v>96</v>
      </c>
      <c r="E10" s="17">
        <v>45000</v>
      </c>
      <c r="F10" s="17">
        <v>12000</v>
      </c>
      <c r="G10" s="18">
        <f t="shared" si="0"/>
        <v>0.26666666666666666</v>
      </c>
    </row>
    <row r="11" spans="2:7">
      <c r="B11" s="15" t="s">
        <v>57</v>
      </c>
      <c r="C11" s="16" t="s">
        <v>97</v>
      </c>
      <c r="D11" s="15" t="s">
        <v>58</v>
      </c>
      <c r="E11" s="17">
        <v>10000</v>
      </c>
      <c r="F11" s="17">
        <v>69000</v>
      </c>
      <c r="G11" s="18">
        <f t="shared" si="0"/>
        <v>6.9</v>
      </c>
    </row>
    <row r="12" spans="2:7">
      <c r="B12" s="15" t="s">
        <v>59</v>
      </c>
      <c r="C12" s="16" t="s">
        <v>98</v>
      </c>
      <c r="D12" s="15" t="s">
        <v>58</v>
      </c>
      <c r="E12" s="17">
        <v>91000</v>
      </c>
      <c r="F12" s="17">
        <v>17000</v>
      </c>
      <c r="G12" s="18">
        <f t="shared" si="0"/>
        <v>0.18681318681318682</v>
      </c>
    </row>
    <row r="13" spans="2:7">
      <c r="B13" s="15" t="s">
        <v>60</v>
      </c>
      <c r="C13" s="16" t="s">
        <v>99</v>
      </c>
      <c r="D13" s="15" t="s">
        <v>58</v>
      </c>
      <c r="E13" s="17">
        <v>54000</v>
      </c>
      <c r="F13" s="17">
        <v>68000</v>
      </c>
      <c r="G13" s="18">
        <f t="shared" si="0"/>
        <v>1.2592592592592593</v>
      </c>
    </row>
    <row r="14" spans="2:7">
      <c r="B14" s="15" t="s">
        <v>61</v>
      </c>
      <c r="C14" s="16" t="s">
        <v>100</v>
      </c>
      <c r="D14" s="15" t="s">
        <v>58</v>
      </c>
      <c r="E14" s="17">
        <v>98000</v>
      </c>
      <c r="F14" s="17">
        <v>51000</v>
      </c>
      <c r="G14" s="18">
        <f t="shared" si="0"/>
        <v>0.52040816326530615</v>
      </c>
    </row>
    <row r="15" spans="2:7">
      <c r="B15" s="15" t="s">
        <v>62</v>
      </c>
      <c r="C15" s="19" t="s">
        <v>101</v>
      </c>
      <c r="D15" s="15" t="s">
        <v>58</v>
      </c>
      <c r="E15" s="17">
        <v>80000</v>
      </c>
      <c r="F15" s="17">
        <v>66000</v>
      </c>
      <c r="G15" s="18">
        <f t="shared" si="0"/>
        <v>0.82499999999999996</v>
      </c>
    </row>
    <row r="16" spans="2:7">
      <c r="B16" s="15" t="s">
        <v>63</v>
      </c>
      <c r="C16" s="19" t="s">
        <v>102</v>
      </c>
      <c r="D16" s="15" t="s">
        <v>58</v>
      </c>
      <c r="E16" s="17">
        <v>21000</v>
      </c>
      <c r="F16" s="17">
        <v>39000</v>
      </c>
      <c r="G16" s="18">
        <f t="shared" si="0"/>
        <v>1.8571428571428572</v>
      </c>
    </row>
    <row r="17" spans="2:7">
      <c r="B17" s="15" t="s">
        <v>64</v>
      </c>
      <c r="C17" s="19" t="s">
        <v>103</v>
      </c>
      <c r="D17" s="15" t="s">
        <v>58</v>
      </c>
      <c r="E17" s="17">
        <v>87000</v>
      </c>
      <c r="F17" s="17">
        <v>81000</v>
      </c>
      <c r="G17" s="18">
        <f t="shared" si="0"/>
        <v>0.93103448275862066</v>
      </c>
    </row>
    <row r="18" spans="2:7">
      <c r="B18" s="15" t="s">
        <v>65</v>
      </c>
      <c r="C18" s="19" t="s">
        <v>104</v>
      </c>
      <c r="D18" s="15" t="s">
        <v>58</v>
      </c>
      <c r="E18" s="17">
        <v>64000</v>
      </c>
      <c r="F18" s="17">
        <v>65000</v>
      </c>
      <c r="G18" s="18">
        <f t="shared" si="0"/>
        <v>1.015625</v>
      </c>
    </row>
    <row r="19" spans="2:7">
      <c r="B19" s="15" t="s">
        <v>66</v>
      </c>
      <c r="C19" s="19" t="s">
        <v>105</v>
      </c>
      <c r="D19" s="15" t="s">
        <v>58</v>
      </c>
      <c r="E19" s="17">
        <v>34000</v>
      </c>
      <c r="F19" s="17">
        <v>94000</v>
      </c>
      <c r="G19" s="18">
        <f t="shared" si="0"/>
        <v>2.7647058823529411</v>
      </c>
    </row>
    <row r="20" spans="2:7">
      <c r="B20" s="15" t="s">
        <v>67</v>
      </c>
      <c r="C20" s="19" t="s">
        <v>106</v>
      </c>
      <c r="D20" s="15" t="s">
        <v>58</v>
      </c>
      <c r="E20" s="17">
        <v>73000</v>
      </c>
      <c r="F20" s="17">
        <v>50000</v>
      </c>
      <c r="G20" s="18">
        <f t="shared" si="0"/>
        <v>0.68493150684931503</v>
      </c>
    </row>
    <row r="21" spans="2:7">
      <c r="B21" s="15" t="s">
        <v>68</v>
      </c>
      <c r="C21" s="19" t="s">
        <v>107</v>
      </c>
      <c r="D21" s="15" t="s">
        <v>58</v>
      </c>
      <c r="E21" s="17">
        <v>10000</v>
      </c>
      <c r="F21" s="17">
        <v>87000</v>
      </c>
      <c r="G21" s="18">
        <f t="shared" si="0"/>
        <v>8.6999999999999993</v>
      </c>
    </row>
    <row r="22" spans="2:7">
      <c r="B22" s="15" t="s">
        <v>69</v>
      </c>
      <c r="C22" s="19" t="s">
        <v>108</v>
      </c>
      <c r="D22" s="15" t="s">
        <v>109</v>
      </c>
      <c r="E22" s="17">
        <v>61000</v>
      </c>
      <c r="F22" s="17">
        <v>31000</v>
      </c>
      <c r="G22" s="18">
        <f t="shared" si="0"/>
        <v>0.50819672131147542</v>
      </c>
    </row>
    <row r="23" spans="2:7">
      <c r="B23" s="15" t="s">
        <v>70</v>
      </c>
      <c r="C23" s="16" t="s">
        <v>110</v>
      </c>
      <c r="D23" s="15" t="s">
        <v>71</v>
      </c>
      <c r="E23" s="17">
        <v>73000</v>
      </c>
      <c r="F23" s="17">
        <v>7000</v>
      </c>
      <c r="G23" s="18">
        <f t="shared" si="0"/>
        <v>9.5890410958904104E-2</v>
      </c>
    </row>
    <row r="24" spans="2:7">
      <c r="B24" s="15" t="s">
        <v>72</v>
      </c>
      <c r="C24" s="16" t="s">
        <v>111</v>
      </c>
      <c r="D24" s="15" t="s">
        <v>71</v>
      </c>
      <c r="E24" s="17">
        <v>77000</v>
      </c>
      <c r="F24" s="17">
        <v>95000</v>
      </c>
      <c r="G24" s="18">
        <f t="shared" si="0"/>
        <v>1.2337662337662338</v>
      </c>
    </row>
    <row r="25" spans="2:7">
      <c r="B25" s="15" t="s">
        <v>73</v>
      </c>
      <c r="C25" s="19" t="s">
        <v>112</v>
      </c>
      <c r="D25" s="15" t="s">
        <v>71</v>
      </c>
      <c r="E25" s="17">
        <v>30000</v>
      </c>
      <c r="F25" s="17">
        <v>85000</v>
      </c>
      <c r="G25" s="18">
        <f t="shared" si="0"/>
        <v>2.8333333333333335</v>
      </c>
    </row>
    <row r="26" spans="2:7">
      <c r="B26" s="15" t="s">
        <v>74</v>
      </c>
      <c r="C26" s="19" t="s">
        <v>113</v>
      </c>
      <c r="D26" s="15" t="s">
        <v>71</v>
      </c>
      <c r="E26" s="17">
        <v>48000</v>
      </c>
      <c r="F26" s="17">
        <v>82000</v>
      </c>
      <c r="G26" s="18">
        <f t="shared" si="0"/>
        <v>1.7083333333333333</v>
      </c>
    </row>
    <row r="27" spans="2:7">
      <c r="B27" s="15" t="s">
        <v>75</v>
      </c>
      <c r="C27" s="19" t="s">
        <v>114</v>
      </c>
      <c r="D27" s="15" t="s">
        <v>71</v>
      </c>
      <c r="E27" s="17">
        <v>72000</v>
      </c>
      <c r="F27" s="17">
        <v>43000</v>
      </c>
      <c r="G27" s="18">
        <f t="shared" si="0"/>
        <v>0.59722222222222221</v>
      </c>
    </row>
    <row r="28" spans="2:7">
      <c r="B28" s="15" t="s">
        <v>76</v>
      </c>
      <c r="C28" s="19" t="s">
        <v>113</v>
      </c>
      <c r="D28" s="15" t="s">
        <v>77</v>
      </c>
      <c r="E28" s="17">
        <v>55000</v>
      </c>
      <c r="F28" s="17">
        <v>54000</v>
      </c>
      <c r="G28" s="18">
        <f t="shared" si="0"/>
        <v>0.98181818181818181</v>
      </c>
    </row>
    <row r="29" spans="2:7">
      <c r="B29" s="15" t="s">
        <v>78</v>
      </c>
      <c r="C29" s="16" t="s">
        <v>115</v>
      </c>
      <c r="D29" s="15" t="s">
        <v>77</v>
      </c>
      <c r="E29" s="17">
        <v>35000</v>
      </c>
      <c r="F29" s="17">
        <v>24000</v>
      </c>
      <c r="G29" s="18">
        <f t="shared" si="0"/>
        <v>0.68571428571428572</v>
      </c>
    </row>
    <row r="30" spans="2:7">
      <c r="B30" s="15" t="s">
        <v>79</v>
      </c>
      <c r="C30" s="16" t="s">
        <v>116</v>
      </c>
      <c r="D30" s="15" t="s">
        <v>77</v>
      </c>
      <c r="E30" s="17">
        <v>21000</v>
      </c>
      <c r="F30" s="17">
        <v>15000</v>
      </c>
      <c r="G30" s="18">
        <f t="shared" si="0"/>
        <v>0.7142857142857143</v>
      </c>
    </row>
    <row r="31" spans="2:7">
      <c r="B31" s="15" t="s">
        <v>80</v>
      </c>
      <c r="C31" s="19" t="s">
        <v>117</v>
      </c>
      <c r="D31" s="15" t="s">
        <v>77</v>
      </c>
      <c r="E31" s="17">
        <v>36000</v>
      </c>
      <c r="F31" s="17">
        <v>10000</v>
      </c>
      <c r="G31" s="18">
        <f t="shared" si="0"/>
        <v>0.27777777777777779</v>
      </c>
    </row>
    <row r="32" spans="2:7">
      <c r="B32" s="15" t="s">
        <v>81</v>
      </c>
      <c r="C32" s="19" t="s">
        <v>118</v>
      </c>
      <c r="D32" s="15" t="s">
        <v>82</v>
      </c>
      <c r="E32" s="17">
        <v>60000</v>
      </c>
      <c r="F32" s="17">
        <v>78000</v>
      </c>
      <c r="G32" s="18">
        <f t="shared" si="0"/>
        <v>1.3</v>
      </c>
    </row>
    <row r="33" spans="2:7">
      <c r="B33" s="15" t="s">
        <v>83</v>
      </c>
      <c r="C33" s="16" t="s">
        <v>119</v>
      </c>
      <c r="D33" s="15" t="s">
        <v>82</v>
      </c>
      <c r="E33" s="17">
        <v>40000</v>
      </c>
      <c r="F33" s="17">
        <v>15000</v>
      </c>
      <c r="G33" s="18">
        <f t="shared" si="0"/>
        <v>0.375</v>
      </c>
    </row>
    <row r="34" spans="2:7">
      <c r="B34" s="15" t="s">
        <v>84</v>
      </c>
      <c r="C34" s="16" t="s">
        <v>120</v>
      </c>
      <c r="D34" s="15" t="s">
        <v>121</v>
      </c>
      <c r="E34" s="17">
        <v>71000</v>
      </c>
      <c r="F34" s="17">
        <v>21000</v>
      </c>
      <c r="G34" s="18">
        <f t="shared" si="0"/>
        <v>0.29577464788732394</v>
      </c>
    </row>
    <row r="35" spans="2:7">
      <c r="B35" s="15" t="s">
        <v>85</v>
      </c>
      <c r="C35" s="19" t="s">
        <v>122</v>
      </c>
      <c r="D35" s="15" t="s">
        <v>82</v>
      </c>
      <c r="E35" s="17">
        <v>88000</v>
      </c>
      <c r="F35" s="17">
        <v>48000</v>
      </c>
      <c r="G35" s="18">
        <f t="shared" si="0"/>
        <v>0.54545454545454541</v>
      </c>
    </row>
    <row r="36" spans="2:7">
      <c r="B36" s="15" t="s">
        <v>86</v>
      </c>
      <c r="C36" s="19" t="s">
        <v>56</v>
      </c>
      <c r="D36" s="15" t="s">
        <v>82</v>
      </c>
      <c r="E36" s="17">
        <v>33000</v>
      </c>
      <c r="F36" s="17">
        <v>35000</v>
      </c>
      <c r="G36" s="18">
        <f t="shared" si="0"/>
        <v>1.0606060606060606</v>
      </c>
    </row>
    <row r="37" spans="2:7">
      <c r="B37" s="20" t="s">
        <v>87</v>
      </c>
      <c r="C37" s="21" t="s">
        <v>88</v>
      </c>
      <c r="D37" s="20" t="s">
        <v>82</v>
      </c>
      <c r="E37" s="22">
        <v>58000</v>
      </c>
      <c r="F37" s="22">
        <v>13000</v>
      </c>
      <c r="G37" s="23">
        <f t="shared" si="0"/>
        <v>0.22413793103448276</v>
      </c>
    </row>
  </sheetData>
  <mergeCells count="1">
    <mergeCell ref="B1:G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42"/>
  <sheetViews>
    <sheetView zoomScaleNormal="100" workbookViewId="0">
      <selection activeCell="F5" sqref="F5"/>
    </sheetView>
  </sheetViews>
  <sheetFormatPr defaultRowHeight="16.5"/>
  <cols>
    <col min="1" max="1" width="13.375" style="25" bestFit="1" customWidth="1"/>
    <col min="2" max="3" width="14.5" style="25" bestFit="1" customWidth="1"/>
    <col min="4" max="4" width="9" style="25"/>
    <col min="5" max="5" width="22.5" style="25" bestFit="1" customWidth="1"/>
    <col min="6" max="6" width="18.125" style="25" customWidth="1"/>
    <col min="7" max="16384" width="9" style="25"/>
  </cols>
  <sheetData>
    <row r="3" spans="1:6">
      <c r="A3" s="25" t="s">
        <v>125</v>
      </c>
      <c r="B3" s="25" t="str" vm="28">
        <f>CUBEMEMBER("ThisWorkbookDataModel","[Measures].[합계: 상기목표]")</f>
        <v>합계: 상기목표</v>
      </c>
      <c r="C3" s="25" t="str" vm="10">
        <f>CUBEMEMBER("ThisWorkbookDataModel","[Measures].[합계: 상기실적]")</f>
        <v>합계: 상기실적</v>
      </c>
      <c r="E3" s="26" t="s">
        <v>126</v>
      </c>
    </row>
    <row r="4" spans="1:6">
      <c r="A4" s="27" t="str" vm="41">
        <f>CUBEMEMBER("ThisWorkbookDataModel","[실적표].[부서명].&amp;[산업영업부]")</f>
        <v>산업영업부</v>
      </c>
      <c r="B4" s="25" vm="108">
        <f t="shared" ref="B4:C23" si="0">CUBEVALUE("ThisWorkbookDataModel",$A4,B$3)</f>
        <v>348000</v>
      </c>
      <c r="C4" s="25" vm="107">
        <f t="shared" si="0"/>
        <v>331000</v>
      </c>
    </row>
    <row r="5" spans="1:6">
      <c r="A5" s="28" t="str" vm="33">
        <f>CUBEMEMBER("ThisWorkbookDataModel",{"[실적표].[부서명].&amp;[산업영업부]","[실적표].[사원명].&amp;[강소영]"})</f>
        <v>강소영</v>
      </c>
      <c r="B5" s="25" vm="93">
        <f t="shared" si="0"/>
        <v>84000</v>
      </c>
      <c r="C5" s="25" vm="94">
        <f t="shared" si="0"/>
        <v>31000</v>
      </c>
      <c r="E5" s="1" t="s">
        <v>127</v>
      </c>
      <c r="F5" s="29" t="str" vm="120">
        <f>CUBERANKEDMEMBER("ThisWorkbookDataModel",CUBESET("ThisWorkbookDataModel","([실적표].[부서명].[영업1부]*[실적표].[사원명].[ALL].Children)",,2,"[Measures].[합계: 상기실적]"),1)</f>
        <v>장동수</v>
      </c>
    </row>
    <row r="6" spans="1:6">
      <c r="A6" s="28" t="str" vm="27">
        <f>CUBEMEMBER("ThisWorkbookDataModel",{"[실적표].[부서명].&amp;[산업영업부]","[실적표].[사원명].&amp;[권미숙]"})</f>
        <v>권미숙</v>
      </c>
      <c r="B6" s="25" vm="109">
        <f t="shared" si="0"/>
        <v>74000</v>
      </c>
      <c r="C6" s="25" vm="73">
        <f t="shared" si="0"/>
        <v>46000</v>
      </c>
    </row>
    <row r="7" spans="1:6">
      <c r="A7" s="28" t="str" vm="9">
        <f>CUBEMEMBER("ThisWorkbookDataModel",{"[실적표].[부서명].&amp;[산업영업부]","[실적표].[사원명].&amp;[김명희]"})</f>
        <v>김명희</v>
      </c>
      <c r="B7" s="25" vm="65">
        <f t="shared" si="0"/>
        <v>31000</v>
      </c>
      <c r="C7" s="25" vm="54">
        <f t="shared" si="0"/>
        <v>66000</v>
      </c>
    </row>
    <row r="8" spans="1:6">
      <c r="A8" s="28" t="str" vm="17">
        <f>CUBEMEMBER("ThisWorkbookDataModel",{"[실적표].[부서명].&amp;[산업영업부]","[실적표].[사원명].&amp;[장동수]"})</f>
        <v>장동수</v>
      </c>
      <c r="B8" s="25" vm="82">
        <f t="shared" si="0"/>
        <v>85000</v>
      </c>
      <c r="C8" s="25" vm="81">
        <f t="shared" si="0"/>
        <v>98000</v>
      </c>
    </row>
    <row r="9" spans="1:6">
      <c r="A9" s="28" t="str" vm="14">
        <f>CUBEMEMBER("ThisWorkbookDataModel",{"[실적표].[부서명].&amp;[산업영업부]","[실적표].[사원명].&amp;[현승수]"})</f>
        <v>현승수</v>
      </c>
      <c r="B9" s="25" vm="119">
        <f t="shared" si="0"/>
        <v>74000</v>
      </c>
      <c r="C9" s="25" vm="53">
        <f t="shared" si="0"/>
        <v>90000</v>
      </c>
    </row>
    <row r="10" spans="1:6">
      <c r="A10" s="27" t="str" vm="26">
        <f>CUBEMEMBER("ThisWorkbookDataModel","[실적표].[부서명].&amp;[영업1부]")</f>
        <v>영업1부</v>
      </c>
      <c r="B10" s="25" vm="110">
        <f t="shared" si="0"/>
        <v>667000</v>
      </c>
      <c r="C10" s="25" vm="72">
        <f t="shared" si="0"/>
        <v>699000</v>
      </c>
    </row>
    <row r="11" spans="1:6">
      <c r="A11" s="28" t="str" vm="8">
        <f>CUBEMEMBER("ThisWorkbookDataModel",{"[실적표].[부서명].&amp;[영업1부]","[실적표].[사원명].&amp;[강창우]"})</f>
        <v>강창우</v>
      </c>
      <c r="B11" s="25" vm="64">
        <f t="shared" si="0"/>
        <v>10000</v>
      </c>
      <c r="C11" s="25" vm="52">
        <f t="shared" si="0"/>
        <v>69000</v>
      </c>
    </row>
    <row r="12" spans="1:6">
      <c r="A12" s="28" t="str" vm="37">
        <f>CUBEMEMBER("ThisWorkbookDataModel",{"[실적표].[부서명].&amp;[영업1부]","[실적표].[사원명].&amp;[김장희]"})</f>
        <v>김장희</v>
      </c>
      <c r="B12" s="25" vm="74">
        <f t="shared" si="0"/>
        <v>98000</v>
      </c>
      <c r="C12" s="25" vm="78">
        <f t="shared" si="0"/>
        <v>51000</v>
      </c>
    </row>
    <row r="13" spans="1:6">
      <c r="A13" s="28" t="str" vm="32">
        <f>CUBEMEMBER("ThisWorkbookDataModel",{"[실적표].[부서명].&amp;[영업1부]","[실적표].[사원명].&amp;[나관주]"})</f>
        <v>나관주</v>
      </c>
      <c r="B13" s="25" vm="91">
        <f t="shared" si="0"/>
        <v>87000</v>
      </c>
      <c r="C13" s="25" vm="92">
        <f t="shared" si="0"/>
        <v>81000</v>
      </c>
    </row>
    <row r="14" spans="1:6">
      <c r="A14" s="28" t="str" vm="25">
        <f>CUBEMEMBER("ThisWorkbookDataModel",{"[실적표].[부서명].&amp;[영업1부]","[실적표].[사원명].&amp;[박영화]"})</f>
        <v>박영화</v>
      </c>
      <c r="B14" s="25" vm="111">
        <f t="shared" si="0"/>
        <v>91000</v>
      </c>
      <c r="C14" s="25" vm="71">
        <f t="shared" si="0"/>
        <v>17000</v>
      </c>
    </row>
    <row r="15" spans="1:6">
      <c r="A15" s="28" t="str" vm="7">
        <f>CUBEMEMBER("ThisWorkbookDataModel",{"[실적표].[부서명].&amp;[영업1부]","[실적표].[사원명].&amp;[박정현]"})</f>
        <v>박정현</v>
      </c>
      <c r="B15" s="25" vm="63">
        <f t="shared" si="0"/>
        <v>45000</v>
      </c>
      <c r="C15" s="25" vm="51">
        <f t="shared" si="0"/>
        <v>12000</v>
      </c>
    </row>
    <row r="16" spans="1:6">
      <c r="A16" s="28" t="str" vm="40">
        <f>CUBEMEMBER("ThisWorkbookDataModel",{"[실적표].[부서명].&amp;[영업1부]","[실적표].[사원명].&amp;[윤선화]"})</f>
        <v>윤선화</v>
      </c>
      <c r="B16" s="25" vm="106">
        <f t="shared" si="0"/>
        <v>73000</v>
      </c>
      <c r="C16" s="25" vm="105">
        <f t="shared" si="0"/>
        <v>50000</v>
      </c>
    </row>
    <row r="17" spans="1:3">
      <c r="A17" s="28" t="str" vm="13">
        <f>CUBEMEMBER("ThisWorkbookDataModel",{"[실적표].[부서명].&amp;[영업1부]","[실적표].[사원명].&amp;[이선남]"})</f>
        <v>이선남</v>
      </c>
      <c r="B17" s="25" vm="62">
        <f t="shared" si="0"/>
        <v>80000</v>
      </c>
      <c r="C17" s="25" vm="50">
        <f t="shared" si="0"/>
        <v>66000</v>
      </c>
    </row>
    <row r="18" spans="1:3">
      <c r="A18" s="28" t="str" vm="24">
        <f>CUBEMEMBER("ThisWorkbookDataModel",{"[실적표].[부서명].&amp;[영업1부]","[실적표].[사원명].&amp;[이연기]"})</f>
        <v>이연기</v>
      </c>
      <c r="B18" s="25" vm="112">
        <f t="shared" si="0"/>
        <v>21000</v>
      </c>
      <c r="C18" s="25" vm="70">
        <f t="shared" si="0"/>
        <v>39000</v>
      </c>
    </row>
    <row r="19" spans="1:3">
      <c r="A19" s="28" t="str" vm="6">
        <f>CUBEMEMBER("ThisWorkbookDataModel",{"[실적표].[부서명].&amp;[영업1부]","[실적표].[사원명].&amp;[장동수]"})</f>
        <v>장동수</v>
      </c>
      <c r="B19" s="25" vm="61">
        <f t="shared" si="0"/>
        <v>34000</v>
      </c>
      <c r="C19" s="25" vm="49">
        <f t="shared" si="0"/>
        <v>94000</v>
      </c>
    </row>
    <row r="20" spans="1:3">
      <c r="A20" s="28" t="str" vm="16">
        <f>CUBEMEMBER("ThisWorkbookDataModel",{"[실적표].[부서명].&amp;[영업1부]","[실적표].[사원명].&amp;[장하나]"})</f>
        <v>장하나</v>
      </c>
      <c r="B20" s="25" vm="80">
        <f t="shared" si="0"/>
        <v>54000</v>
      </c>
      <c r="C20" s="25" vm="79">
        <f t="shared" si="0"/>
        <v>68000</v>
      </c>
    </row>
    <row r="21" spans="1:3">
      <c r="A21" s="28" t="str" vm="31">
        <f>CUBEMEMBER("ThisWorkbookDataModel",{"[실적표].[부서명].&amp;[영업1부]","[실적표].[사원명].&amp;[한효숙]"})</f>
        <v>한효숙</v>
      </c>
      <c r="B21" s="25" vm="89">
        <f t="shared" si="0"/>
        <v>10000</v>
      </c>
      <c r="C21" s="25" vm="90">
        <f t="shared" si="0"/>
        <v>87000</v>
      </c>
    </row>
    <row r="22" spans="1:3">
      <c r="A22" s="28" t="str" vm="23">
        <f>CUBEMEMBER("ThisWorkbookDataModel",{"[실적표].[부서명].&amp;[영업1부]","[실적표].[사원명].&amp;[황창민]"})</f>
        <v>황창민</v>
      </c>
      <c r="B22" s="25" vm="113">
        <f t="shared" si="0"/>
        <v>64000</v>
      </c>
      <c r="C22" s="25" vm="77">
        <f t="shared" si="0"/>
        <v>65000</v>
      </c>
    </row>
    <row r="23" spans="1:3">
      <c r="A23" s="27" t="str" vm="5">
        <f>CUBEMEMBER("ThisWorkbookDataModel","[실적표].[부서명].&amp;[영업2부]")</f>
        <v>영업2부</v>
      </c>
      <c r="B23" s="25" vm="60">
        <f t="shared" si="0"/>
        <v>361000</v>
      </c>
      <c r="C23" s="25" vm="48">
        <f t="shared" si="0"/>
        <v>343000</v>
      </c>
    </row>
    <row r="24" spans="1:3">
      <c r="A24" s="28" t="str" vm="36">
        <f>CUBEMEMBER("ThisWorkbookDataModel",{"[실적표].[부서명].&amp;[영업2부]","[실적표].[사원명].&amp;[강민우]"})</f>
        <v>강민우</v>
      </c>
      <c r="B24" s="25" vm="100">
        <f t="shared" ref="B24:C42" si="1">CUBEVALUE("ThisWorkbookDataModel",$A24,B$3)</f>
        <v>73000</v>
      </c>
      <c r="C24" s="25" vm="99">
        <f t="shared" si="1"/>
        <v>7000</v>
      </c>
    </row>
    <row r="25" spans="1:3">
      <c r="A25" s="28" t="str" vm="12">
        <f>CUBEMEMBER("ThisWorkbookDataModel",{"[실적표].[부서명].&amp;[영업2부]","[실적표].[사원명].&amp;[윤선화]"})</f>
        <v>윤선화</v>
      </c>
      <c r="B25" s="25" vm="59">
        <f t="shared" si="1"/>
        <v>61000</v>
      </c>
      <c r="C25" s="25" vm="47">
        <f t="shared" si="1"/>
        <v>31000</v>
      </c>
    </row>
    <row r="26" spans="1:3">
      <c r="A26" s="28" t="str" vm="22">
        <f>CUBEMEMBER("ThisWorkbookDataModel",{"[실적표].[부서명].&amp;[영업2부]","[실적표].[사원명].&amp;[이문성]"})</f>
        <v>이문성</v>
      </c>
      <c r="B26" s="25" vm="114">
        <f t="shared" si="1"/>
        <v>77000</v>
      </c>
      <c r="C26" s="25" vm="69">
        <f t="shared" si="1"/>
        <v>95000</v>
      </c>
    </row>
    <row r="27" spans="1:3">
      <c r="A27" s="28" t="str" vm="4">
        <f>CUBEMEMBER("ThisWorkbookDataModel",{"[실적표].[부서명].&amp;[영업2부]","[실적표].[사원명].&amp;[이수해]"})</f>
        <v>이수해</v>
      </c>
      <c r="B27" s="25" vm="58">
        <f t="shared" si="1"/>
        <v>30000</v>
      </c>
      <c r="C27" s="25" vm="46">
        <f t="shared" si="1"/>
        <v>85000</v>
      </c>
    </row>
    <row r="28" spans="1:3">
      <c r="A28" s="28" t="str" vm="35">
        <f>CUBEMEMBER("ThisWorkbookDataModel",{"[실적표].[부서명].&amp;[영업2부]","[실적표].[사원명].&amp;[이인균]"})</f>
        <v>이인균</v>
      </c>
      <c r="B28" s="25" vm="98">
        <f t="shared" si="1"/>
        <v>48000</v>
      </c>
      <c r="C28" s="25" vm="97">
        <f t="shared" si="1"/>
        <v>82000</v>
      </c>
    </row>
    <row r="29" spans="1:3">
      <c r="A29" s="28" t="str" vm="38">
        <f>CUBEMEMBER("ThisWorkbookDataModel",{"[실적표].[부서명].&amp;[영업2부]","[실적표].[사원명].&amp;[주성권]"})</f>
        <v>주성권</v>
      </c>
      <c r="B29" s="25" vm="102">
        <f t="shared" si="1"/>
        <v>72000</v>
      </c>
      <c r="C29" s="25" vm="101">
        <f t="shared" si="1"/>
        <v>43000</v>
      </c>
    </row>
    <row r="30" spans="1:3">
      <c r="A30" s="27" t="str" vm="21">
        <f>CUBEMEMBER("ThisWorkbookDataModel","[실적표].[부서명].&amp;[전략영업부]")</f>
        <v>전략영업부</v>
      </c>
      <c r="B30" s="25" vm="84">
        <f t="shared" si="1"/>
        <v>147000</v>
      </c>
      <c r="C30" s="25" vm="83">
        <f t="shared" si="1"/>
        <v>103000</v>
      </c>
    </row>
    <row r="31" spans="1:3">
      <c r="A31" s="28" t="str" vm="3">
        <f>CUBEMEMBER("ThisWorkbookDataModel",{"[실적표].[부서명].&amp;[전략영업부]","[실적표].[사원명].&amp;[김병준]"})</f>
        <v>김병준</v>
      </c>
      <c r="B31" s="25" vm="57">
        <f t="shared" si="1"/>
        <v>36000</v>
      </c>
      <c r="C31" s="25" vm="45">
        <f t="shared" si="1"/>
        <v>10000</v>
      </c>
    </row>
    <row r="32" spans="1:3">
      <c r="A32" s="28" t="str" vm="39">
        <f>CUBEMEMBER("ThisWorkbookDataModel",{"[실적표].[부서명].&amp;[전략영업부]","[실적표].[사원명].&amp;[나하나]"})</f>
        <v>나하나</v>
      </c>
      <c r="B32" s="25" vm="104">
        <f t="shared" si="1"/>
        <v>21000</v>
      </c>
      <c r="C32" s="25" vm="103">
        <f t="shared" si="1"/>
        <v>15000</v>
      </c>
    </row>
    <row r="33" spans="1:3">
      <c r="A33" s="28" t="str" vm="30">
        <f>CUBEMEMBER("ThisWorkbookDataModel",{"[실적표].[부서명].&amp;[전략영업부]","[실적표].[사원명].&amp;[이인균]"})</f>
        <v>이인균</v>
      </c>
      <c r="B33" s="25" vm="87">
        <f t="shared" si="1"/>
        <v>55000</v>
      </c>
      <c r="C33" s="25" vm="88">
        <f t="shared" si="1"/>
        <v>54000</v>
      </c>
    </row>
    <row r="34" spans="1:3">
      <c r="A34" s="28" t="str" vm="20">
        <f>CUBEMEMBER("ThisWorkbookDataModel",{"[실적표].[부서명].&amp;[전략영업부]","[실적표].[사원명].&amp;[황영주]"})</f>
        <v>황영주</v>
      </c>
      <c r="B34" s="25" vm="115">
        <f t="shared" si="1"/>
        <v>35000</v>
      </c>
      <c r="C34" s="25" vm="68">
        <f t="shared" si="1"/>
        <v>24000</v>
      </c>
    </row>
    <row r="35" spans="1:3">
      <c r="A35" s="27" t="str" vm="2">
        <f>CUBEMEMBER("ThisWorkbookDataModel","[실적표].[부서명].&amp;[해외영업부]")</f>
        <v>해외영업부</v>
      </c>
      <c r="B35" s="25" vm="56">
        <f t="shared" si="1"/>
        <v>350000</v>
      </c>
      <c r="C35" s="25" vm="44">
        <f t="shared" si="1"/>
        <v>210000</v>
      </c>
    </row>
    <row r="36" spans="1:3">
      <c r="A36" s="28" t="str" vm="15">
        <f>CUBEMEMBER("ThisWorkbookDataModel",{"[실적표].[부서명].&amp;[해외영업부]","[실적표].[사원명].&amp;[문혜성]"})</f>
        <v>문혜성</v>
      </c>
      <c r="B36" s="25" vm="118">
        <f t="shared" si="1"/>
        <v>71000</v>
      </c>
      <c r="C36" s="25" vm="67">
        <f t="shared" si="1"/>
        <v>21000</v>
      </c>
    </row>
    <row r="37" spans="1:3">
      <c r="A37" s="28" t="str" vm="11">
        <f>CUBEMEMBER("ThisWorkbookDataModel",{"[실적표].[부서명].&amp;[해외영업부]","[실적표].[사원명].&amp;[박정현]"})</f>
        <v>박정현</v>
      </c>
      <c r="B37" s="25" vm="55">
        <f t="shared" si="1"/>
        <v>33000</v>
      </c>
      <c r="C37" s="25" vm="43">
        <f t="shared" si="1"/>
        <v>35000</v>
      </c>
    </row>
    <row r="38" spans="1:3">
      <c r="A38" s="28" t="str" vm="19">
        <f>CUBEMEMBER("ThisWorkbookDataModel",{"[실적표].[부서명].&amp;[해외영업부]","[실적표].[사원명].&amp;[양정현]"})</f>
        <v>양정현</v>
      </c>
      <c r="B38" s="25" vm="116">
        <f t="shared" si="1"/>
        <v>58000</v>
      </c>
      <c r="C38" s="25" vm="76">
        <f t="shared" si="1"/>
        <v>13000</v>
      </c>
    </row>
    <row r="39" spans="1:3">
      <c r="A39" s="28" t="str" vm="1">
        <f>CUBEMEMBER("ThisWorkbookDataModel",{"[실적표].[부서명].&amp;[해외영업부]","[실적표].[사원명].&amp;[윤성호]"})</f>
        <v>윤성호</v>
      </c>
      <c r="B39" s="25" vm="75">
        <f t="shared" si="1"/>
        <v>88000</v>
      </c>
      <c r="C39" s="25" vm="42">
        <f t="shared" si="1"/>
        <v>48000</v>
      </c>
    </row>
    <row r="40" spans="1:3">
      <c r="A40" s="28" t="str" vm="34">
        <f>CUBEMEMBER("ThisWorkbookDataModel",{"[실적표].[부서명].&amp;[해외영업부]","[실적표].[사원명].&amp;[이소영]"})</f>
        <v>이소영</v>
      </c>
      <c r="B40" s="25" vm="96">
        <f t="shared" si="1"/>
        <v>40000</v>
      </c>
      <c r="C40" s="25" vm="95">
        <f t="shared" si="1"/>
        <v>15000</v>
      </c>
    </row>
    <row r="41" spans="1:3">
      <c r="A41" s="28" t="str" vm="29">
        <f>CUBEMEMBER("ThisWorkbookDataModel",{"[실적표].[부서명].&amp;[해외영업부]","[실적표].[사원명].&amp;[주성권]"})</f>
        <v>주성권</v>
      </c>
      <c r="B41" s="25" vm="85">
        <f t="shared" si="1"/>
        <v>60000</v>
      </c>
      <c r="C41" s="25" vm="86">
        <f t="shared" si="1"/>
        <v>78000</v>
      </c>
    </row>
    <row r="42" spans="1:3">
      <c r="A42" s="27" t="str" vm="18">
        <f>CUBEMEMBER("ThisWorkbookDataModel","[실적표].[부서명].[All]","총합계")</f>
        <v>총합계</v>
      </c>
      <c r="B42" s="25" vm="117">
        <f t="shared" si="1"/>
        <v>1873000</v>
      </c>
      <c r="C42" s="25" vm="66">
        <f t="shared" si="1"/>
        <v>1686000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1</vt:i4>
      </vt:variant>
    </vt:vector>
  </HeadingPairs>
  <TitlesOfParts>
    <vt:vector size="5" baseType="lpstr">
      <vt:lpstr>환율계산</vt:lpstr>
      <vt:lpstr>금액조회</vt:lpstr>
      <vt:lpstr>실적표</vt:lpstr>
      <vt:lpstr>우수사원</vt:lpstr>
      <vt:lpstr>환율계산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이승희</dc:creator>
  <cp:lastModifiedBy>이승희</cp:lastModifiedBy>
  <dcterms:created xsi:type="dcterms:W3CDTF">2017-09-08T16:51:59Z</dcterms:created>
  <dcterms:modified xsi:type="dcterms:W3CDTF">2017-09-24T18:58:32Z</dcterms:modified>
</cp:coreProperties>
</file>