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 Wilson\Desktop\USDA NIFA BRU\"/>
    </mc:Choice>
  </mc:AlternateContent>
  <xr:revisionPtr revIDLastSave="0" documentId="8_{C88DA2BC-1C18-4FD8-852F-FD7891D11552}" xr6:coauthVersionLast="32" xr6:coauthVersionMax="32" xr10:uidLastSave="{00000000-0000-0000-0000-000000000000}"/>
  <bookViews>
    <workbookView xWindow="0" yWindow="0" windowWidth="13224" windowHeight="5652" xr2:uid="{00000000-000D-0000-FFFF-FFFF00000000}"/>
  </bookViews>
  <sheets>
    <sheet name="Final data" sheetId="2" r:id="rId1"/>
    <sheet name="Corrections" sheetId="1" r:id="rId2"/>
  </sheets>
  <definedNames>
    <definedName name="Export_All.wke">#REF!</definedName>
    <definedName name="JHC_EA_export.wke">Corrections!$A$1:$H$247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P2" i="1"/>
  <c r="AC2" i="1"/>
  <c r="N2" i="1"/>
  <c r="T2" i="1"/>
  <c r="AB2" i="1"/>
  <c r="J8" i="1"/>
  <c r="P3" i="1"/>
  <c r="AC3" i="1"/>
  <c r="N8" i="1"/>
  <c r="T3" i="1"/>
  <c r="AB3" i="1"/>
  <c r="J14" i="1"/>
  <c r="P4" i="1"/>
  <c r="AC4" i="1"/>
  <c r="J20" i="1"/>
  <c r="P5" i="1"/>
  <c r="AC5" i="1"/>
  <c r="J26" i="1"/>
  <c r="P6" i="1"/>
  <c r="AC6" i="1"/>
  <c r="J32" i="1"/>
  <c r="P7" i="1"/>
  <c r="AC7" i="1"/>
  <c r="J38" i="1"/>
  <c r="P8" i="1"/>
  <c r="AC8" i="1"/>
  <c r="J44" i="1"/>
  <c r="P9" i="1"/>
  <c r="AC9" i="1"/>
  <c r="J50" i="1"/>
  <c r="P10" i="1"/>
  <c r="AC10" i="1"/>
  <c r="J56" i="1"/>
  <c r="P11" i="1"/>
  <c r="AC11" i="1"/>
  <c r="J62" i="1"/>
  <c r="P12" i="1"/>
  <c r="AC12" i="1"/>
  <c r="J80" i="1"/>
  <c r="P15" i="1"/>
  <c r="AC13" i="1"/>
  <c r="J86" i="1"/>
  <c r="P16" i="1"/>
  <c r="AC16" i="1"/>
  <c r="J92" i="1"/>
  <c r="P17" i="1"/>
  <c r="AC17" i="1"/>
  <c r="J98" i="1"/>
  <c r="P18" i="1"/>
  <c r="AC18" i="1"/>
  <c r="J104" i="1"/>
  <c r="P19" i="1"/>
  <c r="AC19" i="1"/>
  <c r="J110" i="1"/>
  <c r="P20" i="1"/>
  <c r="AC20" i="1"/>
  <c r="J116" i="1"/>
  <c r="P21" i="1"/>
  <c r="AC21" i="1"/>
  <c r="J122" i="1"/>
  <c r="AC22" i="1"/>
  <c r="J128" i="1"/>
  <c r="AC23" i="1"/>
  <c r="J134" i="1"/>
  <c r="AC24" i="1"/>
  <c r="J140" i="1"/>
  <c r="AC25" i="1"/>
  <c r="J146" i="1"/>
  <c r="P26" i="1"/>
  <c r="AC26" i="1"/>
  <c r="J152" i="1"/>
  <c r="P27" i="1"/>
  <c r="AC27" i="1"/>
  <c r="J158" i="1"/>
  <c r="P28" i="1"/>
  <c r="AC28" i="1"/>
  <c r="J164" i="1"/>
  <c r="P29" i="1"/>
  <c r="AC29" i="1"/>
  <c r="J170" i="1"/>
  <c r="P30" i="1"/>
  <c r="AC30" i="1"/>
  <c r="J176" i="1"/>
  <c r="P31" i="1"/>
  <c r="AC31" i="1"/>
  <c r="J182" i="1"/>
  <c r="P32" i="1"/>
  <c r="AC32" i="1"/>
  <c r="J188" i="1"/>
  <c r="P33" i="1"/>
  <c r="AC33" i="1"/>
  <c r="J194" i="1"/>
  <c r="P34" i="1"/>
  <c r="AC34" i="1"/>
  <c r="J200" i="1"/>
  <c r="P35" i="1"/>
  <c r="AC35" i="1"/>
  <c r="J206" i="1"/>
  <c r="P36" i="1"/>
  <c r="AC36" i="1"/>
  <c r="J212" i="1"/>
  <c r="P37" i="1"/>
  <c r="AC37" i="1"/>
  <c r="J218" i="1"/>
  <c r="P38" i="1"/>
  <c r="AC38" i="1"/>
  <c r="J224" i="1"/>
  <c r="P39" i="1"/>
  <c r="AC39" i="1"/>
  <c r="J230" i="1"/>
  <c r="P40" i="1"/>
  <c r="AC40" i="1"/>
  <c r="J236" i="1"/>
  <c r="P41" i="1"/>
  <c r="AC41" i="1"/>
  <c r="J242" i="1"/>
  <c r="P42" i="1"/>
  <c r="AC42" i="1"/>
  <c r="J248" i="1"/>
  <c r="P43" i="1"/>
  <c r="AC43" i="1"/>
  <c r="J254" i="1"/>
  <c r="P44" i="1"/>
  <c r="AC44" i="1"/>
  <c r="J260" i="1"/>
  <c r="P45" i="1"/>
  <c r="AC45" i="1"/>
  <c r="J266" i="1"/>
  <c r="P46" i="1"/>
  <c r="AC46" i="1"/>
  <c r="J272" i="1"/>
  <c r="P47" i="1"/>
  <c r="AC47" i="1"/>
  <c r="J278" i="1"/>
  <c r="P48" i="1"/>
  <c r="AC48" i="1"/>
  <c r="J284" i="1"/>
  <c r="P49" i="1"/>
  <c r="AC49" i="1"/>
  <c r="J290" i="1"/>
  <c r="P50" i="1"/>
  <c r="AC50" i="1"/>
  <c r="N14" i="1"/>
  <c r="T4" i="1"/>
  <c r="AB4" i="1"/>
  <c r="N20" i="1"/>
  <c r="T5" i="1"/>
  <c r="AB5" i="1"/>
  <c r="AB6" i="1"/>
  <c r="AB7" i="1"/>
  <c r="AB8" i="1"/>
  <c r="AB9" i="1"/>
  <c r="AB10" i="1"/>
  <c r="AB11" i="1"/>
  <c r="AB12" i="1"/>
  <c r="J68" i="1"/>
  <c r="P13" i="1"/>
  <c r="AB13" i="1"/>
  <c r="J74" i="1"/>
  <c r="P14" i="1"/>
  <c r="AB14" i="1"/>
  <c r="AB15" i="1"/>
  <c r="AB16" i="1"/>
  <c r="AB17" i="1"/>
  <c r="AB18" i="1"/>
  <c r="N104" i="1"/>
  <c r="T19" i="1"/>
  <c r="AB19" i="1"/>
  <c r="AB20" i="1"/>
  <c r="AB21" i="1"/>
  <c r="N122" i="1"/>
  <c r="T22" i="1"/>
  <c r="AB22" i="1"/>
  <c r="N128" i="1"/>
  <c r="T23" i="1"/>
  <c r="AB23" i="1"/>
  <c r="N134" i="1"/>
  <c r="T24" i="1"/>
  <c r="AB24" i="1"/>
  <c r="N140" i="1"/>
  <c r="T25" i="1"/>
  <c r="AB25" i="1"/>
  <c r="AB26" i="1"/>
  <c r="AB27" i="1"/>
  <c r="AB28" i="1"/>
  <c r="AB29" i="1"/>
  <c r="AB30" i="1"/>
  <c r="AB31" i="1"/>
  <c r="AB32" i="1"/>
  <c r="AB33" i="1"/>
  <c r="N194" i="1"/>
  <c r="T34" i="1"/>
  <c r="AB34" i="1"/>
  <c r="AB35" i="1"/>
  <c r="AB36" i="1"/>
  <c r="AB37" i="1"/>
  <c r="AB38" i="1"/>
  <c r="AB39" i="1"/>
  <c r="AB40" i="1"/>
  <c r="AB41" i="1"/>
  <c r="AB42" i="1"/>
  <c r="AB43" i="1"/>
  <c r="N254" i="1"/>
  <c r="T44" i="1"/>
  <c r="AB44" i="1"/>
  <c r="N260" i="1"/>
  <c r="T45" i="1"/>
  <c r="AB45" i="1"/>
  <c r="N266" i="1"/>
  <c r="T46" i="1"/>
  <c r="AB46" i="1"/>
  <c r="N272" i="1"/>
  <c r="T47" i="1"/>
  <c r="AB47" i="1"/>
  <c r="AB48" i="1"/>
  <c r="AB49" i="1"/>
  <c r="AB50" i="1"/>
  <c r="AD4" i="1"/>
  <c r="AD7" i="1"/>
  <c r="N290" i="1"/>
  <c r="T50" i="1"/>
  <c r="V50" i="1"/>
  <c r="Y2" i="1"/>
  <c r="M2" i="1"/>
  <c r="S2" i="1"/>
  <c r="X2" i="1"/>
  <c r="Y3" i="1"/>
  <c r="M8" i="1"/>
  <c r="S3" i="1"/>
  <c r="X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M14" i="1"/>
  <c r="S4" i="1"/>
  <c r="X4" i="1"/>
  <c r="M20" i="1"/>
  <c r="S5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M104" i="1"/>
  <c r="S19" i="1"/>
  <c r="X19" i="1"/>
  <c r="X20" i="1"/>
  <c r="X21" i="1"/>
  <c r="M122" i="1"/>
  <c r="S22" i="1"/>
  <c r="X22" i="1"/>
  <c r="M128" i="1"/>
  <c r="S23" i="1"/>
  <c r="X23" i="1"/>
  <c r="M134" i="1"/>
  <c r="S24" i="1"/>
  <c r="X24" i="1"/>
  <c r="M140" i="1"/>
  <c r="S25" i="1"/>
  <c r="X25" i="1"/>
  <c r="X26" i="1"/>
  <c r="X27" i="1"/>
  <c r="X28" i="1"/>
  <c r="X29" i="1"/>
  <c r="X30" i="1"/>
  <c r="X31" i="1"/>
  <c r="X32" i="1"/>
  <c r="X33" i="1"/>
  <c r="M194" i="1"/>
  <c r="S34" i="1"/>
  <c r="X34" i="1"/>
  <c r="X35" i="1"/>
  <c r="X36" i="1"/>
  <c r="X37" i="1"/>
  <c r="X38" i="1"/>
  <c r="X39" i="1"/>
  <c r="X40" i="1"/>
  <c r="X41" i="1"/>
  <c r="X42" i="1"/>
  <c r="X43" i="1"/>
  <c r="M254" i="1"/>
  <c r="S44" i="1"/>
  <c r="X44" i="1"/>
  <c r="M260" i="1"/>
  <c r="S45" i="1"/>
  <c r="X45" i="1"/>
  <c r="M266" i="1"/>
  <c r="S46" i="1"/>
  <c r="X46" i="1"/>
  <c r="M272" i="1"/>
  <c r="S47" i="1"/>
  <c r="X47" i="1"/>
  <c r="X48" i="1"/>
  <c r="X49" i="1"/>
  <c r="X50" i="1"/>
  <c r="Z4" i="1"/>
  <c r="Z7" i="1"/>
  <c r="M290" i="1"/>
  <c r="S50" i="1"/>
  <c r="U50" i="1"/>
  <c r="L290" i="1"/>
  <c r="R50" i="1"/>
  <c r="K290" i="1"/>
  <c r="Q50" i="1"/>
  <c r="I290" i="1"/>
  <c r="O50" i="1"/>
  <c r="N284" i="1"/>
  <c r="T49" i="1"/>
  <c r="V49" i="1"/>
  <c r="M284" i="1"/>
  <c r="S49" i="1"/>
  <c r="U49" i="1"/>
  <c r="L284" i="1"/>
  <c r="R49" i="1"/>
  <c r="K284" i="1"/>
  <c r="Q49" i="1"/>
  <c r="I284" i="1"/>
  <c r="O49" i="1"/>
  <c r="N278" i="1"/>
  <c r="T48" i="1"/>
  <c r="V48" i="1"/>
  <c r="M278" i="1"/>
  <c r="S48" i="1"/>
  <c r="U48" i="1"/>
  <c r="L278" i="1"/>
  <c r="R48" i="1"/>
  <c r="K278" i="1"/>
  <c r="Q48" i="1"/>
  <c r="I278" i="1"/>
  <c r="O48" i="1"/>
  <c r="V47" i="1"/>
  <c r="U47" i="1"/>
  <c r="L272" i="1"/>
  <c r="R47" i="1"/>
  <c r="K272" i="1"/>
  <c r="Q47" i="1"/>
  <c r="I272" i="1"/>
  <c r="O47" i="1"/>
  <c r="V46" i="1"/>
  <c r="U46" i="1"/>
  <c r="L266" i="1"/>
  <c r="R46" i="1"/>
  <c r="K266" i="1"/>
  <c r="Q46" i="1"/>
  <c r="I266" i="1"/>
  <c r="O46" i="1"/>
  <c r="V45" i="1"/>
  <c r="U45" i="1"/>
  <c r="L260" i="1"/>
  <c r="R45" i="1"/>
  <c r="K260" i="1"/>
  <c r="Q45" i="1"/>
  <c r="I260" i="1"/>
  <c r="O45" i="1"/>
  <c r="V44" i="1"/>
  <c r="U44" i="1"/>
  <c r="L254" i="1"/>
  <c r="R44" i="1"/>
  <c r="K254" i="1"/>
  <c r="Q44" i="1"/>
  <c r="I254" i="1"/>
  <c r="O44" i="1"/>
  <c r="N248" i="1"/>
  <c r="T43" i="1"/>
  <c r="V43" i="1"/>
  <c r="M248" i="1"/>
  <c r="S43" i="1"/>
  <c r="U43" i="1"/>
  <c r="L248" i="1"/>
  <c r="R43" i="1"/>
  <c r="K248" i="1"/>
  <c r="Q43" i="1"/>
  <c r="I248" i="1"/>
  <c r="O43" i="1"/>
  <c r="N242" i="1"/>
  <c r="T42" i="1"/>
  <c r="V42" i="1"/>
  <c r="M242" i="1"/>
  <c r="S42" i="1"/>
  <c r="U42" i="1"/>
  <c r="L242" i="1"/>
  <c r="R42" i="1"/>
  <c r="K242" i="1"/>
  <c r="Q42" i="1"/>
  <c r="I242" i="1"/>
  <c r="O42" i="1"/>
  <c r="N236" i="1"/>
  <c r="T41" i="1"/>
  <c r="V41" i="1"/>
  <c r="M236" i="1"/>
  <c r="S41" i="1"/>
  <c r="U41" i="1"/>
  <c r="L236" i="1"/>
  <c r="R41" i="1"/>
  <c r="K236" i="1"/>
  <c r="Q41" i="1"/>
  <c r="I236" i="1"/>
  <c r="O41" i="1"/>
  <c r="N230" i="1"/>
  <c r="T40" i="1"/>
  <c r="V40" i="1"/>
  <c r="M230" i="1"/>
  <c r="S40" i="1"/>
  <c r="U40" i="1"/>
  <c r="L230" i="1"/>
  <c r="R40" i="1"/>
  <c r="K230" i="1"/>
  <c r="Q40" i="1"/>
  <c r="I230" i="1"/>
  <c r="O40" i="1"/>
  <c r="N224" i="1"/>
  <c r="T39" i="1"/>
  <c r="V39" i="1"/>
  <c r="M224" i="1"/>
  <c r="S39" i="1"/>
  <c r="U39" i="1"/>
  <c r="L224" i="1"/>
  <c r="R39" i="1"/>
  <c r="K224" i="1"/>
  <c r="Q39" i="1"/>
  <c r="I224" i="1"/>
  <c r="O39" i="1"/>
  <c r="N218" i="1"/>
  <c r="T38" i="1"/>
  <c r="V38" i="1"/>
  <c r="M218" i="1"/>
  <c r="S38" i="1"/>
  <c r="U38" i="1"/>
  <c r="L218" i="1"/>
  <c r="R38" i="1"/>
  <c r="K218" i="1"/>
  <c r="Q38" i="1"/>
  <c r="I218" i="1"/>
  <c r="O38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M200" i="1"/>
  <c r="S35" i="1"/>
  <c r="AG35" i="1"/>
  <c r="M206" i="1"/>
  <c r="S36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Z12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N200" i="1"/>
  <c r="T35" i="1"/>
  <c r="AH35" i="1"/>
  <c r="N206" i="1"/>
  <c r="T36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D12" i="1"/>
  <c r="K8" i="2"/>
  <c r="J8" i="2"/>
  <c r="AD13" i="1"/>
  <c r="K10" i="2"/>
  <c r="Z13" i="1"/>
  <c r="J10" i="2"/>
  <c r="M26" i="1"/>
  <c r="S6" i="1"/>
  <c r="M32" i="1"/>
  <c r="S7" i="1"/>
  <c r="K14" i="1"/>
  <c r="Q4" i="1"/>
  <c r="K8" i="1"/>
  <c r="Q3" i="1"/>
  <c r="K2" i="1"/>
  <c r="Q2" i="1"/>
  <c r="M146" i="1"/>
  <c r="S26" i="1"/>
  <c r="M212" i="1"/>
  <c r="S37" i="1"/>
  <c r="U2" i="1"/>
  <c r="N146" i="1"/>
  <c r="T26" i="1"/>
  <c r="N212" i="1"/>
  <c r="T37" i="1"/>
  <c r="V37" i="1"/>
  <c r="U37" i="1"/>
  <c r="V36" i="1"/>
  <c r="U36" i="1"/>
  <c r="V35" i="1"/>
  <c r="U35" i="1"/>
  <c r="V34" i="1"/>
  <c r="U34" i="1"/>
  <c r="N188" i="1"/>
  <c r="T33" i="1"/>
  <c r="V33" i="1"/>
  <c r="M188" i="1"/>
  <c r="S33" i="1"/>
  <c r="U33" i="1"/>
  <c r="N182" i="1"/>
  <c r="T32" i="1"/>
  <c r="V32" i="1"/>
  <c r="M182" i="1"/>
  <c r="S32" i="1"/>
  <c r="U32" i="1"/>
  <c r="N176" i="1"/>
  <c r="T31" i="1"/>
  <c r="V31" i="1"/>
  <c r="M176" i="1"/>
  <c r="S31" i="1"/>
  <c r="U31" i="1"/>
  <c r="N170" i="1"/>
  <c r="T30" i="1"/>
  <c r="V30" i="1"/>
  <c r="M170" i="1"/>
  <c r="S30" i="1"/>
  <c r="U30" i="1"/>
  <c r="N164" i="1"/>
  <c r="T29" i="1"/>
  <c r="V29" i="1"/>
  <c r="M164" i="1"/>
  <c r="S29" i="1"/>
  <c r="U29" i="1"/>
  <c r="N158" i="1"/>
  <c r="T28" i="1"/>
  <c r="V28" i="1"/>
  <c r="M158" i="1"/>
  <c r="S28" i="1"/>
  <c r="U28" i="1"/>
  <c r="N152" i="1"/>
  <c r="T27" i="1"/>
  <c r="V27" i="1"/>
  <c r="M152" i="1"/>
  <c r="S27" i="1"/>
  <c r="U27" i="1"/>
  <c r="V26" i="1"/>
  <c r="U26" i="1"/>
  <c r="V25" i="1"/>
  <c r="U25" i="1"/>
  <c r="V24" i="1"/>
  <c r="U24" i="1"/>
  <c r="V23" i="1"/>
  <c r="U23" i="1"/>
  <c r="V22" i="1"/>
  <c r="U22" i="1"/>
  <c r="N116" i="1"/>
  <c r="T21" i="1"/>
  <c r="V21" i="1"/>
  <c r="M116" i="1"/>
  <c r="S21" i="1"/>
  <c r="U21" i="1"/>
  <c r="N110" i="1"/>
  <c r="T20" i="1"/>
  <c r="V20" i="1"/>
  <c r="M110" i="1"/>
  <c r="S20" i="1"/>
  <c r="U20" i="1"/>
  <c r="V19" i="1"/>
  <c r="U19" i="1"/>
  <c r="N98" i="1"/>
  <c r="T18" i="1"/>
  <c r="V18" i="1"/>
  <c r="M98" i="1"/>
  <c r="S18" i="1"/>
  <c r="U18" i="1"/>
  <c r="N92" i="1"/>
  <c r="T17" i="1"/>
  <c r="V17" i="1"/>
  <c r="M92" i="1"/>
  <c r="S17" i="1"/>
  <c r="U17" i="1"/>
  <c r="N86" i="1"/>
  <c r="T16" i="1"/>
  <c r="V16" i="1"/>
  <c r="M86" i="1"/>
  <c r="S16" i="1"/>
  <c r="U16" i="1"/>
  <c r="N80" i="1"/>
  <c r="T15" i="1"/>
  <c r="V15" i="1"/>
  <c r="M80" i="1"/>
  <c r="S15" i="1"/>
  <c r="U15" i="1"/>
  <c r="N74" i="1"/>
  <c r="T14" i="1"/>
  <c r="V14" i="1"/>
  <c r="M74" i="1"/>
  <c r="S14" i="1"/>
  <c r="U14" i="1"/>
  <c r="N68" i="1"/>
  <c r="T13" i="1"/>
  <c r="V13" i="1"/>
  <c r="M68" i="1"/>
  <c r="S13" i="1"/>
  <c r="U13" i="1"/>
  <c r="N62" i="1"/>
  <c r="T12" i="1"/>
  <c r="V12" i="1"/>
  <c r="M62" i="1"/>
  <c r="S12" i="1"/>
  <c r="U12" i="1"/>
  <c r="N56" i="1"/>
  <c r="T11" i="1"/>
  <c r="V11" i="1"/>
  <c r="M56" i="1"/>
  <c r="S11" i="1"/>
  <c r="U11" i="1"/>
  <c r="N50" i="1"/>
  <c r="T10" i="1"/>
  <c r="V10" i="1"/>
  <c r="M50" i="1"/>
  <c r="S10" i="1"/>
  <c r="U10" i="1"/>
  <c r="N44" i="1"/>
  <c r="T9" i="1"/>
  <c r="V9" i="1"/>
  <c r="M44" i="1"/>
  <c r="S9" i="1"/>
  <c r="U9" i="1"/>
  <c r="N38" i="1"/>
  <c r="T8" i="1"/>
  <c r="V8" i="1"/>
  <c r="M38" i="1"/>
  <c r="S8" i="1"/>
  <c r="U8" i="1"/>
  <c r="N32" i="1"/>
  <c r="T7" i="1"/>
  <c r="V7" i="1"/>
  <c r="U7" i="1"/>
  <c r="N26" i="1"/>
  <c r="T6" i="1"/>
  <c r="V6" i="1"/>
  <c r="U6" i="1"/>
  <c r="V5" i="1"/>
  <c r="U5" i="1"/>
  <c r="V4" i="1"/>
  <c r="U4" i="1"/>
  <c r="V3" i="1"/>
  <c r="U3" i="1"/>
  <c r="V2" i="1"/>
  <c r="A1" i="2"/>
  <c r="B1" i="2"/>
  <c r="C1" i="2"/>
  <c r="D1" i="2"/>
  <c r="E1" i="2"/>
  <c r="F1" i="2"/>
  <c r="I2" i="1"/>
  <c r="O2" i="1"/>
  <c r="A2" i="2"/>
  <c r="B2" i="2"/>
  <c r="C2" i="2"/>
  <c r="L2" i="1"/>
  <c r="R2" i="1"/>
  <c r="D2" i="2"/>
  <c r="E2" i="2"/>
  <c r="F2" i="2"/>
  <c r="I8" i="1"/>
  <c r="O3" i="1"/>
  <c r="A3" i="2"/>
  <c r="B3" i="2"/>
  <c r="C3" i="2"/>
  <c r="L8" i="1"/>
  <c r="R3" i="1"/>
  <c r="D3" i="2"/>
  <c r="E3" i="2"/>
  <c r="F3" i="2"/>
  <c r="I14" i="1"/>
  <c r="O4" i="1"/>
  <c r="A4" i="2"/>
  <c r="B4" i="2"/>
  <c r="C4" i="2"/>
  <c r="L14" i="1"/>
  <c r="R4" i="1"/>
  <c r="D4" i="2"/>
  <c r="E4" i="2"/>
  <c r="F4" i="2"/>
  <c r="I20" i="1"/>
  <c r="O5" i="1"/>
  <c r="A5" i="2"/>
  <c r="B5" i="2"/>
  <c r="K20" i="1"/>
  <c r="Q5" i="1"/>
  <c r="C5" i="2"/>
  <c r="L20" i="1"/>
  <c r="R5" i="1"/>
  <c r="D5" i="2"/>
  <c r="E5" i="2"/>
  <c r="F5" i="2"/>
  <c r="I26" i="1"/>
  <c r="O6" i="1"/>
  <c r="A6" i="2"/>
  <c r="B6" i="2"/>
  <c r="K26" i="1"/>
  <c r="Q6" i="1"/>
  <c r="C6" i="2"/>
  <c r="L26" i="1"/>
  <c r="R6" i="1"/>
  <c r="D6" i="2"/>
  <c r="E6" i="2"/>
  <c r="F6" i="2"/>
  <c r="I32" i="1"/>
  <c r="O7" i="1"/>
  <c r="A7" i="2"/>
  <c r="B7" i="2"/>
  <c r="K32" i="1"/>
  <c r="Q7" i="1"/>
  <c r="C7" i="2"/>
  <c r="L32" i="1"/>
  <c r="R7" i="1"/>
  <c r="D7" i="2"/>
  <c r="E7" i="2"/>
  <c r="F7" i="2"/>
  <c r="I38" i="1"/>
  <c r="O8" i="1"/>
  <c r="A8" i="2"/>
  <c r="B8" i="2"/>
  <c r="K38" i="1"/>
  <c r="Q8" i="1"/>
  <c r="C8" i="2"/>
  <c r="L38" i="1"/>
  <c r="R8" i="1"/>
  <c r="D8" i="2"/>
  <c r="E8" i="2"/>
  <c r="F8" i="2"/>
  <c r="I44" i="1"/>
  <c r="O9" i="1"/>
  <c r="A9" i="2"/>
  <c r="B9" i="2"/>
  <c r="K44" i="1"/>
  <c r="Q9" i="1"/>
  <c r="C9" i="2"/>
  <c r="L44" i="1"/>
  <c r="R9" i="1"/>
  <c r="D9" i="2"/>
  <c r="E9" i="2"/>
  <c r="F9" i="2"/>
  <c r="I50" i="1"/>
  <c r="O10" i="1"/>
  <c r="A10" i="2"/>
  <c r="B10" i="2"/>
  <c r="K50" i="1"/>
  <c r="Q10" i="1"/>
  <c r="C10" i="2"/>
  <c r="L50" i="1"/>
  <c r="R10" i="1"/>
  <c r="D10" i="2"/>
  <c r="E10" i="2"/>
  <c r="F10" i="2"/>
  <c r="I56" i="1"/>
  <c r="O11" i="1"/>
  <c r="A11" i="2"/>
  <c r="B11" i="2"/>
  <c r="K56" i="1"/>
  <c r="Q11" i="1"/>
  <c r="C11" i="2"/>
  <c r="L56" i="1"/>
  <c r="R11" i="1"/>
  <c r="D11" i="2"/>
  <c r="E11" i="2"/>
  <c r="F11" i="2"/>
  <c r="I62" i="1"/>
  <c r="O12" i="1"/>
  <c r="A12" i="2"/>
  <c r="B12" i="2"/>
  <c r="K62" i="1"/>
  <c r="Q12" i="1"/>
  <c r="C12" i="2"/>
  <c r="L62" i="1"/>
  <c r="R12" i="1"/>
  <c r="D12" i="2"/>
  <c r="E12" i="2"/>
  <c r="F12" i="2"/>
  <c r="I68" i="1"/>
  <c r="O13" i="1"/>
  <c r="A13" i="2"/>
  <c r="B13" i="2"/>
  <c r="K68" i="1"/>
  <c r="Q13" i="1"/>
  <c r="C13" i="2"/>
  <c r="L68" i="1"/>
  <c r="R13" i="1"/>
  <c r="D13" i="2"/>
  <c r="E13" i="2"/>
  <c r="F13" i="2"/>
  <c r="I74" i="1"/>
  <c r="O14" i="1"/>
  <c r="A14" i="2"/>
  <c r="B14" i="2"/>
  <c r="K74" i="1"/>
  <c r="Q14" i="1"/>
  <c r="C14" i="2"/>
  <c r="L74" i="1"/>
  <c r="R14" i="1"/>
  <c r="D14" i="2"/>
  <c r="E14" i="2"/>
  <c r="F14" i="2"/>
  <c r="I80" i="1"/>
  <c r="O15" i="1"/>
  <c r="A15" i="2"/>
  <c r="B15" i="2"/>
  <c r="K80" i="1"/>
  <c r="Q15" i="1"/>
  <c r="C15" i="2"/>
  <c r="L80" i="1"/>
  <c r="R15" i="1"/>
  <c r="D15" i="2"/>
  <c r="E15" i="2"/>
  <c r="F15" i="2"/>
  <c r="I86" i="1"/>
  <c r="O16" i="1"/>
  <c r="A16" i="2"/>
  <c r="B16" i="2"/>
  <c r="K86" i="1"/>
  <c r="Q16" i="1"/>
  <c r="C16" i="2"/>
  <c r="L86" i="1"/>
  <c r="R16" i="1"/>
  <c r="D16" i="2"/>
  <c r="E16" i="2"/>
  <c r="F16" i="2"/>
  <c r="I92" i="1"/>
  <c r="O17" i="1"/>
  <c r="A17" i="2"/>
  <c r="B17" i="2"/>
  <c r="K92" i="1"/>
  <c r="Q17" i="1"/>
  <c r="C17" i="2"/>
  <c r="L92" i="1"/>
  <c r="R17" i="1"/>
  <c r="D17" i="2"/>
  <c r="E17" i="2"/>
  <c r="F17" i="2"/>
  <c r="I98" i="1"/>
  <c r="O18" i="1"/>
  <c r="A18" i="2"/>
  <c r="B18" i="2"/>
  <c r="K98" i="1"/>
  <c r="Q18" i="1"/>
  <c r="C18" i="2"/>
  <c r="L98" i="1"/>
  <c r="R18" i="1"/>
  <c r="D18" i="2"/>
  <c r="E18" i="2"/>
  <c r="F18" i="2"/>
  <c r="I104" i="1"/>
  <c r="O19" i="1"/>
  <c r="A19" i="2"/>
  <c r="B19" i="2"/>
  <c r="K104" i="1"/>
  <c r="Q19" i="1"/>
  <c r="C19" i="2"/>
  <c r="L104" i="1"/>
  <c r="R19" i="1"/>
  <c r="D19" i="2"/>
  <c r="E19" i="2"/>
  <c r="F19" i="2"/>
  <c r="I110" i="1"/>
  <c r="O20" i="1"/>
  <c r="A20" i="2"/>
  <c r="B20" i="2"/>
  <c r="K110" i="1"/>
  <c r="Q20" i="1"/>
  <c r="C20" i="2"/>
  <c r="L110" i="1"/>
  <c r="R20" i="1"/>
  <c r="D20" i="2"/>
  <c r="E20" i="2"/>
  <c r="F20" i="2"/>
  <c r="I116" i="1"/>
  <c r="O21" i="1"/>
  <c r="A21" i="2"/>
  <c r="B21" i="2"/>
  <c r="K116" i="1"/>
  <c r="Q21" i="1"/>
  <c r="C21" i="2"/>
  <c r="L116" i="1"/>
  <c r="R21" i="1"/>
  <c r="D21" i="2"/>
  <c r="E21" i="2"/>
  <c r="F21" i="2"/>
  <c r="I122" i="1"/>
  <c r="O22" i="1"/>
  <c r="A22" i="2"/>
  <c r="B22" i="2"/>
  <c r="K122" i="1"/>
  <c r="Q22" i="1"/>
  <c r="C22" i="2"/>
  <c r="L122" i="1"/>
  <c r="R22" i="1"/>
  <c r="D22" i="2"/>
  <c r="E22" i="2"/>
  <c r="F22" i="2"/>
  <c r="I128" i="1"/>
  <c r="O23" i="1"/>
  <c r="A23" i="2"/>
  <c r="B23" i="2"/>
  <c r="K128" i="1"/>
  <c r="Q23" i="1"/>
  <c r="C23" i="2"/>
  <c r="L128" i="1"/>
  <c r="R23" i="1"/>
  <c r="D23" i="2"/>
  <c r="E23" i="2"/>
  <c r="F23" i="2"/>
  <c r="I134" i="1"/>
  <c r="O24" i="1"/>
  <c r="A24" i="2"/>
  <c r="B24" i="2"/>
  <c r="K134" i="1"/>
  <c r="Q24" i="1"/>
  <c r="C24" i="2"/>
  <c r="L134" i="1"/>
  <c r="R24" i="1"/>
  <c r="D24" i="2"/>
  <c r="E24" i="2"/>
  <c r="F24" i="2"/>
  <c r="I140" i="1"/>
  <c r="O25" i="1"/>
  <c r="A25" i="2"/>
  <c r="B25" i="2"/>
  <c r="K140" i="1"/>
  <c r="Q25" i="1"/>
  <c r="C25" i="2"/>
  <c r="L140" i="1"/>
  <c r="R25" i="1"/>
  <c r="D25" i="2"/>
  <c r="E25" i="2"/>
  <c r="F25" i="2"/>
  <c r="I146" i="1"/>
  <c r="O26" i="1"/>
  <c r="K146" i="1"/>
  <c r="Q26" i="1"/>
  <c r="L146" i="1"/>
  <c r="R26" i="1"/>
  <c r="I152" i="1"/>
  <c r="O27" i="1"/>
  <c r="K152" i="1"/>
  <c r="Q27" i="1"/>
  <c r="L152" i="1"/>
  <c r="R27" i="1"/>
  <c r="I158" i="1"/>
  <c r="O28" i="1"/>
  <c r="K158" i="1"/>
  <c r="Q28" i="1"/>
  <c r="L158" i="1"/>
  <c r="R28" i="1"/>
  <c r="I164" i="1"/>
  <c r="O29" i="1"/>
  <c r="K164" i="1"/>
  <c r="Q29" i="1"/>
  <c r="L164" i="1"/>
  <c r="R29" i="1"/>
  <c r="I170" i="1"/>
  <c r="O30" i="1"/>
  <c r="K170" i="1"/>
  <c r="Q30" i="1"/>
  <c r="L170" i="1"/>
  <c r="R30" i="1"/>
  <c r="I176" i="1"/>
  <c r="O31" i="1"/>
  <c r="K176" i="1"/>
  <c r="Q31" i="1"/>
  <c r="L176" i="1"/>
  <c r="R31" i="1"/>
  <c r="I182" i="1"/>
  <c r="O32" i="1"/>
  <c r="K182" i="1"/>
  <c r="Q32" i="1"/>
  <c r="L182" i="1"/>
  <c r="R32" i="1"/>
  <c r="I188" i="1"/>
  <c r="O33" i="1"/>
  <c r="K188" i="1"/>
  <c r="Q33" i="1"/>
  <c r="L188" i="1"/>
  <c r="R33" i="1"/>
  <c r="I194" i="1"/>
  <c r="O34" i="1"/>
  <c r="K194" i="1"/>
  <c r="Q34" i="1"/>
  <c r="L194" i="1"/>
  <c r="R34" i="1"/>
  <c r="I200" i="1"/>
  <c r="O35" i="1"/>
  <c r="K200" i="1"/>
  <c r="Q35" i="1"/>
  <c r="L200" i="1"/>
  <c r="R35" i="1"/>
  <c r="I206" i="1"/>
  <c r="O36" i="1"/>
  <c r="K206" i="1"/>
  <c r="Q36" i="1"/>
  <c r="L206" i="1"/>
  <c r="R36" i="1"/>
  <c r="I212" i="1"/>
  <c r="O37" i="1"/>
  <c r="K212" i="1"/>
  <c r="Q37" i="1"/>
  <c r="L212" i="1"/>
  <c r="R37" i="1"/>
</calcChain>
</file>

<file path=xl/sharedStrings.xml><?xml version="1.0" encoding="utf-8"?>
<sst xmlns="http://schemas.openxmlformats.org/spreadsheetml/2006/main" count="333" uniqueCount="47">
  <si>
    <t>Amp 28</t>
  </si>
  <si>
    <t>Amp 44</t>
  </si>
  <si>
    <t>d15N</t>
  </si>
  <si>
    <t>d13C</t>
  </si>
  <si>
    <t>Sample</t>
  </si>
  <si>
    <t>Line</t>
  </si>
  <si>
    <t>d15N (permil, vs AIR)</t>
  </si>
  <si>
    <t>d13C (permil, vs VPDB)</t>
  </si>
  <si>
    <t>d15N</t>
    <phoneticPr fontId="2" type="noConversion"/>
  </si>
  <si>
    <t>d13C</t>
    <phoneticPr fontId="2" type="noConversion"/>
  </si>
  <si>
    <t>wt %N</t>
  </si>
  <si>
    <t>wt %C</t>
  </si>
  <si>
    <t>Notes</t>
  </si>
  <si>
    <t xml:space="preserve"> </t>
  </si>
  <si>
    <t>N stds known</t>
  </si>
  <si>
    <t>N stds measured</t>
  </si>
  <si>
    <t>N corrections</t>
  </si>
  <si>
    <t>C stds measured</t>
  </si>
  <si>
    <t>C stds known</t>
  </si>
  <si>
    <t>C corrections</t>
  </si>
  <si>
    <t>N Slope</t>
  </si>
  <si>
    <t>N Intercept</t>
  </si>
  <si>
    <t>C Slope</t>
  </si>
  <si>
    <t>C Intercept</t>
  </si>
  <si>
    <t>based on usgs40</t>
  </si>
  <si>
    <t>N Precision</t>
  </si>
  <si>
    <t>C Precision</t>
  </si>
  <si>
    <t>N usgs40 stds</t>
  </si>
  <si>
    <t>C usgs40 stds</t>
  </si>
  <si>
    <t>Precision of USGS40 standard</t>
  </si>
  <si>
    <t>Row</t>
  </si>
  <si>
    <t>Date</t>
  </si>
  <si>
    <t>Comment</t>
  </si>
  <si>
    <t>Identifier 1</t>
  </si>
  <si>
    <t>Ampl  28</t>
  </si>
  <si>
    <t>Ampl  44</t>
  </si>
  <si>
    <t>d 15N/14N</t>
  </si>
  <si>
    <t>d 13C/12C</t>
  </si>
  <si>
    <t>08/18/17</t>
  </si>
  <si>
    <t>usgs40</t>
  </si>
  <si>
    <t>usgs41</t>
  </si>
  <si>
    <t>Wilson 1</t>
  </si>
  <si>
    <t>Wilson 2</t>
  </si>
  <si>
    <t>USGS40 not used</t>
  </si>
  <si>
    <t>USGS41 not used</t>
  </si>
  <si>
    <t>I did not use the standards after the samples for corrections because the memory effect of the enriched samples.</t>
  </si>
  <si>
    <t>Seems like the samples are not too 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</si>
</sst>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32"/>
    </font>
    <font>
      <sz val="8"/>
      <name val="MS Sans Serif"/>
    </font>
    <font>
      <sz val="8"/>
      <name val="Verdana"/>
      <family val="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B14" sqref="B14"/>
    </sheetView>
  </sheetViews>
  <sheetFormatPr defaultColWidth="11.5546875" defaultRowHeight="12.6" x14ac:dyDescent="0.25"/>
  <cols>
    <col min="1" max="1" width="5" bestFit="1" customWidth="1"/>
    <col min="2" max="2" width="22.21875" customWidth="1"/>
    <col min="3" max="4" width="7.77734375" bestFit="1" customWidth="1"/>
    <col min="5" max="5" width="19.5546875" bestFit="1" customWidth="1"/>
    <col min="6" max="6" width="21.44140625" bestFit="1" customWidth="1"/>
    <col min="7" max="7" width="7" style="3" bestFit="1" customWidth="1"/>
    <col min="8" max="8" width="6.77734375" style="3" bestFit="1" customWidth="1"/>
    <col min="9" max="9" width="6" bestFit="1" customWidth="1"/>
  </cols>
  <sheetData>
    <row r="1" spans="1:11" x14ac:dyDescent="0.25">
      <c r="A1" s="2" t="str">
        <f>Corrections!O1</f>
        <v>Line</v>
      </c>
      <c r="B1" s="2" t="str">
        <f>Corrections!P1</f>
        <v>Sample</v>
      </c>
      <c r="C1" s="2" t="str">
        <f>Corrections!Q1</f>
        <v>Amp 28</v>
      </c>
      <c r="D1" s="2" t="str">
        <f>Corrections!R1</f>
        <v>Amp 44</v>
      </c>
      <c r="E1" s="3" t="str">
        <f>Corrections!U1</f>
        <v>d15N (permil, vs AIR)</v>
      </c>
      <c r="F1" s="3" t="str">
        <f>Corrections!V1</f>
        <v>d13C (permil, vs VPDB)</v>
      </c>
      <c r="G1" s="3" t="s">
        <v>10</v>
      </c>
      <c r="H1" s="3" t="s">
        <v>11</v>
      </c>
      <c r="I1" t="s">
        <v>12</v>
      </c>
    </row>
    <row r="2" spans="1:11" x14ac:dyDescent="0.25">
      <c r="A2" s="2">
        <f>Corrections!O2</f>
        <v>1</v>
      </c>
      <c r="B2" s="2" t="str">
        <f>Corrections!P2</f>
        <v>usgs40</v>
      </c>
      <c r="C2" s="2">
        <f>Corrections!Q2</f>
        <v>9437</v>
      </c>
      <c r="D2" s="2">
        <f>Corrections!R2</f>
        <v>4415</v>
      </c>
      <c r="E2" s="3">
        <f>Corrections!U2</f>
        <v>-4.4526409335426624</v>
      </c>
      <c r="F2" s="3">
        <f>Corrections!V2</f>
        <v>-26.233745316905861</v>
      </c>
      <c r="G2" s="3">
        <v>9.58</v>
      </c>
      <c r="H2" s="3">
        <v>41.08</v>
      </c>
      <c r="I2" s="2"/>
    </row>
    <row r="3" spans="1:11" x14ac:dyDescent="0.25">
      <c r="A3" s="2">
        <f>Corrections!O3</f>
        <v>2</v>
      </c>
      <c r="B3" s="2" t="str">
        <f>Corrections!P3</f>
        <v>usgs40</v>
      </c>
      <c r="C3" s="2">
        <f>Corrections!Q3</f>
        <v>4673</v>
      </c>
      <c r="D3" s="2">
        <f>Corrections!R3</f>
        <v>2111</v>
      </c>
      <c r="E3" s="3">
        <f>Corrections!U3</f>
        <v>-4.600272144785575</v>
      </c>
      <c r="F3" s="3">
        <f>Corrections!V3</f>
        <v>-26.505900874272434</v>
      </c>
      <c r="G3" s="3">
        <v>9.61</v>
      </c>
      <c r="H3" s="3">
        <v>41.19</v>
      </c>
      <c r="I3" s="2"/>
    </row>
    <row r="4" spans="1:11" x14ac:dyDescent="0.25">
      <c r="A4" s="2">
        <f>Corrections!O4</f>
        <v>3</v>
      </c>
      <c r="B4" s="2" t="str">
        <f>Corrections!P4</f>
        <v>usgs40</v>
      </c>
      <c r="C4" s="2">
        <f>Corrections!Q4</f>
        <v>1714</v>
      </c>
      <c r="D4" s="2">
        <f>Corrections!R4</f>
        <v>788</v>
      </c>
      <c r="E4" s="3">
        <f>Corrections!U4</f>
        <v>-4.5068728070604669</v>
      </c>
      <c r="F4" s="3">
        <f>Corrections!V4</f>
        <v>-26.429737938442237</v>
      </c>
      <c r="G4" s="3">
        <v>9.73</v>
      </c>
      <c r="H4" s="3">
        <v>41.34</v>
      </c>
      <c r="I4" s="2"/>
    </row>
    <row r="5" spans="1:11" x14ac:dyDescent="0.25">
      <c r="A5" s="2">
        <f>Corrections!O5</f>
        <v>4</v>
      </c>
      <c r="B5" s="2" t="str">
        <f>Corrections!P5</f>
        <v>usgs41</v>
      </c>
      <c r="C5" s="2">
        <f>Corrections!Q5</f>
        <v>1962</v>
      </c>
      <c r="D5" s="2">
        <f>Corrections!R5</f>
        <v>894</v>
      </c>
      <c r="E5" s="3">
        <f>Corrections!U5</f>
        <v>47.569785885388711</v>
      </c>
      <c r="F5" s="3">
        <f>Corrections!V5</f>
        <v>37.629384129620533</v>
      </c>
      <c r="G5" s="3">
        <v>10.050000000000001</v>
      </c>
      <c r="H5" s="3">
        <v>42.63</v>
      </c>
      <c r="I5" s="2"/>
      <c r="J5" t="s">
        <v>29</v>
      </c>
    </row>
    <row r="6" spans="1:11" x14ac:dyDescent="0.25">
      <c r="A6" s="2">
        <f>Corrections!O6</f>
        <v>5</v>
      </c>
      <c r="B6" s="2" t="str">
        <f>Corrections!P6</f>
        <v>Wilson 1</v>
      </c>
      <c r="C6" s="2">
        <f>Corrections!Q6</f>
        <v>2995</v>
      </c>
      <c r="D6" s="2">
        <f>Corrections!R6</f>
        <v>4078</v>
      </c>
      <c r="E6" s="3">
        <f>Corrections!U6</f>
        <v>801.06141077804591</v>
      </c>
      <c r="F6" s="3">
        <f>Corrections!V6</f>
        <v>283.17158070550079</v>
      </c>
      <c r="G6" s="3">
        <v>3.1</v>
      </c>
      <c r="H6" s="3">
        <v>41.13</v>
      </c>
      <c r="I6" s="2"/>
    </row>
    <row r="7" spans="1:11" x14ac:dyDescent="0.25">
      <c r="A7" s="2">
        <f>Corrections!O7</f>
        <v>6</v>
      </c>
      <c r="B7" s="2" t="str">
        <f>Corrections!P7</f>
        <v>Wilson 1</v>
      </c>
      <c r="C7" s="2">
        <f>Corrections!Q7</f>
        <v>3248</v>
      </c>
      <c r="D7" s="2">
        <f>Corrections!R7</f>
        <v>4022</v>
      </c>
      <c r="E7" s="3">
        <f>Corrections!U7</f>
        <v>892.46822929835207</v>
      </c>
      <c r="F7" s="3">
        <f>Corrections!V7</f>
        <v>246.57681329780729</v>
      </c>
      <c r="G7" s="3">
        <v>3.32</v>
      </c>
      <c r="H7" s="3">
        <v>40.86</v>
      </c>
      <c r="I7" s="2"/>
      <c r="J7" t="s">
        <v>8</v>
      </c>
      <c r="K7" t="s">
        <v>9</v>
      </c>
    </row>
    <row r="8" spans="1:11" x14ac:dyDescent="0.25">
      <c r="A8" s="2">
        <f>Corrections!O8</f>
        <v>7</v>
      </c>
      <c r="B8" s="2" t="str">
        <f>Corrections!P8</f>
        <v>Wilson 1</v>
      </c>
      <c r="C8" s="2">
        <f>Corrections!Q8</f>
        <v>2909</v>
      </c>
      <c r="D8" s="2">
        <f>Corrections!R8</f>
        <v>3878</v>
      </c>
      <c r="E8" s="3">
        <f>Corrections!U8</f>
        <v>1013.3681483667577</v>
      </c>
      <c r="F8" s="3">
        <f>Corrections!V8</f>
        <v>273.21353072215516</v>
      </c>
      <c r="G8" s="3">
        <v>3.08</v>
      </c>
      <c r="H8" s="3">
        <v>40.31</v>
      </c>
      <c r="I8" s="2"/>
      <c r="J8" s="3">
        <f>Corrections!Z12</f>
        <v>7.4357245780084916E-2</v>
      </c>
      <c r="K8" s="3">
        <f>Corrections!AD12</f>
        <v>0.13826182890925992</v>
      </c>
    </row>
    <row r="9" spans="1:11" x14ac:dyDescent="0.25">
      <c r="A9" s="2">
        <f>Corrections!O9</f>
        <v>8</v>
      </c>
      <c r="B9" s="2" t="str">
        <f>Corrections!P9</f>
        <v>Wilson 1</v>
      </c>
      <c r="C9" s="2">
        <f>Corrections!Q9</f>
        <v>2499</v>
      </c>
      <c r="D9" s="2">
        <f>Corrections!R9</f>
        <v>3811</v>
      </c>
      <c r="E9" s="3">
        <f>Corrections!U9</f>
        <v>721.12764638861768</v>
      </c>
      <c r="F9" s="3">
        <f>Corrections!V9</f>
        <v>228.8156166622052</v>
      </c>
      <c r="G9" s="3">
        <v>2.68</v>
      </c>
      <c r="H9" s="3">
        <v>40.03</v>
      </c>
      <c r="I9" s="2"/>
    </row>
    <row r="10" spans="1:11" x14ac:dyDescent="0.25">
      <c r="A10" s="2">
        <f>Corrections!O10</f>
        <v>9</v>
      </c>
      <c r="B10" s="2" t="str">
        <f>Corrections!P10</f>
        <v>Wilson 1</v>
      </c>
      <c r="C10" s="2">
        <f>Corrections!Q10</f>
        <v>2747</v>
      </c>
      <c r="D10" s="2">
        <f>Corrections!R10</f>
        <v>3913</v>
      </c>
      <c r="E10" s="3">
        <f>Corrections!U10</f>
        <v>828.58107370646974</v>
      </c>
      <c r="F10" s="3">
        <f>Corrections!V10</f>
        <v>275.82439616241436</v>
      </c>
      <c r="G10" s="3">
        <v>2.91</v>
      </c>
      <c r="H10" s="3">
        <v>40.29</v>
      </c>
      <c r="I10" s="2"/>
      <c r="J10" s="4" t="str">
        <f>Corrections!Z13</f>
        <v>n=3</v>
      </c>
      <c r="K10" s="4" t="str">
        <f>Corrections!AD13</f>
        <v>n=3</v>
      </c>
    </row>
    <row r="11" spans="1:11" x14ac:dyDescent="0.25">
      <c r="A11" s="2">
        <f>Corrections!O11</f>
        <v>10</v>
      </c>
      <c r="B11" s="2" t="str">
        <f>Corrections!P11</f>
        <v>Wilson 1</v>
      </c>
      <c r="C11" s="2">
        <f>Corrections!Q11</f>
        <v>2896</v>
      </c>
      <c r="D11" s="2">
        <f>Corrections!R11</f>
        <v>3839</v>
      </c>
      <c r="E11" s="3">
        <f>Corrections!U11</f>
        <v>835.09391999837646</v>
      </c>
      <c r="F11" s="3">
        <f>Corrections!V11</f>
        <v>286.56540112609434</v>
      </c>
      <c r="G11" s="3">
        <v>3.18</v>
      </c>
      <c r="H11" s="3">
        <v>40.67</v>
      </c>
      <c r="I11" s="2"/>
    </row>
    <row r="12" spans="1:11" x14ac:dyDescent="0.25">
      <c r="A12" s="2">
        <f>Corrections!O12</f>
        <v>11</v>
      </c>
      <c r="B12" s="2" t="str">
        <f>Corrections!P12</f>
        <v>Wilson 1</v>
      </c>
      <c r="C12" s="2">
        <f>Corrections!Q12</f>
        <v>2583</v>
      </c>
      <c r="D12" s="2">
        <f>Corrections!R12</f>
        <v>4023</v>
      </c>
      <c r="E12" s="3">
        <f>Corrections!U12</f>
        <v>853.3369196733936</v>
      </c>
      <c r="F12" s="3">
        <f>Corrections!V12</f>
        <v>219.05660581782917</v>
      </c>
      <c r="G12" s="3">
        <v>2.68</v>
      </c>
      <c r="H12" s="3">
        <v>40</v>
      </c>
      <c r="I12" s="2"/>
    </row>
    <row r="13" spans="1:11" x14ac:dyDescent="0.25">
      <c r="A13" s="2">
        <f>Corrections!O13</f>
        <v>12</v>
      </c>
      <c r="B13" s="2" t="str">
        <f>Corrections!P13</f>
        <v>Wilson 1</v>
      </c>
      <c r="C13" s="2">
        <f>Corrections!Q13</f>
        <v>2681</v>
      </c>
      <c r="D13" s="2">
        <f>Corrections!R13</f>
        <v>3835</v>
      </c>
      <c r="E13" s="3">
        <f>Corrections!U13</f>
        <v>822.94095886061803</v>
      </c>
      <c r="F13" s="3">
        <f>Corrections!V13</f>
        <v>246.98301562223503</v>
      </c>
      <c r="G13" s="3">
        <v>2.92</v>
      </c>
      <c r="H13" s="3">
        <v>40.67</v>
      </c>
      <c r="I13" s="2"/>
    </row>
    <row r="14" spans="1:11" x14ac:dyDescent="0.25">
      <c r="A14" s="2">
        <f>Corrections!O14</f>
        <v>13</v>
      </c>
      <c r="B14" s="2" t="str">
        <f>Corrections!P14</f>
        <v>Wilson 2</v>
      </c>
      <c r="C14" s="2">
        <f>Corrections!Q14</f>
        <v>1833</v>
      </c>
      <c r="D14" s="2">
        <f>Corrections!R14</f>
        <v>3938</v>
      </c>
      <c r="E14" s="3">
        <f>Corrections!U14</f>
        <v>1306.6501031752305</v>
      </c>
      <c r="F14" s="3">
        <f>Corrections!V14</f>
        <v>152.64963431457417</v>
      </c>
      <c r="G14" s="3">
        <v>1.93</v>
      </c>
      <c r="H14" s="3">
        <v>40.130000000000003</v>
      </c>
      <c r="I14" s="2"/>
    </row>
    <row r="15" spans="1:11" x14ac:dyDescent="0.25">
      <c r="A15" s="2">
        <f>Corrections!O15</f>
        <v>14</v>
      </c>
      <c r="B15" s="2" t="str">
        <f>Corrections!P15</f>
        <v>Wilson 2</v>
      </c>
      <c r="C15" s="2">
        <f>Corrections!Q15</f>
        <v>1612</v>
      </c>
      <c r="D15" s="2">
        <f>Corrections!R15</f>
        <v>3913</v>
      </c>
      <c r="E15" s="3">
        <f>Corrections!U15</f>
        <v>1257.7590649049753</v>
      </c>
      <c r="F15" s="3">
        <f>Corrections!V15</f>
        <v>238.97575230195358</v>
      </c>
      <c r="G15" s="3">
        <v>1.73</v>
      </c>
      <c r="H15" s="3">
        <v>40.65</v>
      </c>
      <c r="I15" s="2"/>
    </row>
    <row r="16" spans="1:11" x14ac:dyDescent="0.25">
      <c r="A16" s="2">
        <f>Corrections!O16</f>
        <v>15</v>
      </c>
      <c r="B16" s="2" t="str">
        <f>Corrections!P16</f>
        <v>Wilson 2</v>
      </c>
      <c r="C16" s="2">
        <f>Corrections!Q16</f>
        <v>1778</v>
      </c>
      <c r="D16" s="2">
        <f>Corrections!R16</f>
        <v>4025</v>
      </c>
      <c r="E16" s="3">
        <f>Corrections!U16</f>
        <v>1704.8878062378742</v>
      </c>
      <c r="F16" s="3">
        <f>Corrections!V16</f>
        <v>179.33814253528655</v>
      </c>
      <c r="G16" s="3">
        <v>1.9</v>
      </c>
      <c r="H16" s="3">
        <v>41.03</v>
      </c>
      <c r="I16" s="2"/>
    </row>
    <row r="17" spans="1:9" x14ac:dyDescent="0.25">
      <c r="A17" s="2">
        <f>Corrections!O17</f>
        <v>16</v>
      </c>
      <c r="B17" s="2" t="str">
        <f>Corrections!P17</f>
        <v>Wilson 2</v>
      </c>
      <c r="C17" s="2">
        <f>Corrections!Q17</f>
        <v>1693</v>
      </c>
      <c r="D17" s="2">
        <f>Corrections!R17</f>
        <v>4066</v>
      </c>
      <c r="E17" s="3">
        <f>Corrections!U17</f>
        <v>1742.2264511548829</v>
      </c>
      <c r="F17" s="3">
        <f>Corrections!V17</f>
        <v>137.90245892622573</v>
      </c>
      <c r="G17" s="3">
        <v>1.77</v>
      </c>
      <c r="H17" s="3">
        <v>40.31</v>
      </c>
      <c r="I17" s="2"/>
    </row>
    <row r="18" spans="1:9" x14ac:dyDescent="0.25">
      <c r="A18" s="2">
        <f>Corrections!O18</f>
        <v>17</v>
      </c>
      <c r="B18" s="2" t="str">
        <f>Corrections!P18</f>
        <v>Wilson 2</v>
      </c>
      <c r="C18" s="2">
        <f>Corrections!Q18</f>
        <v>1608</v>
      </c>
      <c r="D18" s="2">
        <f>Corrections!R18</f>
        <v>3937</v>
      </c>
      <c r="E18" s="3">
        <f>Corrections!U18</f>
        <v>1353.5887939988445</v>
      </c>
      <c r="F18" s="3">
        <f>Corrections!V18</f>
        <v>195.94572456951397</v>
      </c>
      <c r="G18" s="3">
        <v>1.74</v>
      </c>
      <c r="H18" s="3">
        <v>40.409999999999997</v>
      </c>
      <c r="I18" s="2"/>
    </row>
    <row r="19" spans="1:9" x14ac:dyDescent="0.25">
      <c r="A19" s="2">
        <f>Corrections!O19</f>
        <v>18</v>
      </c>
      <c r="B19" s="2" t="str">
        <f>Corrections!P19</f>
        <v>Wilson 2</v>
      </c>
      <c r="C19" s="2">
        <f>Corrections!Q19</f>
        <v>1728</v>
      </c>
      <c r="D19" s="2">
        <f>Corrections!R19</f>
        <v>3904</v>
      </c>
      <c r="E19" s="3">
        <f>Corrections!U19</f>
        <v>1395.1053017646323</v>
      </c>
      <c r="F19" s="3">
        <f>Corrections!V19</f>
        <v>237.93993637466286</v>
      </c>
      <c r="G19" s="3">
        <v>1.87</v>
      </c>
      <c r="H19" s="3">
        <v>40.229999999999997</v>
      </c>
      <c r="I19" s="2"/>
    </row>
    <row r="20" spans="1:9" x14ac:dyDescent="0.25">
      <c r="A20" s="2">
        <f>Corrections!O20</f>
        <v>19</v>
      </c>
      <c r="B20" s="2" t="str">
        <f>Corrections!P20</f>
        <v>Wilson 2</v>
      </c>
      <c r="C20" s="2">
        <f>Corrections!Q20</f>
        <v>1589</v>
      </c>
      <c r="D20" s="2">
        <f>Corrections!R20</f>
        <v>3840</v>
      </c>
      <c r="E20" s="3">
        <f>Corrections!U20</f>
        <v>1470.0517423783306</v>
      </c>
      <c r="F20" s="3">
        <f>Corrections!V20</f>
        <v>356.23316178869288</v>
      </c>
      <c r="G20" s="3">
        <v>1.76</v>
      </c>
      <c r="H20" s="3">
        <v>40.11</v>
      </c>
      <c r="I20" s="2"/>
    </row>
    <row r="21" spans="1:9" x14ac:dyDescent="0.25">
      <c r="A21" s="2">
        <f>Corrections!O21</f>
        <v>20</v>
      </c>
      <c r="B21" s="2" t="str">
        <f>Corrections!P21</f>
        <v>Wilson 2</v>
      </c>
      <c r="C21" s="2">
        <f>Corrections!Q21</f>
        <v>1485</v>
      </c>
      <c r="D21" s="2">
        <f>Corrections!R21</f>
        <v>4032</v>
      </c>
      <c r="E21" s="3">
        <f>Corrections!U21</f>
        <v>1488.7326142173063</v>
      </c>
      <c r="F21" s="3">
        <f>Corrections!V21</f>
        <v>201.71481308219867</v>
      </c>
      <c r="G21" s="3">
        <v>1.6</v>
      </c>
      <c r="H21" s="3">
        <v>40.520000000000003</v>
      </c>
      <c r="I21" s="2"/>
    </row>
    <row r="22" spans="1:9" x14ac:dyDescent="0.25">
      <c r="A22" s="2">
        <f>Corrections!O22</f>
        <v>21</v>
      </c>
      <c r="B22" s="2" t="str">
        <f>Corrections!P22</f>
        <v>USGS40 not used</v>
      </c>
      <c r="C22" s="2">
        <f>Corrections!Q22</f>
        <v>9190</v>
      </c>
      <c r="D22" s="2">
        <f>Corrections!R22</f>
        <v>3985</v>
      </c>
      <c r="E22" s="3">
        <f>Corrections!U22</f>
        <v>-3.8048713331911035</v>
      </c>
      <c r="F22" s="3">
        <f>Corrections!V22</f>
        <v>-26.50894739170564</v>
      </c>
      <c r="G22" s="3">
        <v>9.44</v>
      </c>
      <c r="H22" s="3">
        <v>40.5</v>
      </c>
      <c r="I22" s="2"/>
    </row>
    <row r="23" spans="1:9" x14ac:dyDescent="0.25">
      <c r="A23" s="2">
        <f>Corrections!O23</f>
        <v>22</v>
      </c>
      <c r="B23" s="2" t="str">
        <f>Corrections!P23</f>
        <v>USGS40 not used</v>
      </c>
      <c r="C23" s="2">
        <f>Corrections!Q23</f>
        <v>5010</v>
      </c>
      <c r="D23" s="2">
        <f>Corrections!R23</f>
        <v>2207</v>
      </c>
      <c r="E23" s="3">
        <f>Corrections!U23</f>
        <v>-4.0931036979986963</v>
      </c>
      <c r="F23" s="3">
        <f>Corrections!V23</f>
        <v>-26.510978403327783</v>
      </c>
      <c r="G23" s="3">
        <v>9.5399999999999991</v>
      </c>
      <c r="H23" s="3">
        <v>40.61</v>
      </c>
      <c r="I23" s="2"/>
    </row>
    <row r="24" spans="1:9" x14ac:dyDescent="0.25">
      <c r="A24" s="2">
        <f>Corrections!O24</f>
        <v>23</v>
      </c>
      <c r="B24" s="2" t="str">
        <f>Corrections!P24</f>
        <v>USGS40 not used</v>
      </c>
      <c r="C24" s="2">
        <f>Corrections!Q24</f>
        <v>1898</v>
      </c>
      <c r="D24" s="2">
        <f>Corrections!R24</f>
        <v>849</v>
      </c>
      <c r="E24" s="3">
        <f>Corrections!U24</f>
        <v>-3.8440387973984071</v>
      </c>
      <c r="F24" s="3">
        <f>Corrections!V24</f>
        <v>-26.563784705503387</v>
      </c>
      <c r="G24" s="3">
        <v>9.4</v>
      </c>
      <c r="H24" s="3">
        <v>40.450000000000003</v>
      </c>
      <c r="I24" s="2"/>
    </row>
    <row r="25" spans="1:9" x14ac:dyDescent="0.25">
      <c r="A25" s="2">
        <f>Corrections!O25</f>
        <v>24</v>
      </c>
      <c r="B25" s="2" t="str">
        <f>Corrections!P25</f>
        <v>USGS41 not used</v>
      </c>
      <c r="C25" s="2">
        <f>Corrections!Q25</f>
        <v>10114</v>
      </c>
      <c r="D25" s="2">
        <f>Corrections!R25</f>
        <v>4174</v>
      </c>
      <c r="E25" s="3">
        <f>Corrections!U25</f>
        <v>48.015692400979553</v>
      </c>
      <c r="F25" s="3">
        <f>Corrections!V25</f>
        <v>37.575562321633853</v>
      </c>
      <c r="G25" s="3">
        <v>9.68</v>
      </c>
      <c r="H25" s="3">
        <v>41.78</v>
      </c>
      <c r="I25" s="2"/>
    </row>
    <row r="26" spans="1:9" x14ac:dyDescent="0.25">
      <c r="A26" s="2"/>
      <c r="B26" s="2"/>
      <c r="C26" s="2"/>
      <c r="D26" s="2"/>
      <c r="E26" s="3"/>
      <c r="F26" s="3"/>
      <c r="I26" s="2"/>
    </row>
    <row r="27" spans="1:9" x14ac:dyDescent="0.25">
      <c r="A27" s="2"/>
      <c r="B27" s="2"/>
      <c r="C27" s="2"/>
      <c r="D27" s="2"/>
      <c r="E27" s="3"/>
      <c r="F27" s="3"/>
      <c r="I27" s="2"/>
    </row>
    <row r="28" spans="1:9" x14ac:dyDescent="0.25">
      <c r="A28" s="2"/>
      <c r="B28" s="2"/>
      <c r="C28" s="2"/>
      <c r="D28" s="2"/>
      <c r="E28" s="3"/>
      <c r="F28" s="3"/>
      <c r="I28" s="2"/>
    </row>
    <row r="29" spans="1:9" x14ac:dyDescent="0.25">
      <c r="A29" s="2"/>
      <c r="B29" s="2"/>
      <c r="C29" s="2"/>
      <c r="D29" s="2"/>
      <c r="E29" s="3"/>
      <c r="F29" s="3"/>
      <c r="I29" s="2"/>
    </row>
    <row r="30" spans="1:9" x14ac:dyDescent="0.25">
      <c r="A30" s="2"/>
      <c r="B30" s="2"/>
      <c r="C30" s="2"/>
      <c r="D30" s="2"/>
      <c r="E30" s="3"/>
      <c r="F30" s="3"/>
      <c r="I30" s="2"/>
    </row>
    <row r="31" spans="1:9" x14ac:dyDescent="0.25">
      <c r="A31" s="2"/>
      <c r="B31" s="2" t="s">
        <v>45</v>
      </c>
      <c r="C31" s="2"/>
      <c r="D31" s="2"/>
      <c r="E31" s="3"/>
      <c r="F31" s="3"/>
      <c r="I31" s="2"/>
    </row>
    <row r="32" spans="1:9" x14ac:dyDescent="0.25">
      <c r="A32" s="2"/>
      <c r="B32" s="2"/>
      <c r="C32" s="2"/>
      <c r="D32" s="2"/>
      <c r="E32" s="3"/>
      <c r="F32" s="3"/>
      <c r="I32" s="2"/>
    </row>
    <row r="33" spans="1:9" x14ac:dyDescent="0.25">
      <c r="A33" s="2"/>
      <c r="B33" s="2" t="s">
        <v>46</v>
      </c>
      <c r="C33" s="2"/>
      <c r="D33" s="2"/>
      <c r="E33" s="3"/>
      <c r="F33" s="3"/>
      <c r="I33" s="2"/>
    </row>
    <row r="34" spans="1:9" x14ac:dyDescent="0.25">
      <c r="A34" s="2"/>
      <c r="B34" s="2"/>
      <c r="C34" s="2"/>
      <c r="D34" s="2"/>
      <c r="E34" s="3"/>
      <c r="F34" s="3"/>
      <c r="I34" s="2"/>
    </row>
    <row r="35" spans="1:9" x14ac:dyDescent="0.25">
      <c r="A35" s="2"/>
      <c r="B35" s="2"/>
      <c r="C35" s="2"/>
      <c r="D35" s="2"/>
      <c r="E35" s="3"/>
      <c r="F35" s="3"/>
      <c r="I35" s="2"/>
    </row>
    <row r="36" spans="1:9" x14ac:dyDescent="0.25">
      <c r="A36" s="2"/>
      <c r="B36" s="2"/>
      <c r="C36" s="2"/>
      <c r="D36" s="2"/>
      <c r="E36" s="3"/>
      <c r="F36" s="3"/>
      <c r="I36" s="2"/>
    </row>
    <row r="37" spans="1:9" x14ac:dyDescent="0.25">
      <c r="A37" s="2"/>
      <c r="B37" s="2"/>
      <c r="C37" s="2"/>
      <c r="D37" s="2"/>
      <c r="E37" s="3"/>
      <c r="F37" s="3"/>
      <c r="I37" s="2"/>
    </row>
    <row r="38" spans="1:9" x14ac:dyDescent="0.25">
      <c r="A38" s="2"/>
      <c r="B38" s="2"/>
      <c r="C38" s="2"/>
      <c r="D38" s="2"/>
      <c r="E38" s="3"/>
      <c r="F38" s="3"/>
      <c r="I38" s="2"/>
    </row>
    <row r="39" spans="1:9" x14ac:dyDescent="0.25">
      <c r="A39" s="2"/>
      <c r="B39" s="2"/>
      <c r="C39" s="2"/>
      <c r="D39" s="2"/>
      <c r="E39" s="3"/>
      <c r="F39" s="3"/>
      <c r="I39" s="2"/>
    </row>
    <row r="40" spans="1:9" x14ac:dyDescent="0.25">
      <c r="A40" s="2"/>
      <c r="B40" s="2"/>
      <c r="C40" s="2"/>
      <c r="D40" s="2"/>
      <c r="E40" s="3"/>
      <c r="F40" s="3"/>
      <c r="I40" s="2"/>
    </row>
    <row r="41" spans="1:9" x14ac:dyDescent="0.25">
      <c r="A41" s="2"/>
      <c r="B41" s="2"/>
      <c r="C41" s="2"/>
      <c r="D41" s="2"/>
      <c r="E41" s="3"/>
      <c r="F41" s="3"/>
      <c r="I41" s="2"/>
    </row>
    <row r="42" spans="1:9" x14ac:dyDescent="0.25">
      <c r="A42" s="2"/>
      <c r="B42" s="2"/>
      <c r="C42" s="2"/>
      <c r="D42" s="2"/>
      <c r="E42" s="3"/>
      <c r="F42" s="3"/>
      <c r="I42" s="2"/>
    </row>
    <row r="43" spans="1:9" x14ac:dyDescent="0.25">
      <c r="A43" s="2"/>
      <c r="B43" s="2"/>
      <c r="C43" s="2"/>
      <c r="D43" s="2"/>
      <c r="E43" s="3"/>
      <c r="F43" s="3"/>
      <c r="I43" s="2"/>
    </row>
    <row r="44" spans="1:9" x14ac:dyDescent="0.25">
      <c r="A44" s="2"/>
      <c r="B44" s="2"/>
      <c r="C44" s="2"/>
      <c r="D44" s="2"/>
      <c r="E44" s="3"/>
      <c r="F44" s="3"/>
      <c r="I44" s="2"/>
    </row>
    <row r="45" spans="1:9" x14ac:dyDescent="0.25">
      <c r="A45" s="2"/>
      <c r="B45" s="2"/>
      <c r="C45" s="2"/>
      <c r="D45" s="2"/>
      <c r="E45" s="3"/>
      <c r="F45" s="3"/>
      <c r="I45" s="2"/>
    </row>
    <row r="46" spans="1:9" x14ac:dyDescent="0.25">
      <c r="A46" s="2"/>
      <c r="B46" s="2"/>
      <c r="C46" s="2"/>
      <c r="D46" s="2"/>
      <c r="E46" s="3"/>
      <c r="F46" s="3"/>
      <c r="I46" s="2"/>
    </row>
    <row r="47" spans="1:9" x14ac:dyDescent="0.25">
      <c r="A47" s="2"/>
      <c r="B47" s="2"/>
      <c r="C47" s="2"/>
      <c r="D47" s="2"/>
      <c r="E47" s="3"/>
      <c r="F47" s="3"/>
      <c r="I47" s="2"/>
    </row>
    <row r="48" spans="1:9" x14ac:dyDescent="0.25">
      <c r="A48" s="2"/>
      <c r="B48" s="2"/>
      <c r="C48" s="2"/>
      <c r="D48" s="2"/>
      <c r="E48" s="3"/>
      <c r="F48" s="3"/>
      <c r="I48" s="2"/>
    </row>
    <row r="49" spans="1:9" x14ac:dyDescent="0.25">
      <c r="A49" s="2"/>
      <c r="B49" s="2"/>
      <c r="C49" s="2"/>
      <c r="D49" s="2"/>
      <c r="E49" s="3"/>
      <c r="F49" s="3"/>
      <c r="I49" s="2"/>
    </row>
    <row r="50" spans="1:9" x14ac:dyDescent="0.25">
      <c r="A50" s="2"/>
      <c r="B50" s="2"/>
      <c r="C50" s="2"/>
      <c r="D50" s="2"/>
      <c r="E50" s="3"/>
      <c r="F50" s="3"/>
      <c r="I50" s="2"/>
    </row>
    <row r="51" spans="1:9" x14ac:dyDescent="0.25">
      <c r="A51" s="2"/>
      <c r="B51" s="2"/>
      <c r="C51" s="2"/>
      <c r="D51" s="2"/>
      <c r="E51" s="3"/>
      <c r="F51" s="3"/>
      <c r="I51" s="2"/>
    </row>
    <row r="52" spans="1:9" x14ac:dyDescent="0.25">
      <c r="A52" s="2"/>
      <c r="B52" s="2"/>
      <c r="C52" s="2"/>
      <c r="D52" s="2"/>
      <c r="I52" s="2"/>
    </row>
    <row r="53" spans="1:9" x14ac:dyDescent="0.25">
      <c r="A53" s="2"/>
      <c r="B53" s="2"/>
      <c r="C53" s="2"/>
      <c r="D53" s="2"/>
      <c r="I53" s="2"/>
    </row>
  </sheetData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0"/>
  <sheetViews>
    <sheetView workbookViewId="0">
      <selection activeCell="P26" sqref="P26"/>
    </sheetView>
  </sheetViews>
  <sheetFormatPr defaultColWidth="8.77734375" defaultRowHeight="12.6" x14ac:dyDescent="0.25"/>
  <cols>
    <col min="9" max="14" width="0.44140625" style="3" customWidth="1"/>
    <col min="15" max="15" width="3.77734375" style="3" bestFit="1" customWidth="1"/>
    <col min="16" max="16" width="18.44140625" style="3" customWidth="1"/>
    <col min="17" max="18" width="6.77734375" style="3" bestFit="1" customWidth="1"/>
    <col min="19" max="19" width="5.77734375" style="3" bestFit="1" customWidth="1"/>
    <col min="20" max="20" width="6.44140625" style="3" bestFit="1" customWidth="1"/>
    <col min="21" max="21" width="16" style="3" bestFit="1" customWidth="1"/>
    <col min="22" max="22" width="17.44140625" style="3" bestFit="1" customWidth="1"/>
    <col min="23" max="23" width="5" style="3" bestFit="1" customWidth="1"/>
    <col min="24" max="24" width="12.77734375" style="3" bestFit="1" customWidth="1"/>
    <col min="25" max="25" width="10.44140625" style="3" bestFit="1" customWidth="1"/>
    <col min="26" max="26" width="13" style="3" bestFit="1" customWidth="1"/>
    <col min="27" max="27" width="8.77734375" style="3"/>
    <col min="28" max="28" width="12.77734375" style="3" bestFit="1" customWidth="1"/>
    <col min="29" max="29" width="10.44140625" style="3" bestFit="1" customWidth="1"/>
    <col min="30" max="30" width="13" style="3" bestFit="1" customWidth="1"/>
    <col min="31" max="32" width="8.77734375" style="3"/>
    <col min="33" max="34" width="11.21875" style="3" bestFit="1" customWidth="1"/>
    <col min="35" max="16384" width="8.77734375" style="3"/>
  </cols>
  <sheetData>
    <row r="1" spans="1:34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/>
      <c r="J1" s="2"/>
      <c r="K1" s="2"/>
      <c r="L1" s="2"/>
      <c r="O1" s="2" t="s">
        <v>5</v>
      </c>
      <c r="P1" s="2" t="s">
        <v>4</v>
      </c>
      <c r="Q1" s="2" t="s">
        <v>0</v>
      </c>
      <c r="R1" s="2" t="s">
        <v>1</v>
      </c>
      <c r="S1" s="3" t="s">
        <v>2</v>
      </c>
      <c r="T1" s="3" t="s">
        <v>3</v>
      </c>
      <c r="U1" t="s">
        <v>6</v>
      </c>
      <c r="V1" t="s">
        <v>7</v>
      </c>
      <c r="X1" s="3" t="s">
        <v>15</v>
      </c>
      <c r="Y1" s="3" t="s">
        <v>14</v>
      </c>
      <c r="Z1" s="3" t="s">
        <v>16</v>
      </c>
      <c r="AB1" s="3" t="s">
        <v>17</v>
      </c>
      <c r="AC1" s="3" t="s">
        <v>18</v>
      </c>
      <c r="AD1" s="3" t="s">
        <v>19</v>
      </c>
      <c r="AG1" s="3" t="s">
        <v>27</v>
      </c>
      <c r="AH1" s="3" t="s">
        <v>28</v>
      </c>
    </row>
    <row r="2" spans="1:34" x14ac:dyDescent="0.25">
      <c r="A2" s="1">
        <v>1</v>
      </c>
      <c r="B2" s="1" t="s">
        <v>38</v>
      </c>
      <c r="D2" s="1" t="s">
        <v>39</v>
      </c>
      <c r="E2" s="1">
        <v>4328</v>
      </c>
      <c r="G2" s="1">
        <v>-1.76</v>
      </c>
      <c r="I2">
        <f>A2</f>
        <v>1</v>
      </c>
      <c r="J2" t="str">
        <f>D2</f>
        <v>usgs40</v>
      </c>
      <c r="K2">
        <f>E4</f>
        <v>9437</v>
      </c>
      <c r="L2">
        <f>F5</f>
        <v>4415</v>
      </c>
      <c r="M2" s="3">
        <f>G4</f>
        <v>-4.6630000000000003</v>
      </c>
      <c r="N2" s="3">
        <f>H5</f>
        <v>-26.611999999999998</v>
      </c>
      <c r="O2">
        <f t="shared" ref="O2:R2" si="0">I2</f>
        <v>1</v>
      </c>
      <c r="P2" t="str">
        <f>J2</f>
        <v>usgs40</v>
      </c>
      <c r="Q2">
        <f>K2</f>
        <v>9437</v>
      </c>
      <c r="R2">
        <f t="shared" si="0"/>
        <v>4415</v>
      </c>
      <c r="S2" s="3">
        <f>M2</f>
        <v>-4.6630000000000003</v>
      </c>
      <c r="T2" s="3">
        <f>N2</f>
        <v>-26.611999999999998</v>
      </c>
      <c r="U2" s="3">
        <f>S2*$Z$4+$Z$7</f>
        <v>-4.4526409335426624</v>
      </c>
      <c r="V2" s="3">
        <f>T2*AD$4+AD$7</f>
        <v>-26.233745316905861</v>
      </c>
      <c r="X2" s="3">
        <f>IF(P2="usgs40",S2,IF(P2="usgs41",S2," "))</f>
        <v>-4.6630000000000003</v>
      </c>
      <c r="Y2" s="3">
        <f>IF(P2="usgs40",-4.52,IF(P2="usgs41",47.57," "))</f>
        <v>-4.5199999999999996</v>
      </c>
      <c r="AB2" s="3">
        <f>IF(P2="usgs40",T2,IF(P2="usgs41",T2," "))</f>
        <v>-26.611999999999998</v>
      </c>
      <c r="AC2" s="3">
        <f>IF(P2="usgs40",-26.39,IF(P2="usgs41",37.63," "))</f>
        <v>-26.39</v>
      </c>
      <c r="AG2" s="3">
        <f>IF(P2="usgs40",S2," ")</f>
        <v>-4.6630000000000003</v>
      </c>
      <c r="AH2" s="3">
        <f>IF(P2="usgs40",T2," ")</f>
        <v>-26.611999999999998</v>
      </c>
    </row>
    <row r="3" spans="1:34" x14ac:dyDescent="0.25">
      <c r="A3" s="1">
        <v>1</v>
      </c>
      <c r="B3" s="1" t="s">
        <v>38</v>
      </c>
      <c r="D3" s="1" t="s">
        <v>39</v>
      </c>
      <c r="E3" s="1">
        <v>4224</v>
      </c>
      <c r="G3" s="1">
        <v>-1.9</v>
      </c>
      <c r="O3">
        <f t="shared" ref="O3:R3" si="1">I8</f>
        <v>2</v>
      </c>
      <c r="P3" t="str">
        <f>J8</f>
        <v>usgs40</v>
      </c>
      <c r="Q3">
        <f>K8</f>
        <v>4673</v>
      </c>
      <c r="R3">
        <f t="shared" si="1"/>
        <v>2111</v>
      </c>
      <c r="S3" s="3">
        <f>M8</f>
        <v>-4.8099999999999996</v>
      </c>
      <c r="T3" s="3">
        <f>N8</f>
        <v>-26.88</v>
      </c>
      <c r="U3" s="3">
        <f t="shared" ref="U3:U50" si="2">S3*$Z$4+$Z$7</f>
        <v>-4.600272144785575</v>
      </c>
      <c r="V3" s="3">
        <f t="shared" ref="V3:V50" si="3">T3*AD$4+AD$7</f>
        <v>-26.505900874272434</v>
      </c>
      <c r="X3" s="3">
        <f t="shared" ref="X3:X50" si="4">IF(P3="usgs40",S3,IF(P3="usgs41",S3," "))</f>
        <v>-4.8099999999999996</v>
      </c>
      <c r="Y3" s="3">
        <f t="shared" ref="Y3:Y50" si="5">IF(P3="usgs40",-4.52,IF(P3="usgs41",47.57," "))</f>
        <v>-4.5199999999999996</v>
      </c>
      <c r="Z3" s="3" t="s">
        <v>20</v>
      </c>
      <c r="AB3" s="3">
        <f t="shared" ref="AB3:AB50" si="6">IF(P3="usgs40",T3,IF(P3="usgs41",T3," "))</f>
        <v>-26.88</v>
      </c>
      <c r="AC3" s="3">
        <f t="shared" ref="AC3:AC50" si="7">IF(P3="usgs40",-26.39,IF(P3="usgs41",37.63," "))</f>
        <v>-26.39</v>
      </c>
      <c r="AD3" s="3" t="s">
        <v>22</v>
      </c>
      <c r="AG3" s="3">
        <f t="shared" ref="AG3:AG50" si="8">IF(P3="usgs40",S3," ")</f>
        <v>-4.8099999999999996</v>
      </c>
      <c r="AH3" s="3">
        <f t="shared" ref="AH3:AH50" si="9">IF(P3="usgs40",T3," ")</f>
        <v>-26.88</v>
      </c>
    </row>
    <row r="4" spans="1:34" x14ac:dyDescent="0.25">
      <c r="A4" s="1">
        <v>1</v>
      </c>
      <c r="B4" s="1" t="s">
        <v>38</v>
      </c>
      <c r="D4" s="1" t="s">
        <v>39</v>
      </c>
      <c r="E4" s="1">
        <v>9437</v>
      </c>
      <c r="G4" s="1">
        <v>-4.6630000000000003</v>
      </c>
      <c r="O4">
        <f t="shared" ref="O4:R4" si="10">I14</f>
        <v>3</v>
      </c>
      <c r="P4" t="str">
        <f>J14</f>
        <v>usgs40</v>
      </c>
      <c r="Q4">
        <f>K14</f>
        <v>1714</v>
      </c>
      <c r="R4">
        <f t="shared" si="10"/>
        <v>788</v>
      </c>
      <c r="S4" s="3">
        <f>M14</f>
        <v>-4.7169999999999996</v>
      </c>
      <c r="T4" s="3">
        <f>N14</f>
        <v>-26.805</v>
      </c>
      <c r="U4" s="3">
        <f t="shared" si="2"/>
        <v>-4.5068728070604669</v>
      </c>
      <c r="V4" s="3">
        <f t="shared" si="3"/>
        <v>-26.429737938442237</v>
      </c>
      <c r="X4" s="3">
        <f t="shared" si="4"/>
        <v>-4.7169999999999996</v>
      </c>
      <c r="Y4" s="3">
        <f t="shared" si="5"/>
        <v>-4.5199999999999996</v>
      </c>
      <c r="Z4" s="3">
        <f>SLOPE(Y:Y,X:X)</f>
        <v>1.0042939540334241</v>
      </c>
      <c r="AB4" s="3">
        <f t="shared" si="6"/>
        <v>-26.805</v>
      </c>
      <c r="AC4" s="3">
        <f t="shared" si="7"/>
        <v>-26.39</v>
      </c>
      <c r="AD4" s="3">
        <f>SLOPE(AC:AC,AB:AB)</f>
        <v>1.015505811069304</v>
      </c>
      <c r="AG4" s="3">
        <f t="shared" si="8"/>
        <v>-4.7169999999999996</v>
      </c>
      <c r="AH4" s="3">
        <f t="shared" si="9"/>
        <v>-26.805</v>
      </c>
    </row>
    <row r="5" spans="1:34" x14ac:dyDescent="0.25">
      <c r="A5" s="1">
        <v>1</v>
      </c>
      <c r="B5" s="1" t="s">
        <v>38</v>
      </c>
      <c r="D5" s="1" t="s">
        <v>39</v>
      </c>
      <c r="F5" s="1">
        <v>4415</v>
      </c>
      <c r="H5" s="1">
        <v>-26.611999999999998</v>
      </c>
      <c r="O5">
        <f t="shared" ref="O5:T5" si="11">I20</f>
        <v>4</v>
      </c>
      <c r="P5" t="str">
        <f t="shared" si="11"/>
        <v>usgs41</v>
      </c>
      <c r="Q5">
        <f t="shared" si="11"/>
        <v>1962</v>
      </c>
      <c r="R5">
        <f t="shared" si="11"/>
        <v>894</v>
      </c>
      <c r="S5" s="3">
        <f>M20</f>
        <v>47.137</v>
      </c>
      <c r="T5" s="3">
        <f t="shared" si="11"/>
        <v>36.276000000000003</v>
      </c>
      <c r="U5" s="3">
        <f t="shared" si="2"/>
        <v>47.569785885388711</v>
      </c>
      <c r="V5" s="3">
        <f t="shared" si="3"/>
        <v>37.629384129620533</v>
      </c>
      <c r="X5" s="3">
        <f t="shared" si="4"/>
        <v>47.137</v>
      </c>
      <c r="Y5" s="3">
        <f t="shared" si="5"/>
        <v>47.57</v>
      </c>
      <c r="AB5" s="3">
        <f t="shared" si="6"/>
        <v>36.276000000000003</v>
      </c>
      <c r="AC5" s="3">
        <f t="shared" si="7"/>
        <v>37.630000000000003</v>
      </c>
      <c r="AG5" s="3" t="str">
        <f t="shared" si="8"/>
        <v xml:space="preserve"> </v>
      </c>
      <c r="AH5" s="3" t="str">
        <f t="shared" si="9"/>
        <v xml:space="preserve"> </v>
      </c>
    </row>
    <row r="6" spans="1:34" x14ac:dyDescent="0.25">
      <c r="A6" s="1">
        <v>1</v>
      </c>
      <c r="B6" s="1" t="s">
        <v>38</v>
      </c>
      <c r="D6" s="1" t="s">
        <v>39</v>
      </c>
      <c r="F6" s="1">
        <v>4362</v>
      </c>
      <c r="H6" s="1">
        <v>-9.516</v>
      </c>
      <c r="O6">
        <f t="shared" ref="O6:T6" si="12">I26</f>
        <v>5</v>
      </c>
      <c r="P6" t="str">
        <f t="shared" si="12"/>
        <v>Wilson 1</v>
      </c>
      <c r="Q6">
        <f t="shared" si="12"/>
        <v>2995</v>
      </c>
      <c r="R6">
        <f t="shared" si="12"/>
        <v>4078</v>
      </c>
      <c r="S6" s="3">
        <f t="shared" si="12"/>
        <v>797.40700000000004</v>
      </c>
      <c r="T6" s="3">
        <f t="shared" si="12"/>
        <v>278.06900000000002</v>
      </c>
      <c r="U6" s="3">
        <f t="shared" si="2"/>
        <v>801.06141077804591</v>
      </c>
      <c r="V6" s="3">
        <f t="shared" si="3"/>
        <v>283.17158070550079</v>
      </c>
      <c r="X6" s="3" t="str">
        <f t="shared" si="4"/>
        <v xml:space="preserve"> </v>
      </c>
      <c r="Y6" s="3" t="str">
        <f t="shared" si="5"/>
        <v xml:space="preserve"> </v>
      </c>
      <c r="Z6" s="3" t="s">
        <v>21</v>
      </c>
      <c r="AB6" s="3" t="str">
        <f t="shared" si="6"/>
        <v xml:space="preserve"> </v>
      </c>
      <c r="AC6" s="3" t="str">
        <f t="shared" si="7"/>
        <v xml:space="preserve"> </v>
      </c>
      <c r="AD6" s="3" t="s">
        <v>23</v>
      </c>
      <c r="AG6" s="3" t="str">
        <f t="shared" si="8"/>
        <v xml:space="preserve"> </v>
      </c>
      <c r="AH6" s="3" t="str">
        <f t="shared" si="9"/>
        <v xml:space="preserve"> </v>
      </c>
    </row>
    <row r="7" spans="1:34" x14ac:dyDescent="0.25">
      <c r="A7" s="1">
        <v>1</v>
      </c>
      <c r="B7" s="1" t="s">
        <v>38</v>
      </c>
      <c r="D7" s="1" t="s">
        <v>39</v>
      </c>
      <c r="F7" s="1">
        <v>4327</v>
      </c>
      <c r="H7" s="1">
        <v>-9.6519999999999992</v>
      </c>
      <c r="O7">
        <f t="shared" ref="O7:T7" si="13">I32</f>
        <v>6</v>
      </c>
      <c r="P7" t="str">
        <f t="shared" si="13"/>
        <v>Wilson 1</v>
      </c>
      <c r="Q7">
        <f t="shared" si="13"/>
        <v>3248</v>
      </c>
      <c r="R7">
        <f t="shared" si="13"/>
        <v>4022</v>
      </c>
      <c r="S7" s="3">
        <f>M32</f>
        <v>888.423</v>
      </c>
      <c r="T7" s="3">
        <f t="shared" si="13"/>
        <v>242.03299999999999</v>
      </c>
      <c r="U7" s="3">
        <f t="shared" si="2"/>
        <v>892.46822929835207</v>
      </c>
      <c r="V7" s="3">
        <f t="shared" si="3"/>
        <v>246.57681329780729</v>
      </c>
      <c r="X7" s="3" t="str">
        <f t="shared" si="4"/>
        <v xml:space="preserve"> </v>
      </c>
      <c r="Y7" s="3" t="str">
        <f t="shared" si="5"/>
        <v xml:space="preserve"> </v>
      </c>
      <c r="Z7" s="3">
        <f>INTERCEPT(Y:Y,X:X)</f>
        <v>0.23038177411519456</v>
      </c>
      <c r="AB7" s="3" t="str">
        <f t="shared" si="6"/>
        <v xml:space="preserve"> </v>
      </c>
      <c r="AC7" s="3" t="str">
        <f t="shared" si="7"/>
        <v xml:space="preserve"> </v>
      </c>
      <c r="AD7" s="3">
        <f>INTERCEPT(AC:AC,AB:AB)</f>
        <v>0.79089532727045686</v>
      </c>
      <c r="AG7" s="3" t="str">
        <f t="shared" si="8"/>
        <v xml:space="preserve"> </v>
      </c>
      <c r="AH7" s="3" t="str">
        <f t="shared" si="9"/>
        <v xml:space="preserve"> </v>
      </c>
    </row>
    <row r="8" spans="1:34" x14ac:dyDescent="0.25">
      <c r="A8" s="1">
        <v>2</v>
      </c>
      <c r="B8" s="1" t="s">
        <v>38</v>
      </c>
      <c r="D8" s="1" t="s">
        <v>39</v>
      </c>
      <c r="E8" s="1">
        <v>4351</v>
      </c>
      <c r="G8" s="1">
        <v>-1.7669999999999999</v>
      </c>
      <c r="I8">
        <f>A8</f>
        <v>2</v>
      </c>
      <c r="J8" t="str">
        <f>D8</f>
        <v>usgs40</v>
      </c>
      <c r="K8">
        <f>E10</f>
        <v>4673</v>
      </c>
      <c r="L8">
        <f>F11</f>
        <v>2111</v>
      </c>
      <c r="M8" s="3">
        <f>G10</f>
        <v>-4.8099999999999996</v>
      </c>
      <c r="N8" s="3">
        <f>H11</f>
        <v>-26.88</v>
      </c>
      <c r="O8">
        <f t="shared" ref="O8:T8" si="14">I38</f>
        <v>7</v>
      </c>
      <c r="P8" t="str">
        <f t="shared" si="14"/>
        <v>Wilson 1</v>
      </c>
      <c r="Q8">
        <f t="shared" si="14"/>
        <v>2909</v>
      </c>
      <c r="R8">
        <f t="shared" si="14"/>
        <v>3878</v>
      </c>
      <c r="S8" s="3">
        <f t="shared" si="14"/>
        <v>1008.806</v>
      </c>
      <c r="T8" s="3">
        <f t="shared" si="14"/>
        <v>268.26299999999998</v>
      </c>
      <c r="U8" s="3">
        <f t="shared" si="2"/>
        <v>1013.3681483667577</v>
      </c>
      <c r="V8" s="3">
        <f t="shared" si="3"/>
        <v>273.21353072215516</v>
      </c>
      <c r="X8" s="3" t="str">
        <f t="shared" si="4"/>
        <v xml:space="preserve"> </v>
      </c>
      <c r="Y8" s="3" t="str">
        <f t="shared" si="5"/>
        <v xml:space="preserve"> </v>
      </c>
      <c r="AB8" s="3" t="str">
        <f t="shared" si="6"/>
        <v xml:space="preserve"> </v>
      </c>
      <c r="AC8" s="3" t="str">
        <f t="shared" si="7"/>
        <v xml:space="preserve"> </v>
      </c>
      <c r="AG8" s="3" t="str">
        <f t="shared" si="8"/>
        <v xml:space="preserve"> </v>
      </c>
      <c r="AH8" s="3" t="str">
        <f t="shared" si="9"/>
        <v xml:space="preserve"> </v>
      </c>
    </row>
    <row r="9" spans="1:34" x14ac:dyDescent="0.25">
      <c r="A9" s="1">
        <v>2</v>
      </c>
      <c r="B9" s="1" t="s">
        <v>38</v>
      </c>
      <c r="D9" s="1" t="s">
        <v>39</v>
      </c>
      <c r="E9" s="1">
        <v>4203</v>
      </c>
      <c r="G9" s="1">
        <v>-1.9</v>
      </c>
      <c r="O9">
        <f t="shared" ref="O9:T9" si="15">I44</f>
        <v>8</v>
      </c>
      <c r="P9" t="str">
        <f t="shared" si="15"/>
        <v>Wilson 1</v>
      </c>
      <c r="Q9">
        <f t="shared" si="15"/>
        <v>2499</v>
      </c>
      <c r="R9">
        <f t="shared" si="15"/>
        <v>3811</v>
      </c>
      <c r="S9" s="3">
        <f t="shared" si="15"/>
        <v>717.81500000000005</v>
      </c>
      <c r="T9" s="3">
        <f t="shared" si="15"/>
        <v>224.54300000000001</v>
      </c>
      <c r="U9" s="3">
        <f t="shared" si="2"/>
        <v>721.12764638861768</v>
      </c>
      <c r="V9" s="3">
        <f t="shared" si="3"/>
        <v>228.8156166622052</v>
      </c>
      <c r="X9" s="3" t="str">
        <f t="shared" si="4"/>
        <v xml:space="preserve"> </v>
      </c>
      <c r="Y9" s="3" t="str">
        <f t="shared" si="5"/>
        <v xml:space="preserve"> </v>
      </c>
      <c r="AB9" s="3" t="str">
        <f t="shared" si="6"/>
        <v xml:space="preserve"> </v>
      </c>
      <c r="AC9" s="3" t="str">
        <f t="shared" si="7"/>
        <v xml:space="preserve"> </v>
      </c>
      <c r="AG9" s="3" t="str">
        <f t="shared" si="8"/>
        <v xml:space="preserve"> </v>
      </c>
      <c r="AH9" s="3" t="str">
        <f t="shared" si="9"/>
        <v xml:space="preserve"> </v>
      </c>
    </row>
    <row r="10" spans="1:34" x14ac:dyDescent="0.25">
      <c r="A10" s="1">
        <v>2</v>
      </c>
      <c r="B10" s="1" t="s">
        <v>38</v>
      </c>
      <c r="D10" s="1" t="s">
        <v>39</v>
      </c>
      <c r="E10" s="1">
        <v>4673</v>
      </c>
      <c r="G10" s="1">
        <v>-4.8099999999999996</v>
      </c>
      <c r="O10">
        <f t="shared" ref="O10:T10" si="16">I50</f>
        <v>9</v>
      </c>
      <c r="P10" t="str">
        <f t="shared" si="16"/>
        <v>Wilson 1</v>
      </c>
      <c r="Q10">
        <f t="shared" si="16"/>
        <v>2747</v>
      </c>
      <c r="R10">
        <f t="shared" si="16"/>
        <v>3913</v>
      </c>
      <c r="S10" s="3">
        <f t="shared" si="16"/>
        <v>824.80899999999997</v>
      </c>
      <c r="T10" s="3">
        <f t="shared" si="16"/>
        <v>270.834</v>
      </c>
      <c r="U10" s="3">
        <f t="shared" si="2"/>
        <v>828.58107370646974</v>
      </c>
      <c r="V10" s="3">
        <f t="shared" si="3"/>
        <v>275.82439616241436</v>
      </c>
      <c r="X10" s="3" t="str">
        <f t="shared" si="4"/>
        <v xml:space="preserve"> </v>
      </c>
      <c r="Y10" s="3" t="str">
        <f t="shared" si="5"/>
        <v xml:space="preserve"> </v>
      </c>
      <c r="Z10" s="3" t="s">
        <v>25</v>
      </c>
      <c r="AB10" s="3" t="str">
        <f t="shared" si="6"/>
        <v xml:space="preserve"> </v>
      </c>
      <c r="AC10" s="3" t="str">
        <f t="shared" si="7"/>
        <v xml:space="preserve"> </v>
      </c>
      <c r="AD10" s="3" t="s">
        <v>26</v>
      </c>
      <c r="AG10" s="3" t="str">
        <f t="shared" si="8"/>
        <v xml:space="preserve"> </v>
      </c>
      <c r="AH10" s="3" t="str">
        <f t="shared" si="9"/>
        <v xml:space="preserve"> </v>
      </c>
    </row>
    <row r="11" spans="1:34" x14ac:dyDescent="0.25">
      <c r="A11" s="1">
        <v>2</v>
      </c>
      <c r="B11" s="1" t="s">
        <v>38</v>
      </c>
      <c r="D11" s="1" t="s">
        <v>39</v>
      </c>
      <c r="F11" s="1">
        <v>2111</v>
      </c>
      <c r="H11" s="1">
        <v>-26.88</v>
      </c>
      <c r="O11">
        <f t="shared" ref="O11:T11" si="17">I56</f>
        <v>10</v>
      </c>
      <c r="P11" t="str">
        <f t="shared" si="17"/>
        <v>Wilson 1</v>
      </c>
      <c r="Q11">
        <f t="shared" si="17"/>
        <v>2896</v>
      </c>
      <c r="R11">
        <f t="shared" si="17"/>
        <v>3839</v>
      </c>
      <c r="S11" s="3">
        <f t="shared" si="17"/>
        <v>831.29399999999998</v>
      </c>
      <c r="T11" s="3">
        <f t="shared" si="17"/>
        <v>281.411</v>
      </c>
      <c r="U11" s="3">
        <f t="shared" si="2"/>
        <v>835.09391999837646</v>
      </c>
      <c r="V11" s="3">
        <f t="shared" si="3"/>
        <v>286.56540112609434</v>
      </c>
      <c r="X11" s="3" t="str">
        <f t="shared" si="4"/>
        <v xml:space="preserve"> </v>
      </c>
      <c r="Y11" s="3" t="str">
        <f t="shared" si="5"/>
        <v xml:space="preserve"> </v>
      </c>
      <c r="Z11" s="3" t="s">
        <v>24</v>
      </c>
      <c r="AB11" s="3" t="str">
        <f t="shared" si="6"/>
        <v xml:space="preserve"> </v>
      </c>
      <c r="AC11" s="3" t="str">
        <f t="shared" si="7"/>
        <v xml:space="preserve"> </v>
      </c>
      <c r="AD11" s="3" t="s">
        <v>24</v>
      </c>
      <c r="AG11" s="3" t="str">
        <f t="shared" si="8"/>
        <v xml:space="preserve"> </v>
      </c>
      <c r="AH11" s="3" t="str">
        <f t="shared" si="9"/>
        <v xml:space="preserve"> </v>
      </c>
    </row>
    <row r="12" spans="1:34" x14ac:dyDescent="0.25">
      <c r="A12" s="1">
        <v>2</v>
      </c>
      <c r="B12" s="1" t="s">
        <v>38</v>
      </c>
      <c r="D12" s="1" t="s">
        <v>39</v>
      </c>
      <c r="F12" s="1">
        <v>4364</v>
      </c>
      <c r="H12" s="1">
        <v>-9.5350000000000001</v>
      </c>
      <c r="O12">
        <f t="shared" ref="O12:T12" si="18">I62</f>
        <v>11</v>
      </c>
      <c r="P12" t="str">
        <f t="shared" si="18"/>
        <v>Wilson 1</v>
      </c>
      <c r="Q12">
        <f t="shared" si="18"/>
        <v>2583</v>
      </c>
      <c r="R12">
        <f t="shared" si="18"/>
        <v>4023</v>
      </c>
      <c r="S12" s="3">
        <f t="shared" si="18"/>
        <v>849.45899999999995</v>
      </c>
      <c r="T12" s="3">
        <f t="shared" si="18"/>
        <v>214.93299999999999</v>
      </c>
      <c r="U12" s="3">
        <f t="shared" si="2"/>
        <v>853.3369196733936</v>
      </c>
      <c r="V12" s="3">
        <f t="shared" si="3"/>
        <v>219.05660581782917</v>
      </c>
      <c r="X12" s="3" t="str">
        <f t="shared" si="4"/>
        <v xml:space="preserve"> </v>
      </c>
      <c r="Y12" s="3" t="str">
        <f t="shared" si="5"/>
        <v xml:space="preserve"> </v>
      </c>
      <c r="Z12" s="3">
        <f>STDEV(AG:AG)</f>
        <v>7.4357245780084916E-2</v>
      </c>
      <c r="AB12" s="3" t="str">
        <f t="shared" si="6"/>
        <v xml:space="preserve"> </v>
      </c>
      <c r="AC12" s="3" t="str">
        <f t="shared" si="7"/>
        <v xml:space="preserve"> </v>
      </c>
      <c r="AD12" s="3">
        <f>STDEV(AH:AH)</f>
        <v>0.13826182890925992</v>
      </c>
      <c r="AG12" s="3" t="str">
        <f t="shared" si="8"/>
        <v xml:space="preserve"> </v>
      </c>
      <c r="AH12" s="3" t="str">
        <f t="shared" si="9"/>
        <v xml:space="preserve"> </v>
      </c>
    </row>
    <row r="13" spans="1:34" x14ac:dyDescent="0.25">
      <c r="A13" s="1">
        <v>2</v>
      </c>
      <c r="B13" s="1" t="s">
        <v>38</v>
      </c>
      <c r="D13" s="1" t="s">
        <v>39</v>
      </c>
      <c r="F13" s="1">
        <v>4349</v>
      </c>
      <c r="H13" s="1">
        <v>-9.6519999999999992</v>
      </c>
      <c r="O13">
        <f t="shared" ref="O13:T13" si="19">I68</f>
        <v>12</v>
      </c>
      <c r="P13" t="str">
        <f t="shared" si="19"/>
        <v>Wilson 1</v>
      </c>
      <c r="Q13">
        <f t="shared" si="19"/>
        <v>2681</v>
      </c>
      <c r="R13">
        <f t="shared" si="19"/>
        <v>3835</v>
      </c>
      <c r="S13" s="3">
        <f t="shared" si="19"/>
        <v>819.19299999999998</v>
      </c>
      <c r="T13" s="3">
        <f t="shared" si="19"/>
        <v>242.43299999999999</v>
      </c>
      <c r="U13" s="3">
        <f t="shared" si="2"/>
        <v>822.94095886061803</v>
      </c>
      <c r="V13" s="3">
        <f t="shared" si="3"/>
        <v>246.98301562223503</v>
      </c>
      <c r="X13" s="3" t="str">
        <f t="shared" si="4"/>
        <v xml:space="preserve"> </v>
      </c>
      <c r="Y13" s="3" t="str">
        <f t="shared" si="5"/>
        <v xml:space="preserve"> </v>
      </c>
      <c r="Z13" s="4" t="str">
        <f>"n="&amp;COUNT(AG2:AG50)</f>
        <v>n=3</v>
      </c>
      <c r="AB13" s="3" t="str">
        <f t="shared" si="6"/>
        <v xml:space="preserve"> </v>
      </c>
      <c r="AC13" s="3" t="str">
        <f>IF(P15="usgs40",-26.39,IF(P15="usgs41",37.63," "))</f>
        <v xml:space="preserve"> </v>
      </c>
      <c r="AD13" s="4" t="str">
        <f>"n="&amp;COUNT(AH2:AH50)</f>
        <v>n=3</v>
      </c>
      <c r="AG13" s="3" t="str">
        <f t="shared" si="8"/>
        <v xml:space="preserve"> </v>
      </c>
      <c r="AH13" s="3" t="str">
        <f t="shared" si="9"/>
        <v xml:space="preserve"> </v>
      </c>
    </row>
    <row r="14" spans="1:34" x14ac:dyDescent="0.25">
      <c r="A14" s="1">
        <v>3</v>
      </c>
      <c r="B14" s="1" t="s">
        <v>38</v>
      </c>
      <c r="D14" s="1" t="s">
        <v>39</v>
      </c>
      <c r="E14" s="1">
        <v>4344</v>
      </c>
      <c r="G14" s="1">
        <v>-1.7829999999999999</v>
      </c>
      <c r="I14">
        <f>A14</f>
        <v>3</v>
      </c>
      <c r="J14" t="str">
        <f>D14</f>
        <v>usgs40</v>
      </c>
      <c r="K14">
        <f>E16</f>
        <v>1714</v>
      </c>
      <c r="L14">
        <f>F17</f>
        <v>788</v>
      </c>
      <c r="M14" s="3">
        <f>G16</f>
        <v>-4.7169999999999996</v>
      </c>
      <c r="N14" s="3">
        <f>H17</f>
        <v>-26.805</v>
      </c>
      <c r="O14">
        <f t="shared" ref="O14:T14" si="20">I74</f>
        <v>13</v>
      </c>
      <c r="P14" t="str">
        <f t="shared" si="20"/>
        <v>Wilson 2</v>
      </c>
      <c r="Q14">
        <f t="shared" si="20"/>
        <v>1833</v>
      </c>
      <c r="R14">
        <f t="shared" si="20"/>
        <v>3938</v>
      </c>
      <c r="S14" s="3">
        <f t="shared" si="20"/>
        <v>1300.8340000000001</v>
      </c>
      <c r="T14" s="3">
        <f t="shared" si="20"/>
        <v>149.54</v>
      </c>
      <c r="U14" s="3">
        <f t="shared" si="2"/>
        <v>1306.6501031752305</v>
      </c>
      <c r="V14" s="3">
        <f t="shared" si="3"/>
        <v>152.64963431457417</v>
      </c>
      <c r="X14" s="3" t="str">
        <f t="shared" si="4"/>
        <v xml:space="preserve"> </v>
      </c>
      <c r="Y14" s="3" t="str">
        <f t="shared" si="5"/>
        <v xml:space="preserve"> </v>
      </c>
      <c r="AB14" s="3" t="str">
        <f t="shared" si="6"/>
        <v xml:space="preserve"> </v>
      </c>
      <c r="AG14" s="3" t="str">
        <f t="shared" si="8"/>
        <v xml:space="preserve"> </v>
      </c>
      <c r="AH14" s="3" t="str">
        <f t="shared" si="9"/>
        <v xml:space="preserve"> </v>
      </c>
    </row>
    <row r="15" spans="1:34" x14ac:dyDescent="0.25">
      <c r="A15" s="1">
        <v>3</v>
      </c>
      <c r="B15" s="1" t="s">
        <v>38</v>
      </c>
      <c r="D15" s="1" t="s">
        <v>39</v>
      </c>
      <c r="E15" s="1">
        <v>4200</v>
      </c>
      <c r="G15" s="1">
        <v>-1.9</v>
      </c>
      <c r="O15">
        <f t="shared" ref="O15:T15" si="21">I80</f>
        <v>14</v>
      </c>
      <c r="P15" t="str">
        <f t="shared" si="21"/>
        <v>Wilson 2</v>
      </c>
      <c r="Q15">
        <f t="shared" si="21"/>
        <v>1612</v>
      </c>
      <c r="R15">
        <f t="shared" si="21"/>
        <v>3913</v>
      </c>
      <c r="S15" s="3">
        <f t="shared" si="21"/>
        <v>1252.152</v>
      </c>
      <c r="T15" s="3">
        <f t="shared" si="21"/>
        <v>234.548</v>
      </c>
      <c r="U15" s="3">
        <f t="shared" si="2"/>
        <v>1257.7590649049753</v>
      </c>
      <c r="V15" s="3">
        <f t="shared" si="3"/>
        <v>238.97575230195358</v>
      </c>
      <c r="X15" s="3" t="str">
        <f t="shared" si="4"/>
        <v xml:space="preserve"> </v>
      </c>
      <c r="Y15" s="3" t="str">
        <f t="shared" si="5"/>
        <v xml:space="preserve"> </v>
      </c>
      <c r="AB15" s="3" t="str">
        <f t="shared" si="6"/>
        <v xml:space="preserve"> </v>
      </c>
      <c r="AG15" s="3" t="str">
        <f t="shared" si="8"/>
        <v xml:space="preserve"> </v>
      </c>
      <c r="AH15" s="3" t="str">
        <f t="shared" si="9"/>
        <v xml:space="preserve"> </v>
      </c>
    </row>
    <row r="16" spans="1:34" x14ac:dyDescent="0.25">
      <c r="A16" s="1">
        <v>3</v>
      </c>
      <c r="B16" s="1" t="s">
        <v>38</v>
      </c>
      <c r="D16" s="1" t="s">
        <v>39</v>
      </c>
      <c r="E16" s="1">
        <v>1714</v>
      </c>
      <c r="G16" s="1">
        <v>-4.7169999999999996</v>
      </c>
      <c r="O16">
        <f t="shared" ref="O16:T16" si="22">I86</f>
        <v>15</v>
      </c>
      <c r="P16" t="str">
        <f t="shared" si="22"/>
        <v>Wilson 2</v>
      </c>
      <c r="Q16">
        <f t="shared" si="22"/>
        <v>1778</v>
      </c>
      <c r="R16">
        <f t="shared" si="22"/>
        <v>4025</v>
      </c>
      <c r="S16" s="3">
        <f t="shared" si="22"/>
        <v>1697.3689999999999</v>
      </c>
      <c r="T16" s="3">
        <f t="shared" si="22"/>
        <v>175.821</v>
      </c>
      <c r="U16" s="3">
        <f t="shared" si="2"/>
        <v>1704.8878062378742</v>
      </c>
      <c r="V16" s="3">
        <f t="shared" si="3"/>
        <v>179.33814253528655</v>
      </c>
      <c r="X16" s="3" t="str">
        <f t="shared" si="4"/>
        <v xml:space="preserve"> </v>
      </c>
      <c r="Y16" s="3" t="str">
        <f t="shared" si="5"/>
        <v xml:space="preserve"> </v>
      </c>
      <c r="AB16" s="3" t="str">
        <f t="shared" si="6"/>
        <v xml:space="preserve"> </v>
      </c>
      <c r="AC16" s="3" t="str">
        <f t="shared" si="7"/>
        <v xml:space="preserve"> </v>
      </c>
      <c r="AG16" s="3" t="str">
        <f t="shared" si="8"/>
        <v xml:space="preserve"> </v>
      </c>
      <c r="AH16" s="3" t="str">
        <f t="shared" si="9"/>
        <v xml:space="preserve"> </v>
      </c>
    </row>
    <row r="17" spans="1:34" x14ac:dyDescent="0.25">
      <c r="A17" s="1">
        <v>3</v>
      </c>
      <c r="B17" s="1" t="s">
        <v>38</v>
      </c>
      <c r="D17" s="1" t="s">
        <v>39</v>
      </c>
      <c r="F17" s="1">
        <v>788</v>
      </c>
      <c r="H17" s="1">
        <v>-26.805</v>
      </c>
      <c r="O17">
        <f t="shared" ref="O17:T17" si="23">I92</f>
        <v>16</v>
      </c>
      <c r="P17" t="str">
        <f t="shared" si="23"/>
        <v>Wilson 2</v>
      </c>
      <c r="Q17">
        <f t="shared" si="23"/>
        <v>1693</v>
      </c>
      <c r="R17">
        <f t="shared" si="23"/>
        <v>4066</v>
      </c>
      <c r="S17" s="3">
        <f t="shared" si="23"/>
        <v>1734.548</v>
      </c>
      <c r="T17" s="3">
        <f t="shared" si="23"/>
        <v>135.018</v>
      </c>
      <c r="U17" s="3">
        <f t="shared" si="2"/>
        <v>1742.2264511548829</v>
      </c>
      <c r="V17" s="3">
        <f t="shared" si="3"/>
        <v>137.90245892622573</v>
      </c>
      <c r="X17" s="3" t="str">
        <f t="shared" si="4"/>
        <v xml:space="preserve"> </v>
      </c>
      <c r="Y17" s="3" t="str">
        <f t="shared" si="5"/>
        <v xml:space="preserve"> </v>
      </c>
      <c r="AB17" s="3" t="str">
        <f t="shared" si="6"/>
        <v xml:space="preserve"> </v>
      </c>
      <c r="AC17" s="3" t="str">
        <f t="shared" si="7"/>
        <v xml:space="preserve"> </v>
      </c>
      <c r="AG17" s="3" t="str">
        <f t="shared" si="8"/>
        <v xml:space="preserve"> </v>
      </c>
      <c r="AH17" s="3" t="str">
        <f t="shared" si="9"/>
        <v xml:space="preserve"> </v>
      </c>
    </row>
    <row r="18" spans="1:34" x14ac:dyDescent="0.25">
      <c r="A18" s="1">
        <v>3</v>
      </c>
      <c r="B18" s="1" t="s">
        <v>38</v>
      </c>
      <c r="D18" s="1" t="s">
        <v>39</v>
      </c>
      <c r="F18" s="1">
        <v>4369</v>
      </c>
      <c r="H18" s="1">
        <v>-9.5069999999999997</v>
      </c>
      <c r="O18">
        <f t="shared" ref="O18:T18" si="24">I98</f>
        <v>17</v>
      </c>
      <c r="P18" t="str">
        <f t="shared" si="24"/>
        <v>Wilson 2</v>
      </c>
      <c r="Q18">
        <f t="shared" si="24"/>
        <v>1608</v>
      </c>
      <c r="R18">
        <f t="shared" si="24"/>
        <v>3937</v>
      </c>
      <c r="S18" s="3">
        <f t="shared" si="24"/>
        <v>1347.5719999999999</v>
      </c>
      <c r="T18" s="3">
        <f t="shared" si="24"/>
        <v>192.17500000000001</v>
      </c>
      <c r="U18" s="3">
        <f t="shared" si="2"/>
        <v>1353.5887939988445</v>
      </c>
      <c r="V18" s="3">
        <f t="shared" si="3"/>
        <v>195.94572456951397</v>
      </c>
      <c r="X18" s="3" t="str">
        <f t="shared" si="4"/>
        <v xml:space="preserve"> </v>
      </c>
      <c r="Y18" s="3" t="str">
        <f t="shared" si="5"/>
        <v xml:space="preserve"> </v>
      </c>
      <c r="AB18" s="3" t="str">
        <f t="shared" si="6"/>
        <v xml:space="preserve"> </v>
      </c>
      <c r="AC18" s="3" t="str">
        <f t="shared" si="7"/>
        <v xml:space="preserve"> </v>
      </c>
      <c r="AG18" s="3" t="str">
        <f t="shared" si="8"/>
        <v xml:space="preserve"> </v>
      </c>
      <c r="AH18" s="3" t="str">
        <f t="shared" si="9"/>
        <v xml:space="preserve"> </v>
      </c>
    </row>
    <row r="19" spans="1:34" x14ac:dyDescent="0.25">
      <c r="A19" s="1">
        <v>3</v>
      </c>
      <c r="B19" s="1" t="s">
        <v>38</v>
      </c>
      <c r="D19" s="1" t="s">
        <v>39</v>
      </c>
      <c r="F19" s="1">
        <v>4361</v>
      </c>
      <c r="H19" s="1">
        <v>-9.6519999999999992</v>
      </c>
      <c r="O19">
        <f t="shared" ref="O19:T19" si="25">I104</f>
        <v>18</v>
      </c>
      <c r="P19" t="str">
        <f t="shared" si="25"/>
        <v>Wilson 2</v>
      </c>
      <c r="Q19">
        <f t="shared" si="25"/>
        <v>1728</v>
      </c>
      <c r="R19">
        <f t="shared" si="25"/>
        <v>3904</v>
      </c>
      <c r="S19" s="3">
        <f t="shared" si="25"/>
        <v>1388.9110000000001</v>
      </c>
      <c r="T19" s="3">
        <f t="shared" si="25"/>
        <v>233.52799999999999</v>
      </c>
      <c r="U19" s="3">
        <f t="shared" si="2"/>
        <v>1395.1053017646323</v>
      </c>
      <c r="V19" s="3">
        <f t="shared" si="3"/>
        <v>237.93993637466286</v>
      </c>
      <c r="X19" s="3" t="str">
        <f t="shared" si="4"/>
        <v xml:space="preserve"> </v>
      </c>
      <c r="Y19" s="3" t="str">
        <f t="shared" si="5"/>
        <v xml:space="preserve"> </v>
      </c>
      <c r="AB19" s="3" t="str">
        <f t="shared" si="6"/>
        <v xml:space="preserve"> </v>
      </c>
      <c r="AC19" s="3" t="str">
        <f t="shared" si="7"/>
        <v xml:space="preserve"> </v>
      </c>
      <c r="AG19" s="3" t="str">
        <f t="shared" si="8"/>
        <v xml:space="preserve"> </v>
      </c>
      <c r="AH19" s="3" t="str">
        <f t="shared" si="9"/>
        <v xml:space="preserve"> </v>
      </c>
    </row>
    <row r="20" spans="1:34" x14ac:dyDescent="0.25">
      <c r="A20" s="1">
        <v>4</v>
      </c>
      <c r="B20" s="1" t="s">
        <v>38</v>
      </c>
      <c r="D20" s="1" t="s">
        <v>40</v>
      </c>
      <c r="E20" s="1">
        <v>4354</v>
      </c>
      <c r="G20" s="1">
        <v>-1.758</v>
      </c>
      <c r="I20">
        <f>A20</f>
        <v>4</v>
      </c>
      <c r="J20" t="str">
        <f>D20</f>
        <v>usgs41</v>
      </c>
      <c r="K20">
        <f>E22</f>
        <v>1962</v>
      </c>
      <c r="L20">
        <f>F23</f>
        <v>894</v>
      </c>
      <c r="M20" s="3">
        <f>G22</f>
        <v>47.137</v>
      </c>
      <c r="N20" s="3">
        <f>H23</f>
        <v>36.276000000000003</v>
      </c>
      <c r="O20">
        <f t="shared" ref="O20:T20" si="26">I110</f>
        <v>19</v>
      </c>
      <c r="P20" t="str">
        <f t="shared" si="26"/>
        <v>Wilson 2</v>
      </c>
      <c r="Q20">
        <f t="shared" si="26"/>
        <v>1589</v>
      </c>
      <c r="R20">
        <f t="shared" si="26"/>
        <v>3840</v>
      </c>
      <c r="S20" s="3">
        <f t="shared" si="26"/>
        <v>1463.537</v>
      </c>
      <c r="T20" s="3">
        <f t="shared" si="26"/>
        <v>350.01499999999999</v>
      </c>
      <c r="U20" s="3">
        <f t="shared" si="2"/>
        <v>1470.0517423783306</v>
      </c>
      <c r="V20" s="3">
        <f t="shared" si="3"/>
        <v>356.23316178869288</v>
      </c>
      <c r="X20" s="3" t="str">
        <f t="shared" si="4"/>
        <v xml:space="preserve"> </v>
      </c>
      <c r="Y20" s="3" t="str">
        <f t="shared" si="5"/>
        <v xml:space="preserve"> </v>
      </c>
      <c r="AB20" s="3" t="str">
        <f t="shared" si="6"/>
        <v xml:space="preserve"> </v>
      </c>
      <c r="AC20" s="3" t="str">
        <f t="shared" si="7"/>
        <v xml:space="preserve"> </v>
      </c>
      <c r="AG20" s="3" t="str">
        <f t="shared" si="8"/>
        <v xml:space="preserve"> </v>
      </c>
      <c r="AH20" s="3" t="str">
        <f t="shared" si="9"/>
        <v xml:space="preserve"> </v>
      </c>
    </row>
    <row r="21" spans="1:34" x14ac:dyDescent="0.25">
      <c r="A21" s="1">
        <v>4</v>
      </c>
      <c r="B21" s="1" t="s">
        <v>38</v>
      </c>
      <c r="D21" s="1" t="s">
        <v>40</v>
      </c>
      <c r="E21" s="1">
        <v>4200</v>
      </c>
      <c r="G21" s="1">
        <v>-1.9</v>
      </c>
      <c r="O21">
        <f t="shared" ref="O21:T21" si="27">I116</f>
        <v>20</v>
      </c>
      <c r="P21" t="str">
        <f t="shared" si="27"/>
        <v>Wilson 2</v>
      </c>
      <c r="Q21">
        <f t="shared" si="27"/>
        <v>1485</v>
      </c>
      <c r="R21">
        <f t="shared" si="27"/>
        <v>4032</v>
      </c>
      <c r="S21" s="3">
        <f t="shared" si="27"/>
        <v>1482.1379999999999</v>
      </c>
      <c r="T21" s="3">
        <f t="shared" si="27"/>
        <v>197.85599999999999</v>
      </c>
      <c r="U21" s="3">
        <f t="shared" si="2"/>
        <v>1488.7326142173063</v>
      </c>
      <c r="V21" s="3">
        <f t="shared" si="3"/>
        <v>201.71481308219867</v>
      </c>
      <c r="X21" s="3" t="str">
        <f t="shared" si="4"/>
        <v xml:space="preserve"> </v>
      </c>
      <c r="Y21" s="3" t="str">
        <f t="shared" si="5"/>
        <v xml:space="preserve"> </v>
      </c>
      <c r="AB21" s="3" t="str">
        <f t="shared" si="6"/>
        <v xml:space="preserve"> </v>
      </c>
      <c r="AC21" s="3" t="str">
        <f t="shared" si="7"/>
        <v xml:space="preserve"> </v>
      </c>
      <c r="AG21" s="3" t="str">
        <f t="shared" si="8"/>
        <v xml:space="preserve"> </v>
      </c>
      <c r="AH21" s="3" t="str">
        <f t="shared" si="9"/>
        <v xml:space="preserve"> </v>
      </c>
    </row>
    <row r="22" spans="1:34" x14ac:dyDescent="0.25">
      <c r="A22" s="1">
        <v>4</v>
      </c>
      <c r="B22" s="1" t="s">
        <v>38</v>
      </c>
      <c r="D22" s="1" t="s">
        <v>40</v>
      </c>
      <c r="E22" s="1">
        <v>1962</v>
      </c>
      <c r="G22" s="1">
        <v>47.137</v>
      </c>
      <c r="O22">
        <f t="shared" ref="O22:T22" si="28">I122</f>
        <v>21</v>
      </c>
      <c r="P22" t="s">
        <v>43</v>
      </c>
      <c r="Q22">
        <f t="shared" si="28"/>
        <v>9190</v>
      </c>
      <c r="R22">
        <f t="shared" si="28"/>
        <v>3985</v>
      </c>
      <c r="S22" s="3">
        <f t="shared" si="28"/>
        <v>-4.0179999999999998</v>
      </c>
      <c r="T22" s="3">
        <f t="shared" si="28"/>
        <v>-26.882999999999999</v>
      </c>
      <c r="U22" s="3">
        <f t="shared" si="2"/>
        <v>-3.8048713331911035</v>
      </c>
      <c r="V22" s="3">
        <f t="shared" si="3"/>
        <v>-26.50894739170564</v>
      </c>
      <c r="X22" s="3" t="str">
        <f t="shared" si="4"/>
        <v xml:space="preserve"> </v>
      </c>
      <c r="Y22" s="3" t="str">
        <f t="shared" si="5"/>
        <v xml:space="preserve"> </v>
      </c>
      <c r="AB22" s="3" t="str">
        <f t="shared" si="6"/>
        <v xml:space="preserve"> </v>
      </c>
      <c r="AC22" s="3" t="str">
        <f t="shared" si="7"/>
        <v xml:space="preserve"> </v>
      </c>
      <c r="AG22" s="3" t="str">
        <f t="shared" si="8"/>
        <v xml:space="preserve"> </v>
      </c>
      <c r="AH22" s="3" t="str">
        <f t="shared" si="9"/>
        <v xml:space="preserve"> </v>
      </c>
    </row>
    <row r="23" spans="1:34" x14ac:dyDescent="0.25">
      <c r="A23" s="1">
        <v>4</v>
      </c>
      <c r="B23" s="1" t="s">
        <v>38</v>
      </c>
      <c r="D23" s="1" t="s">
        <v>40</v>
      </c>
      <c r="F23" s="1">
        <v>894</v>
      </c>
      <c r="H23" s="1">
        <v>36.276000000000003</v>
      </c>
      <c r="O23">
        <f t="shared" ref="O23:T23" si="29">I128</f>
        <v>22</v>
      </c>
      <c r="P23" t="s">
        <v>43</v>
      </c>
      <c r="Q23">
        <f t="shared" si="29"/>
        <v>5010</v>
      </c>
      <c r="R23">
        <f t="shared" si="29"/>
        <v>2207</v>
      </c>
      <c r="S23" s="3">
        <f t="shared" si="29"/>
        <v>-4.3049999999999997</v>
      </c>
      <c r="T23" s="3">
        <f t="shared" si="29"/>
        <v>-26.885000000000002</v>
      </c>
      <c r="U23" s="3">
        <f t="shared" si="2"/>
        <v>-4.0931036979986963</v>
      </c>
      <c r="V23" s="3">
        <f t="shared" si="3"/>
        <v>-26.510978403327783</v>
      </c>
      <c r="X23" s="3" t="str">
        <f t="shared" si="4"/>
        <v xml:space="preserve"> </v>
      </c>
      <c r="Y23" s="3" t="str">
        <f t="shared" si="5"/>
        <v xml:space="preserve"> </v>
      </c>
      <c r="AB23" s="3" t="str">
        <f t="shared" si="6"/>
        <v xml:space="preserve"> </v>
      </c>
      <c r="AC23" s="3" t="str">
        <f t="shared" si="7"/>
        <v xml:space="preserve"> </v>
      </c>
      <c r="AG23" s="3" t="str">
        <f t="shared" si="8"/>
        <v xml:space="preserve"> </v>
      </c>
      <c r="AH23" s="3" t="str">
        <f t="shared" si="9"/>
        <v xml:space="preserve"> </v>
      </c>
    </row>
    <row r="24" spans="1:34" x14ac:dyDescent="0.25">
      <c r="A24" s="1">
        <v>4</v>
      </c>
      <c r="B24" s="1" t="s">
        <v>38</v>
      </c>
      <c r="D24" s="1" t="s">
        <v>40</v>
      </c>
      <c r="F24" s="1">
        <v>4359</v>
      </c>
      <c r="H24" s="1">
        <v>-9.5220000000000002</v>
      </c>
      <c r="O24">
        <f t="shared" ref="O24:T24" si="30">I134</f>
        <v>23</v>
      </c>
      <c r="P24" t="s">
        <v>43</v>
      </c>
      <c r="Q24">
        <f t="shared" si="30"/>
        <v>1898</v>
      </c>
      <c r="R24">
        <f t="shared" si="30"/>
        <v>849</v>
      </c>
      <c r="S24" s="3">
        <f t="shared" si="30"/>
        <v>-4.0570000000000004</v>
      </c>
      <c r="T24" s="3">
        <f t="shared" si="30"/>
        <v>-26.937000000000001</v>
      </c>
      <c r="U24" s="3">
        <f t="shared" si="2"/>
        <v>-3.8440387973984071</v>
      </c>
      <c r="V24" s="3">
        <f t="shared" si="3"/>
        <v>-26.563784705503387</v>
      </c>
      <c r="X24" s="3" t="str">
        <f t="shared" si="4"/>
        <v xml:space="preserve"> </v>
      </c>
      <c r="Y24" s="3" t="str">
        <f t="shared" si="5"/>
        <v xml:space="preserve"> </v>
      </c>
      <c r="AB24" s="3" t="str">
        <f t="shared" si="6"/>
        <v xml:space="preserve"> </v>
      </c>
      <c r="AC24" s="3" t="str">
        <f t="shared" si="7"/>
        <v xml:space="preserve"> </v>
      </c>
      <c r="AG24" s="3" t="str">
        <f t="shared" si="8"/>
        <v xml:space="preserve"> </v>
      </c>
      <c r="AH24" s="3" t="str">
        <f t="shared" si="9"/>
        <v xml:space="preserve"> </v>
      </c>
    </row>
    <row r="25" spans="1:34" x14ac:dyDescent="0.25">
      <c r="A25" s="1">
        <v>4</v>
      </c>
      <c r="B25" s="1" t="s">
        <v>38</v>
      </c>
      <c r="D25" s="1" t="s">
        <v>40</v>
      </c>
      <c r="F25" s="1">
        <v>4360</v>
      </c>
      <c r="H25" s="1">
        <v>-9.6519999999999992</v>
      </c>
      <c r="O25">
        <f t="shared" ref="O25:T25" si="31">I140</f>
        <v>24</v>
      </c>
      <c r="P25" t="s">
        <v>44</v>
      </c>
      <c r="Q25">
        <f t="shared" si="31"/>
        <v>10114</v>
      </c>
      <c r="R25">
        <f t="shared" si="31"/>
        <v>4174</v>
      </c>
      <c r="S25" s="3">
        <f t="shared" si="31"/>
        <v>47.581000000000003</v>
      </c>
      <c r="T25" s="3">
        <f t="shared" si="31"/>
        <v>36.222999999999999</v>
      </c>
      <c r="U25" s="3">
        <f t="shared" si="2"/>
        <v>48.015692400979553</v>
      </c>
      <c r="V25" s="3">
        <f t="shared" si="3"/>
        <v>37.575562321633853</v>
      </c>
      <c r="X25" s="3" t="str">
        <f t="shared" si="4"/>
        <v xml:space="preserve"> </v>
      </c>
      <c r="Y25" s="3" t="str">
        <f t="shared" si="5"/>
        <v xml:space="preserve"> </v>
      </c>
      <c r="AB25" s="3" t="str">
        <f t="shared" si="6"/>
        <v xml:space="preserve"> </v>
      </c>
      <c r="AC25" s="3" t="str">
        <f t="shared" si="7"/>
        <v xml:space="preserve"> </v>
      </c>
      <c r="AG25" s="3" t="str">
        <f t="shared" si="8"/>
        <v xml:space="preserve"> </v>
      </c>
      <c r="AH25" s="3" t="str">
        <f t="shared" si="9"/>
        <v xml:space="preserve"> </v>
      </c>
    </row>
    <row r="26" spans="1:34" x14ac:dyDescent="0.25">
      <c r="A26" s="1">
        <v>5</v>
      </c>
      <c r="B26" s="1" t="s">
        <v>38</v>
      </c>
      <c r="D26" s="1" t="s">
        <v>41</v>
      </c>
      <c r="E26" s="1">
        <v>4344</v>
      </c>
      <c r="G26" s="1">
        <v>-1.8080000000000001</v>
      </c>
      <c r="I26">
        <f>A26</f>
        <v>5</v>
      </c>
      <c r="J26" t="str">
        <f>D26</f>
        <v>Wilson 1</v>
      </c>
      <c r="K26">
        <f>E28</f>
        <v>2995</v>
      </c>
      <c r="L26">
        <f>F29</f>
        <v>4078</v>
      </c>
      <c r="M26" s="3">
        <f>G28</f>
        <v>797.40700000000004</v>
      </c>
      <c r="N26" s="3">
        <f>H29</f>
        <v>278.06900000000002</v>
      </c>
      <c r="O26">
        <f t="shared" ref="O26:T26" si="32">I146</f>
        <v>0</v>
      </c>
      <c r="P26">
        <f>J146</f>
        <v>0</v>
      </c>
      <c r="Q26">
        <f t="shared" si="32"/>
        <v>0</v>
      </c>
      <c r="R26">
        <f t="shared" si="32"/>
        <v>0</v>
      </c>
      <c r="S26" s="3">
        <f t="shared" si="32"/>
        <v>0</v>
      </c>
      <c r="T26" s="3">
        <f t="shared" si="32"/>
        <v>0</v>
      </c>
      <c r="U26" s="3">
        <f t="shared" si="2"/>
        <v>0.23038177411519456</v>
      </c>
      <c r="V26" s="3">
        <f t="shared" si="3"/>
        <v>0.79089532727045686</v>
      </c>
      <c r="X26" s="3" t="str">
        <f t="shared" si="4"/>
        <v xml:space="preserve"> </v>
      </c>
      <c r="Y26" s="3" t="str">
        <f t="shared" si="5"/>
        <v xml:space="preserve"> </v>
      </c>
      <c r="AB26" s="3" t="str">
        <f t="shared" si="6"/>
        <v xml:space="preserve"> </v>
      </c>
      <c r="AC26" s="3" t="str">
        <f t="shared" si="7"/>
        <v xml:space="preserve"> </v>
      </c>
      <c r="AG26" s="3" t="str">
        <f t="shared" si="8"/>
        <v xml:space="preserve"> </v>
      </c>
      <c r="AH26" s="3" t="str">
        <f t="shared" si="9"/>
        <v xml:space="preserve"> </v>
      </c>
    </row>
    <row r="27" spans="1:34" x14ac:dyDescent="0.25">
      <c r="A27" s="1">
        <v>5</v>
      </c>
      <c r="B27" s="1" t="s">
        <v>38</v>
      </c>
      <c r="D27" s="1" t="s">
        <v>41</v>
      </c>
      <c r="E27" s="1">
        <v>4204</v>
      </c>
      <c r="G27" s="1">
        <v>-1.9</v>
      </c>
      <c r="O27">
        <f t="shared" ref="O27:T27" si="33">I152</f>
        <v>0</v>
      </c>
      <c r="P27">
        <f t="shared" si="33"/>
        <v>0</v>
      </c>
      <c r="Q27">
        <f t="shared" si="33"/>
        <v>0</v>
      </c>
      <c r="R27">
        <f>L152</f>
        <v>0</v>
      </c>
      <c r="S27" s="3">
        <f>M152</f>
        <v>0</v>
      </c>
      <c r="T27" s="3">
        <f t="shared" si="33"/>
        <v>0</v>
      </c>
      <c r="U27" s="3">
        <f t="shared" si="2"/>
        <v>0.23038177411519456</v>
      </c>
      <c r="V27" s="3">
        <f t="shared" si="3"/>
        <v>0.79089532727045686</v>
      </c>
      <c r="X27" s="3" t="str">
        <f t="shared" si="4"/>
        <v xml:space="preserve"> </v>
      </c>
      <c r="Y27" s="3" t="str">
        <f t="shared" si="5"/>
        <v xml:space="preserve"> </v>
      </c>
      <c r="AB27" s="3" t="str">
        <f t="shared" si="6"/>
        <v xml:space="preserve"> </v>
      </c>
      <c r="AC27" s="3" t="str">
        <f t="shared" si="7"/>
        <v xml:space="preserve"> </v>
      </c>
      <c r="AG27" s="3" t="str">
        <f t="shared" si="8"/>
        <v xml:space="preserve"> </v>
      </c>
      <c r="AH27" s="3" t="str">
        <f t="shared" si="9"/>
        <v xml:space="preserve"> </v>
      </c>
    </row>
    <row r="28" spans="1:34" x14ac:dyDescent="0.25">
      <c r="A28" s="1">
        <v>5</v>
      </c>
      <c r="B28" s="1" t="s">
        <v>38</v>
      </c>
      <c r="D28" s="1" t="s">
        <v>41</v>
      </c>
      <c r="E28" s="1">
        <v>2995</v>
      </c>
      <c r="G28" s="1">
        <v>797.40700000000004</v>
      </c>
      <c r="O28">
        <f t="shared" ref="O28:T28" si="34">I158</f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 s="3">
        <f t="shared" si="34"/>
        <v>0</v>
      </c>
      <c r="T28" s="3">
        <f t="shared" si="34"/>
        <v>0</v>
      </c>
      <c r="U28" s="3">
        <f t="shared" si="2"/>
        <v>0.23038177411519456</v>
      </c>
      <c r="V28" s="3">
        <f t="shared" si="3"/>
        <v>0.79089532727045686</v>
      </c>
      <c r="X28" s="3" t="str">
        <f t="shared" si="4"/>
        <v xml:space="preserve"> </v>
      </c>
      <c r="Y28" s="3" t="str">
        <f t="shared" si="5"/>
        <v xml:space="preserve"> </v>
      </c>
      <c r="AB28" s="3" t="str">
        <f t="shared" si="6"/>
        <v xml:space="preserve"> </v>
      </c>
      <c r="AC28" s="3" t="str">
        <f t="shared" si="7"/>
        <v xml:space="preserve"> </v>
      </c>
      <c r="AG28" s="3" t="str">
        <f t="shared" si="8"/>
        <v xml:space="preserve"> </v>
      </c>
      <c r="AH28" s="3" t="str">
        <f t="shared" si="9"/>
        <v xml:space="preserve"> </v>
      </c>
    </row>
    <row r="29" spans="1:34" x14ac:dyDescent="0.25">
      <c r="A29" s="1">
        <v>5</v>
      </c>
      <c r="B29" s="1" t="s">
        <v>38</v>
      </c>
      <c r="D29" s="1" t="s">
        <v>41</v>
      </c>
      <c r="F29" s="1">
        <v>4078</v>
      </c>
      <c r="H29" s="1">
        <v>278.06900000000002</v>
      </c>
      <c r="O29">
        <f t="shared" ref="O29:T29" si="35">I164</f>
        <v>0</v>
      </c>
      <c r="P29">
        <f t="shared" si="35"/>
        <v>0</v>
      </c>
      <c r="Q29">
        <f t="shared" si="35"/>
        <v>0</v>
      </c>
      <c r="R29">
        <f t="shared" si="35"/>
        <v>0</v>
      </c>
      <c r="S29" s="3">
        <f t="shared" si="35"/>
        <v>0</v>
      </c>
      <c r="T29" s="3">
        <f t="shared" si="35"/>
        <v>0</v>
      </c>
      <c r="U29" s="3">
        <f t="shared" si="2"/>
        <v>0.23038177411519456</v>
      </c>
      <c r="V29" s="3">
        <f t="shared" si="3"/>
        <v>0.79089532727045686</v>
      </c>
      <c r="X29" s="3" t="str">
        <f t="shared" si="4"/>
        <v xml:space="preserve"> </v>
      </c>
      <c r="Y29" s="3" t="str">
        <f t="shared" si="5"/>
        <v xml:space="preserve"> </v>
      </c>
      <c r="AB29" s="3" t="str">
        <f t="shared" si="6"/>
        <v xml:space="preserve"> </v>
      </c>
      <c r="AC29" s="3" t="str">
        <f t="shared" si="7"/>
        <v xml:space="preserve"> </v>
      </c>
      <c r="AG29" s="3" t="str">
        <f t="shared" si="8"/>
        <v xml:space="preserve"> </v>
      </c>
      <c r="AH29" s="3" t="str">
        <f t="shared" si="9"/>
        <v xml:space="preserve"> </v>
      </c>
    </row>
    <row r="30" spans="1:34" x14ac:dyDescent="0.25">
      <c r="A30" s="1">
        <v>5</v>
      </c>
      <c r="B30" s="1" t="s">
        <v>38</v>
      </c>
      <c r="D30" s="1" t="s">
        <v>41</v>
      </c>
      <c r="F30" s="1">
        <v>4377</v>
      </c>
      <c r="H30" s="1">
        <v>-9.6210000000000004</v>
      </c>
      <c r="O30">
        <f t="shared" ref="O30:T30" si="36">I170</f>
        <v>0</v>
      </c>
      <c r="P30">
        <f t="shared" si="36"/>
        <v>0</v>
      </c>
      <c r="Q30">
        <f t="shared" si="36"/>
        <v>0</v>
      </c>
      <c r="R30">
        <f t="shared" si="36"/>
        <v>0</v>
      </c>
      <c r="S30" s="3">
        <f t="shared" si="36"/>
        <v>0</v>
      </c>
      <c r="T30" s="3">
        <f t="shared" si="36"/>
        <v>0</v>
      </c>
      <c r="U30" s="3">
        <f t="shared" si="2"/>
        <v>0.23038177411519456</v>
      </c>
      <c r="V30" s="3">
        <f t="shared" si="3"/>
        <v>0.79089532727045686</v>
      </c>
      <c r="X30" s="3" t="str">
        <f t="shared" si="4"/>
        <v xml:space="preserve"> </v>
      </c>
      <c r="Y30" s="3" t="str">
        <f t="shared" si="5"/>
        <v xml:space="preserve"> </v>
      </c>
      <c r="AB30" s="3" t="str">
        <f t="shared" si="6"/>
        <v xml:space="preserve"> </v>
      </c>
      <c r="AC30" s="3" t="str">
        <f t="shared" si="7"/>
        <v xml:space="preserve"> </v>
      </c>
      <c r="AG30" s="3" t="str">
        <f t="shared" si="8"/>
        <v xml:space="preserve"> </v>
      </c>
      <c r="AH30" s="3" t="str">
        <f t="shared" si="9"/>
        <v xml:space="preserve"> </v>
      </c>
    </row>
    <row r="31" spans="1:34" x14ac:dyDescent="0.25">
      <c r="A31" s="1">
        <v>5</v>
      </c>
      <c r="B31" s="1" t="s">
        <v>38</v>
      </c>
      <c r="D31" s="1" t="s">
        <v>41</v>
      </c>
      <c r="F31" s="1">
        <v>4366</v>
      </c>
      <c r="H31" s="1">
        <v>-9.6519999999999992</v>
      </c>
      <c r="O31">
        <f t="shared" ref="O31:T31" si="37">I176</f>
        <v>0</v>
      </c>
      <c r="P31">
        <f t="shared" si="37"/>
        <v>0</v>
      </c>
      <c r="Q31">
        <f t="shared" si="37"/>
        <v>0</v>
      </c>
      <c r="R31">
        <f t="shared" si="37"/>
        <v>0</v>
      </c>
      <c r="S31" s="3">
        <f t="shared" si="37"/>
        <v>0</v>
      </c>
      <c r="T31" s="3">
        <f t="shared" si="37"/>
        <v>0</v>
      </c>
      <c r="U31" s="3">
        <f t="shared" si="2"/>
        <v>0.23038177411519456</v>
      </c>
      <c r="V31" s="3">
        <f t="shared" si="3"/>
        <v>0.79089532727045686</v>
      </c>
      <c r="X31" s="3" t="str">
        <f t="shared" si="4"/>
        <v xml:space="preserve"> </v>
      </c>
      <c r="Y31" s="3" t="str">
        <f t="shared" si="5"/>
        <v xml:space="preserve"> </v>
      </c>
      <c r="AB31" s="3" t="str">
        <f t="shared" si="6"/>
        <v xml:space="preserve"> </v>
      </c>
      <c r="AC31" s="3" t="str">
        <f t="shared" si="7"/>
        <v xml:space="preserve"> </v>
      </c>
      <c r="AG31" s="3" t="str">
        <f t="shared" si="8"/>
        <v xml:space="preserve"> </v>
      </c>
      <c r="AH31" s="3" t="str">
        <f t="shared" si="9"/>
        <v xml:space="preserve"> </v>
      </c>
    </row>
    <row r="32" spans="1:34" x14ac:dyDescent="0.25">
      <c r="A32" s="1">
        <v>6</v>
      </c>
      <c r="B32" s="1" t="s">
        <v>38</v>
      </c>
      <c r="D32" s="1" t="s">
        <v>41</v>
      </c>
      <c r="E32" s="1">
        <v>4341</v>
      </c>
      <c r="G32" s="1">
        <v>-1.7589999999999999</v>
      </c>
      <c r="I32">
        <f>A32</f>
        <v>6</v>
      </c>
      <c r="J32" t="str">
        <f>D32</f>
        <v>Wilson 1</v>
      </c>
      <c r="K32">
        <f>E34</f>
        <v>3248</v>
      </c>
      <c r="L32">
        <f>F35</f>
        <v>4022</v>
      </c>
      <c r="M32" s="3">
        <f>G34</f>
        <v>888.423</v>
      </c>
      <c r="N32" s="3">
        <f>H35</f>
        <v>242.03299999999999</v>
      </c>
      <c r="O32">
        <f t="shared" ref="O32:T32" si="38">I182</f>
        <v>0</v>
      </c>
      <c r="P32">
        <f t="shared" si="38"/>
        <v>0</v>
      </c>
      <c r="Q32">
        <f t="shared" si="38"/>
        <v>0</v>
      </c>
      <c r="R32">
        <f t="shared" si="38"/>
        <v>0</v>
      </c>
      <c r="S32" s="3">
        <f t="shared" si="38"/>
        <v>0</v>
      </c>
      <c r="T32" s="3">
        <f t="shared" si="38"/>
        <v>0</v>
      </c>
      <c r="U32" s="3">
        <f t="shared" si="2"/>
        <v>0.23038177411519456</v>
      </c>
      <c r="V32" s="3">
        <f t="shared" si="3"/>
        <v>0.79089532727045686</v>
      </c>
      <c r="X32" s="3" t="str">
        <f t="shared" si="4"/>
        <v xml:space="preserve"> </v>
      </c>
      <c r="Y32" s="3" t="str">
        <f t="shared" si="5"/>
        <v xml:space="preserve"> </v>
      </c>
      <c r="AB32" s="3" t="str">
        <f t="shared" si="6"/>
        <v xml:space="preserve"> </v>
      </c>
      <c r="AC32" s="3" t="str">
        <f t="shared" si="7"/>
        <v xml:space="preserve"> </v>
      </c>
      <c r="AG32" s="3" t="str">
        <f t="shared" si="8"/>
        <v xml:space="preserve"> </v>
      </c>
      <c r="AH32" s="3" t="str">
        <f t="shared" si="9"/>
        <v xml:space="preserve"> </v>
      </c>
    </row>
    <row r="33" spans="1:34" x14ac:dyDescent="0.25">
      <c r="A33" s="1">
        <v>6</v>
      </c>
      <c r="B33" s="1" t="s">
        <v>38</v>
      </c>
      <c r="D33" s="1" t="s">
        <v>41</v>
      </c>
      <c r="E33" s="1">
        <v>4201</v>
      </c>
      <c r="G33" s="1">
        <v>-1.9</v>
      </c>
      <c r="O33">
        <f t="shared" ref="O33:T33" si="39">I188</f>
        <v>0</v>
      </c>
      <c r="P33">
        <f t="shared" si="39"/>
        <v>0</v>
      </c>
      <c r="Q33">
        <f t="shared" si="39"/>
        <v>0</v>
      </c>
      <c r="R33">
        <f t="shared" si="39"/>
        <v>0</v>
      </c>
      <c r="S33" s="3">
        <f t="shared" si="39"/>
        <v>0</v>
      </c>
      <c r="T33" s="3">
        <f t="shared" si="39"/>
        <v>0</v>
      </c>
      <c r="U33" s="3">
        <f t="shared" si="2"/>
        <v>0.23038177411519456</v>
      </c>
      <c r="V33" s="3">
        <f t="shared" si="3"/>
        <v>0.79089532727045686</v>
      </c>
      <c r="X33" s="3" t="str">
        <f t="shared" si="4"/>
        <v xml:space="preserve"> </v>
      </c>
      <c r="Y33" s="3" t="str">
        <f t="shared" si="5"/>
        <v xml:space="preserve"> </v>
      </c>
      <c r="AB33" s="3" t="str">
        <f t="shared" si="6"/>
        <v xml:space="preserve"> </v>
      </c>
      <c r="AC33" s="3" t="str">
        <f t="shared" si="7"/>
        <v xml:space="preserve"> </v>
      </c>
      <c r="AG33" s="3" t="str">
        <f t="shared" si="8"/>
        <v xml:space="preserve"> </v>
      </c>
      <c r="AH33" s="3" t="str">
        <f t="shared" si="9"/>
        <v xml:space="preserve"> </v>
      </c>
    </row>
    <row r="34" spans="1:34" x14ac:dyDescent="0.25">
      <c r="A34" s="1">
        <v>6</v>
      </c>
      <c r="B34" s="1" t="s">
        <v>38</v>
      </c>
      <c r="D34" s="1" t="s">
        <v>41</v>
      </c>
      <c r="E34" s="1">
        <v>3248</v>
      </c>
      <c r="G34" s="1">
        <v>888.423</v>
      </c>
      <c r="O34">
        <f t="shared" ref="O34:T34" si="40">I194</f>
        <v>0</v>
      </c>
      <c r="P34">
        <f t="shared" si="40"/>
        <v>0</v>
      </c>
      <c r="Q34">
        <f t="shared" si="40"/>
        <v>0</v>
      </c>
      <c r="R34">
        <f t="shared" si="40"/>
        <v>0</v>
      </c>
      <c r="S34" s="3">
        <f t="shared" si="40"/>
        <v>0</v>
      </c>
      <c r="T34" s="3">
        <f t="shared" si="40"/>
        <v>0</v>
      </c>
      <c r="U34" s="3">
        <f t="shared" si="2"/>
        <v>0.23038177411519456</v>
      </c>
      <c r="V34" s="3">
        <f t="shared" si="3"/>
        <v>0.79089532727045686</v>
      </c>
      <c r="X34" s="3" t="str">
        <f t="shared" si="4"/>
        <v xml:space="preserve"> </v>
      </c>
      <c r="Y34" s="3" t="str">
        <f t="shared" si="5"/>
        <v xml:space="preserve"> </v>
      </c>
      <c r="AB34" s="3" t="str">
        <f t="shared" si="6"/>
        <v xml:space="preserve"> </v>
      </c>
      <c r="AC34" s="3" t="str">
        <f t="shared" si="7"/>
        <v xml:space="preserve"> </v>
      </c>
      <c r="AG34" s="3" t="str">
        <f t="shared" si="8"/>
        <v xml:space="preserve"> </v>
      </c>
      <c r="AH34" s="3" t="str">
        <f t="shared" si="9"/>
        <v xml:space="preserve"> </v>
      </c>
    </row>
    <row r="35" spans="1:34" x14ac:dyDescent="0.25">
      <c r="A35" s="1">
        <v>6</v>
      </c>
      <c r="B35" s="1" t="s">
        <v>38</v>
      </c>
      <c r="D35" s="1" t="s">
        <v>41</v>
      </c>
      <c r="F35" s="1">
        <v>4022</v>
      </c>
      <c r="H35" s="1">
        <v>242.03299999999999</v>
      </c>
      <c r="O35">
        <f t="shared" ref="O35:T35" si="41">I200</f>
        <v>0</v>
      </c>
      <c r="P35">
        <f t="shared" si="41"/>
        <v>0</v>
      </c>
      <c r="Q35">
        <f t="shared" si="41"/>
        <v>0</v>
      </c>
      <c r="R35">
        <f t="shared" si="41"/>
        <v>0</v>
      </c>
      <c r="S35" s="3">
        <f t="shared" si="41"/>
        <v>0</v>
      </c>
      <c r="T35" s="3">
        <f t="shared" si="41"/>
        <v>0</v>
      </c>
      <c r="U35" s="3">
        <f t="shared" si="2"/>
        <v>0.23038177411519456</v>
      </c>
      <c r="V35" s="3">
        <f t="shared" si="3"/>
        <v>0.79089532727045686</v>
      </c>
      <c r="X35" s="3" t="str">
        <f t="shared" si="4"/>
        <v xml:space="preserve"> </v>
      </c>
      <c r="Y35" s="3" t="str">
        <f t="shared" si="5"/>
        <v xml:space="preserve"> </v>
      </c>
      <c r="AB35" s="3" t="str">
        <f t="shared" si="6"/>
        <v xml:space="preserve"> </v>
      </c>
      <c r="AC35" s="3" t="str">
        <f t="shared" si="7"/>
        <v xml:space="preserve"> </v>
      </c>
      <c r="AG35" s="3" t="str">
        <f t="shared" si="8"/>
        <v xml:space="preserve"> </v>
      </c>
      <c r="AH35" s="3" t="str">
        <f t="shared" si="9"/>
        <v xml:space="preserve"> </v>
      </c>
    </row>
    <row r="36" spans="1:34" x14ac:dyDescent="0.25">
      <c r="A36" s="1">
        <v>6</v>
      </c>
      <c r="B36" s="1" t="s">
        <v>38</v>
      </c>
      <c r="D36" s="1" t="s">
        <v>41</v>
      </c>
      <c r="F36" s="1">
        <v>4371</v>
      </c>
      <c r="H36" s="1">
        <v>-9.6029999999999998</v>
      </c>
      <c r="O36">
        <f t="shared" ref="O36:T36" si="42">I206</f>
        <v>0</v>
      </c>
      <c r="P36">
        <f t="shared" si="42"/>
        <v>0</v>
      </c>
      <c r="Q36">
        <f t="shared" si="42"/>
        <v>0</v>
      </c>
      <c r="R36">
        <f t="shared" si="42"/>
        <v>0</v>
      </c>
      <c r="S36" s="3">
        <f t="shared" si="42"/>
        <v>0</v>
      </c>
      <c r="T36" s="3">
        <f t="shared" si="42"/>
        <v>0</v>
      </c>
      <c r="U36" s="3">
        <f t="shared" si="2"/>
        <v>0.23038177411519456</v>
      </c>
      <c r="V36" s="3">
        <f t="shared" si="3"/>
        <v>0.79089532727045686</v>
      </c>
      <c r="X36" s="3" t="str">
        <f t="shared" si="4"/>
        <v xml:space="preserve"> </v>
      </c>
      <c r="Y36" s="3" t="str">
        <f t="shared" si="5"/>
        <v xml:space="preserve"> </v>
      </c>
      <c r="AB36" s="3" t="str">
        <f t="shared" si="6"/>
        <v xml:space="preserve"> </v>
      </c>
      <c r="AC36" s="3" t="str">
        <f t="shared" si="7"/>
        <v xml:space="preserve"> </v>
      </c>
      <c r="AG36" s="3" t="str">
        <f t="shared" si="8"/>
        <v xml:space="preserve"> </v>
      </c>
      <c r="AH36" s="3" t="str">
        <f t="shared" si="9"/>
        <v xml:space="preserve"> </v>
      </c>
    </row>
    <row r="37" spans="1:34" x14ac:dyDescent="0.25">
      <c r="A37" s="1">
        <v>6</v>
      </c>
      <c r="B37" s="1" t="s">
        <v>38</v>
      </c>
      <c r="D37" s="1" t="s">
        <v>41</v>
      </c>
      <c r="F37" s="1">
        <v>4374</v>
      </c>
      <c r="H37" s="1">
        <v>-9.6519999999999992</v>
      </c>
      <c r="O37">
        <f t="shared" ref="O37:T37" si="43">I212</f>
        <v>0</v>
      </c>
      <c r="P37">
        <f t="shared" si="43"/>
        <v>0</v>
      </c>
      <c r="Q37">
        <f t="shared" si="43"/>
        <v>0</v>
      </c>
      <c r="R37">
        <f t="shared" si="43"/>
        <v>0</v>
      </c>
      <c r="S37" s="3">
        <f t="shared" si="43"/>
        <v>0</v>
      </c>
      <c r="T37" s="3">
        <f t="shared" si="43"/>
        <v>0</v>
      </c>
      <c r="U37" s="3">
        <f t="shared" si="2"/>
        <v>0.23038177411519456</v>
      </c>
      <c r="V37" s="3">
        <f t="shared" si="3"/>
        <v>0.79089532727045686</v>
      </c>
      <c r="X37" s="3" t="str">
        <f t="shared" si="4"/>
        <v xml:space="preserve"> </v>
      </c>
      <c r="Y37" s="3" t="str">
        <f t="shared" si="5"/>
        <v xml:space="preserve"> </v>
      </c>
      <c r="AB37" s="3" t="str">
        <f t="shared" si="6"/>
        <v xml:space="preserve"> </v>
      </c>
      <c r="AC37" s="3" t="str">
        <f t="shared" si="7"/>
        <v xml:space="preserve"> </v>
      </c>
      <c r="AG37" s="3" t="str">
        <f t="shared" si="8"/>
        <v xml:space="preserve"> </v>
      </c>
      <c r="AH37" s="3" t="str">
        <f t="shared" si="9"/>
        <v xml:space="preserve"> </v>
      </c>
    </row>
    <row r="38" spans="1:34" x14ac:dyDescent="0.25">
      <c r="A38" s="1">
        <v>7</v>
      </c>
      <c r="B38" s="1" t="s">
        <v>38</v>
      </c>
      <c r="D38" s="1" t="s">
        <v>41</v>
      </c>
      <c r="E38" s="1">
        <v>4327</v>
      </c>
      <c r="G38" s="1">
        <v>-1.7669999999999999</v>
      </c>
      <c r="I38">
        <f>A38</f>
        <v>7</v>
      </c>
      <c r="J38" t="str">
        <f>D38</f>
        <v>Wilson 1</v>
      </c>
      <c r="K38">
        <f>E40</f>
        <v>2909</v>
      </c>
      <c r="L38">
        <f>F41</f>
        <v>3878</v>
      </c>
      <c r="M38" s="3">
        <f>G40</f>
        <v>1008.806</v>
      </c>
      <c r="N38" s="3">
        <f>H41</f>
        <v>268.26299999999998</v>
      </c>
      <c r="O38">
        <f t="shared" ref="O38:T38" si="44">I218</f>
        <v>0</v>
      </c>
      <c r="P38">
        <f t="shared" si="44"/>
        <v>0</v>
      </c>
      <c r="Q38">
        <f t="shared" si="44"/>
        <v>0</v>
      </c>
      <c r="R38">
        <f t="shared" si="44"/>
        <v>0</v>
      </c>
      <c r="S38" s="3">
        <f t="shared" si="44"/>
        <v>0</v>
      </c>
      <c r="T38" s="3">
        <f t="shared" si="44"/>
        <v>0</v>
      </c>
      <c r="U38" s="3">
        <f t="shared" si="2"/>
        <v>0.23038177411519456</v>
      </c>
      <c r="V38" s="3">
        <f t="shared" si="3"/>
        <v>0.79089532727045686</v>
      </c>
      <c r="X38" s="3" t="str">
        <f t="shared" si="4"/>
        <v xml:space="preserve"> </v>
      </c>
      <c r="Y38" s="3" t="str">
        <f t="shared" si="5"/>
        <v xml:space="preserve"> </v>
      </c>
      <c r="AB38" s="3" t="str">
        <f t="shared" si="6"/>
        <v xml:space="preserve"> </v>
      </c>
      <c r="AC38" s="3" t="str">
        <f t="shared" si="7"/>
        <v xml:space="preserve"> </v>
      </c>
      <c r="AG38" s="3" t="str">
        <f t="shared" si="8"/>
        <v xml:space="preserve"> </v>
      </c>
      <c r="AH38" s="3" t="str">
        <f t="shared" si="9"/>
        <v xml:space="preserve"> </v>
      </c>
    </row>
    <row r="39" spans="1:34" x14ac:dyDescent="0.25">
      <c r="A39" s="1">
        <v>7</v>
      </c>
      <c r="B39" s="1" t="s">
        <v>38</v>
      </c>
      <c r="D39" s="1" t="s">
        <v>41</v>
      </c>
      <c r="E39" s="1">
        <v>4192</v>
      </c>
      <c r="G39" s="1">
        <v>-1.9</v>
      </c>
      <c r="O39">
        <f t="shared" ref="O39:T39" si="45">I224</f>
        <v>0</v>
      </c>
      <c r="P39">
        <f t="shared" si="45"/>
        <v>0</v>
      </c>
      <c r="Q39">
        <f t="shared" si="45"/>
        <v>0</v>
      </c>
      <c r="R39">
        <f t="shared" si="45"/>
        <v>0</v>
      </c>
      <c r="S39" s="3">
        <f t="shared" si="45"/>
        <v>0</v>
      </c>
      <c r="T39" s="3">
        <f t="shared" si="45"/>
        <v>0</v>
      </c>
      <c r="U39" s="3">
        <f t="shared" si="2"/>
        <v>0.23038177411519456</v>
      </c>
      <c r="V39" s="3">
        <f t="shared" si="3"/>
        <v>0.79089532727045686</v>
      </c>
      <c r="X39" s="3" t="str">
        <f t="shared" si="4"/>
        <v xml:space="preserve"> </v>
      </c>
      <c r="Y39" s="3" t="str">
        <f t="shared" si="5"/>
        <v xml:space="preserve"> </v>
      </c>
      <c r="AB39" s="3" t="str">
        <f t="shared" si="6"/>
        <v xml:space="preserve"> </v>
      </c>
      <c r="AC39" s="3" t="str">
        <f t="shared" si="7"/>
        <v xml:space="preserve"> </v>
      </c>
      <c r="AG39" s="3" t="str">
        <f t="shared" si="8"/>
        <v xml:space="preserve"> </v>
      </c>
      <c r="AH39" s="3" t="str">
        <f t="shared" si="9"/>
        <v xml:space="preserve"> </v>
      </c>
    </row>
    <row r="40" spans="1:34" x14ac:dyDescent="0.25">
      <c r="A40" s="1">
        <v>7</v>
      </c>
      <c r="B40" s="1" t="s">
        <v>38</v>
      </c>
      <c r="D40" s="1" t="s">
        <v>41</v>
      </c>
      <c r="E40" s="1">
        <v>2909</v>
      </c>
      <c r="G40" s="1">
        <v>1008.806</v>
      </c>
      <c r="O40">
        <f t="shared" ref="O40:T40" si="46">I230</f>
        <v>0</v>
      </c>
      <c r="P40">
        <f t="shared" si="46"/>
        <v>0</v>
      </c>
      <c r="Q40">
        <f t="shared" si="46"/>
        <v>0</v>
      </c>
      <c r="R40">
        <f t="shared" si="46"/>
        <v>0</v>
      </c>
      <c r="S40" s="3">
        <f t="shared" si="46"/>
        <v>0</v>
      </c>
      <c r="T40" s="3">
        <f t="shared" si="46"/>
        <v>0</v>
      </c>
      <c r="U40" s="3">
        <f t="shared" si="2"/>
        <v>0.23038177411519456</v>
      </c>
      <c r="V40" s="3">
        <f t="shared" si="3"/>
        <v>0.79089532727045686</v>
      </c>
      <c r="X40" s="3" t="str">
        <f t="shared" si="4"/>
        <v xml:space="preserve"> </v>
      </c>
      <c r="Y40" s="3" t="str">
        <f t="shared" si="5"/>
        <v xml:space="preserve"> </v>
      </c>
      <c r="AB40" s="3" t="str">
        <f t="shared" si="6"/>
        <v xml:space="preserve"> </v>
      </c>
      <c r="AC40" s="3" t="str">
        <f t="shared" si="7"/>
        <v xml:space="preserve"> </v>
      </c>
      <c r="AG40" s="3" t="str">
        <f t="shared" si="8"/>
        <v xml:space="preserve"> </v>
      </c>
      <c r="AH40" s="3" t="str">
        <f t="shared" si="9"/>
        <v xml:space="preserve"> </v>
      </c>
    </row>
    <row r="41" spans="1:34" x14ac:dyDescent="0.25">
      <c r="A41" s="1">
        <v>7</v>
      </c>
      <c r="B41" s="1" t="s">
        <v>38</v>
      </c>
      <c r="D41" s="1" t="s">
        <v>41</v>
      </c>
      <c r="F41" s="1">
        <v>3878</v>
      </c>
      <c r="H41" s="1">
        <v>268.26299999999998</v>
      </c>
      <c r="O41">
        <f t="shared" ref="O41:T41" si="47">I236</f>
        <v>0</v>
      </c>
      <c r="P41">
        <f t="shared" si="47"/>
        <v>0</v>
      </c>
      <c r="Q41">
        <f t="shared" si="47"/>
        <v>0</v>
      </c>
      <c r="R41">
        <f t="shared" si="47"/>
        <v>0</v>
      </c>
      <c r="S41" s="3">
        <f t="shared" si="47"/>
        <v>0</v>
      </c>
      <c r="T41" s="3">
        <f t="shared" si="47"/>
        <v>0</v>
      </c>
      <c r="U41" s="3">
        <f t="shared" si="2"/>
        <v>0.23038177411519456</v>
      </c>
      <c r="V41" s="3">
        <f t="shared" si="3"/>
        <v>0.79089532727045686</v>
      </c>
      <c r="X41" s="3" t="str">
        <f t="shared" si="4"/>
        <v xml:space="preserve"> </v>
      </c>
      <c r="Y41" s="3" t="str">
        <f t="shared" si="5"/>
        <v xml:space="preserve"> </v>
      </c>
      <c r="AB41" s="3" t="str">
        <f t="shared" si="6"/>
        <v xml:space="preserve"> </v>
      </c>
      <c r="AC41" s="3" t="str">
        <f t="shared" si="7"/>
        <v xml:space="preserve"> </v>
      </c>
      <c r="AG41" s="3" t="str">
        <f t="shared" si="8"/>
        <v xml:space="preserve"> </v>
      </c>
      <c r="AH41" s="3" t="str">
        <f t="shared" si="9"/>
        <v xml:space="preserve"> </v>
      </c>
    </row>
    <row r="42" spans="1:34" x14ac:dyDescent="0.25">
      <c r="A42" s="1">
        <v>7</v>
      </c>
      <c r="B42" s="1" t="s">
        <v>38</v>
      </c>
      <c r="D42" s="1" t="s">
        <v>41</v>
      </c>
      <c r="F42" s="1">
        <v>4350</v>
      </c>
      <c r="H42" s="1">
        <v>-9.6050000000000004</v>
      </c>
      <c r="O42">
        <f t="shared" ref="O42:T42" si="48">I242</f>
        <v>0</v>
      </c>
      <c r="P42">
        <f t="shared" si="48"/>
        <v>0</v>
      </c>
      <c r="Q42">
        <f t="shared" si="48"/>
        <v>0</v>
      </c>
      <c r="R42">
        <f t="shared" si="48"/>
        <v>0</v>
      </c>
      <c r="S42" s="3">
        <f t="shared" si="48"/>
        <v>0</v>
      </c>
      <c r="T42" s="3">
        <f t="shared" si="48"/>
        <v>0</v>
      </c>
      <c r="U42" s="3">
        <f t="shared" si="2"/>
        <v>0.23038177411519456</v>
      </c>
      <c r="V42" s="3">
        <f t="shared" si="3"/>
        <v>0.79089532727045686</v>
      </c>
      <c r="X42" s="3" t="str">
        <f t="shared" si="4"/>
        <v xml:space="preserve"> </v>
      </c>
      <c r="Y42" s="3" t="str">
        <f t="shared" si="5"/>
        <v xml:space="preserve"> </v>
      </c>
      <c r="AB42" s="3" t="str">
        <f t="shared" si="6"/>
        <v xml:space="preserve"> </v>
      </c>
      <c r="AC42" s="3" t="str">
        <f t="shared" si="7"/>
        <v xml:space="preserve"> </v>
      </c>
      <c r="AG42" s="3" t="str">
        <f t="shared" si="8"/>
        <v xml:space="preserve"> </v>
      </c>
      <c r="AH42" s="3" t="str">
        <f t="shared" si="9"/>
        <v xml:space="preserve"> </v>
      </c>
    </row>
    <row r="43" spans="1:34" x14ac:dyDescent="0.25">
      <c r="A43" s="1">
        <v>7</v>
      </c>
      <c r="B43" s="1" t="s">
        <v>38</v>
      </c>
      <c r="D43" s="1" t="s">
        <v>41</v>
      </c>
      <c r="F43" s="1">
        <v>4374</v>
      </c>
      <c r="H43" s="1">
        <v>-9.6519999999999992</v>
      </c>
      <c r="O43">
        <f t="shared" ref="O43:T43" si="49">I248</f>
        <v>0</v>
      </c>
      <c r="P43">
        <f t="shared" si="49"/>
        <v>0</v>
      </c>
      <c r="Q43">
        <f t="shared" si="49"/>
        <v>0</v>
      </c>
      <c r="R43">
        <f t="shared" si="49"/>
        <v>0</v>
      </c>
      <c r="S43" s="3">
        <f t="shared" si="49"/>
        <v>0</v>
      </c>
      <c r="T43" s="3">
        <f t="shared" si="49"/>
        <v>0</v>
      </c>
      <c r="U43" s="3">
        <f t="shared" si="2"/>
        <v>0.23038177411519456</v>
      </c>
      <c r="V43" s="3">
        <f t="shared" si="3"/>
        <v>0.79089532727045686</v>
      </c>
      <c r="X43" s="3" t="str">
        <f t="shared" si="4"/>
        <v xml:space="preserve"> </v>
      </c>
      <c r="Y43" s="3" t="str">
        <f t="shared" si="5"/>
        <v xml:space="preserve"> </v>
      </c>
      <c r="AB43" s="3" t="str">
        <f t="shared" si="6"/>
        <v xml:space="preserve"> </v>
      </c>
      <c r="AC43" s="3" t="str">
        <f t="shared" si="7"/>
        <v xml:space="preserve"> </v>
      </c>
      <c r="AG43" s="3" t="str">
        <f t="shared" si="8"/>
        <v xml:space="preserve"> </v>
      </c>
      <c r="AH43" s="3" t="str">
        <f t="shared" si="9"/>
        <v xml:space="preserve"> </v>
      </c>
    </row>
    <row r="44" spans="1:34" x14ac:dyDescent="0.25">
      <c r="A44" s="1">
        <v>8</v>
      </c>
      <c r="B44" s="1" t="s">
        <v>38</v>
      </c>
      <c r="D44" s="1" t="s">
        <v>41</v>
      </c>
      <c r="E44" s="1">
        <v>4339</v>
      </c>
      <c r="G44" s="1">
        <v>-1.7749999999999999</v>
      </c>
      <c r="I44">
        <f>A44</f>
        <v>8</v>
      </c>
      <c r="J44" t="str">
        <f>D44</f>
        <v>Wilson 1</v>
      </c>
      <c r="K44">
        <f>E46</f>
        <v>2499</v>
      </c>
      <c r="L44">
        <f>F47</f>
        <v>3811</v>
      </c>
      <c r="M44" s="3">
        <f>G46</f>
        <v>717.81500000000005</v>
      </c>
      <c r="N44" s="3">
        <f>H47</f>
        <v>224.54300000000001</v>
      </c>
      <c r="O44">
        <f t="shared" ref="O44:T44" si="50">I254</f>
        <v>0</v>
      </c>
      <c r="P44">
        <f t="shared" si="50"/>
        <v>0</v>
      </c>
      <c r="Q44">
        <f t="shared" si="50"/>
        <v>0</v>
      </c>
      <c r="R44">
        <f t="shared" si="50"/>
        <v>0</v>
      </c>
      <c r="S44" s="3">
        <f t="shared" si="50"/>
        <v>0</v>
      </c>
      <c r="T44" s="3">
        <f t="shared" si="50"/>
        <v>0</v>
      </c>
      <c r="U44" s="3">
        <f t="shared" si="2"/>
        <v>0.23038177411519456</v>
      </c>
      <c r="V44" s="3">
        <f t="shared" si="3"/>
        <v>0.79089532727045686</v>
      </c>
      <c r="X44" s="3" t="str">
        <f t="shared" si="4"/>
        <v xml:space="preserve"> </v>
      </c>
      <c r="Y44" s="3" t="str">
        <f t="shared" si="5"/>
        <v xml:space="preserve"> </v>
      </c>
      <c r="AB44" s="3" t="str">
        <f t="shared" si="6"/>
        <v xml:space="preserve"> </v>
      </c>
      <c r="AC44" s="3" t="str">
        <f t="shared" si="7"/>
        <v xml:space="preserve"> </v>
      </c>
      <c r="AG44" s="3" t="str">
        <f t="shared" si="8"/>
        <v xml:space="preserve"> </v>
      </c>
      <c r="AH44" s="3" t="str">
        <f t="shared" si="9"/>
        <v xml:space="preserve"> </v>
      </c>
    </row>
    <row r="45" spans="1:34" x14ac:dyDescent="0.25">
      <c r="A45" s="1">
        <v>8</v>
      </c>
      <c r="B45" s="1" t="s">
        <v>38</v>
      </c>
      <c r="D45" s="1" t="s">
        <v>41</v>
      </c>
      <c r="E45" s="1">
        <v>4194</v>
      </c>
      <c r="G45" s="1">
        <v>-1.9</v>
      </c>
      <c r="O45">
        <f t="shared" ref="O45:T45" si="51">I260</f>
        <v>0</v>
      </c>
      <c r="P45">
        <f t="shared" si="51"/>
        <v>0</v>
      </c>
      <c r="Q45">
        <f t="shared" si="51"/>
        <v>0</v>
      </c>
      <c r="R45">
        <f t="shared" si="51"/>
        <v>0</v>
      </c>
      <c r="S45" s="3">
        <f t="shared" si="51"/>
        <v>0</v>
      </c>
      <c r="T45" s="3">
        <f t="shared" si="51"/>
        <v>0</v>
      </c>
      <c r="U45" s="3">
        <f t="shared" si="2"/>
        <v>0.23038177411519456</v>
      </c>
      <c r="V45" s="3">
        <f t="shared" si="3"/>
        <v>0.79089532727045686</v>
      </c>
      <c r="X45" s="3" t="str">
        <f t="shared" si="4"/>
        <v xml:space="preserve"> </v>
      </c>
      <c r="Y45" s="3" t="str">
        <f t="shared" si="5"/>
        <v xml:space="preserve"> </v>
      </c>
      <c r="AB45" s="3" t="str">
        <f t="shared" si="6"/>
        <v xml:space="preserve"> </v>
      </c>
      <c r="AC45" s="3" t="str">
        <f t="shared" si="7"/>
        <v xml:space="preserve"> </v>
      </c>
      <c r="AG45" s="3" t="str">
        <f t="shared" si="8"/>
        <v xml:space="preserve"> </v>
      </c>
      <c r="AH45" s="3" t="str">
        <f t="shared" si="9"/>
        <v xml:space="preserve"> </v>
      </c>
    </row>
    <row r="46" spans="1:34" x14ac:dyDescent="0.25">
      <c r="A46" s="1">
        <v>8</v>
      </c>
      <c r="B46" s="1" t="s">
        <v>38</v>
      </c>
      <c r="D46" s="1" t="s">
        <v>41</v>
      </c>
      <c r="E46" s="1">
        <v>2499</v>
      </c>
      <c r="G46" s="1">
        <v>717.81500000000005</v>
      </c>
      <c r="O46">
        <f t="shared" ref="O46:T46" si="52">I266</f>
        <v>0</v>
      </c>
      <c r="P46">
        <f t="shared" si="52"/>
        <v>0</v>
      </c>
      <c r="Q46">
        <f t="shared" si="52"/>
        <v>0</v>
      </c>
      <c r="R46">
        <f t="shared" si="52"/>
        <v>0</v>
      </c>
      <c r="S46" s="3">
        <f t="shared" si="52"/>
        <v>0</v>
      </c>
      <c r="T46" s="3">
        <f t="shared" si="52"/>
        <v>0</v>
      </c>
      <c r="U46" s="3">
        <f t="shared" si="2"/>
        <v>0.23038177411519456</v>
      </c>
      <c r="V46" s="3">
        <f t="shared" si="3"/>
        <v>0.79089532727045686</v>
      </c>
      <c r="X46" s="3" t="str">
        <f t="shared" si="4"/>
        <v xml:space="preserve"> </v>
      </c>
      <c r="Y46" s="3" t="str">
        <f t="shared" si="5"/>
        <v xml:space="preserve"> </v>
      </c>
      <c r="AB46" s="3" t="str">
        <f t="shared" si="6"/>
        <v xml:space="preserve"> </v>
      </c>
      <c r="AC46" s="3" t="str">
        <f t="shared" si="7"/>
        <v xml:space="preserve"> </v>
      </c>
      <c r="AG46" s="3" t="str">
        <f t="shared" si="8"/>
        <v xml:space="preserve"> </v>
      </c>
      <c r="AH46" s="3" t="str">
        <f t="shared" si="9"/>
        <v xml:space="preserve"> </v>
      </c>
    </row>
    <row r="47" spans="1:34" x14ac:dyDescent="0.25">
      <c r="A47" s="1">
        <v>8</v>
      </c>
      <c r="B47" s="1" t="s">
        <v>38</v>
      </c>
      <c r="D47" s="1" t="s">
        <v>41</v>
      </c>
      <c r="F47" s="1">
        <v>3811</v>
      </c>
      <c r="H47" s="1">
        <v>224.54300000000001</v>
      </c>
      <c r="O47">
        <f t="shared" ref="O47:T47" si="53">I272</f>
        <v>0</v>
      </c>
      <c r="P47">
        <f t="shared" si="53"/>
        <v>0</v>
      </c>
      <c r="Q47">
        <f t="shared" si="53"/>
        <v>0</v>
      </c>
      <c r="R47">
        <f t="shared" si="53"/>
        <v>0</v>
      </c>
      <c r="S47" s="3">
        <f t="shared" si="53"/>
        <v>0</v>
      </c>
      <c r="T47" s="3">
        <f t="shared" si="53"/>
        <v>0</v>
      </c>
      <c r="U47" s="3">
        <f t="shared" si="2"/>
        <v>0.23038177411519456</v>
      </c>
      <c r="V47" s="3">
        <f t="shared" si="3"/>
        <v>0.79089532727045686</v>
      </c>
      <c r="X47" s="3" t="str">
        <f t="shared" si="4"/>
        <v xml:space="preserve"> </v>
      </c>
      <c r="Y47" s="3" t="str">
        <f t="shared" si="5"/>
        <v xml:space="preserve"> </v>
      </c>
      <c r="AB47" s="3" t="str">
        <f t="shared" si="6"/>
        <v xml:space="preserve"> </v>
      </c>
      <c r="AC47" s="3" t="str">
        <f t="shared" si="7"/>
        <v xml:space="preserve"> </v>
      </c>
      <c r="AG47" s="3" t="str">
        <f t="shared" si="8"/>
        <v xml:space="preserve"> </v>
      </c>
      <c r="AH47" s="3" t="str">
        <f t="shared" si="9"/>
        <v xml:space="preserve"> </v>
      </c>
    </row>
    <row r="48" spans="1:34" x14ac:dyDescent="0.25">
      <c r="A48" s="1">
        <v>8</v>
      </c>
      <c r="B48" s="1" t="s">
        <v>38</v>
      </c>
      <c r="D48" s="1" t="s">
        <v>41</v>
      </c>
      <c r="F48" s="1">
        <v>4357</v>
      </c>
      <c r="H48" s="1">
        <v>-9.5990000000000002</v>
      </c>
      <c r="O48">
        <f t="shared" ref="O48:T48" si="54">I278</f>
        <v>0</v>
      </c>
      <c r="P48">
        <f t="shared" si="54"/>
        <v>0</v>
      </c>
      <c r="Q48">
        <f t="shared" si="54"/>
        <v>0</v>
      </c>
      <c r="R48">
        <f t="shared" si="54"/>
        <v>0</v>
      </c>
      <c r="S48" s="3">
        <f t="shared" si="54"/>
        <v>0</v>
      </c>
      <c r="T48" s="3">
        <f t="shared" si="54"/>
        <v>0</v>
      </c>
      <c r="U48" s="3">
        <f t="shared" si="2"/>
        <v>0.23038177411519456</v>
      </c>
      <c r="V48" s="3">
        <f t="shared" si="3"/>
        <v>0.79089532727045686</v>
      </c>
      <c r="X48" s="3" t="str">
        <f t="shared" si="4"/>
        <v xml:space="preserve"> </v>
      </c>
      <c r="Y48" s="3" t="str">
        <f t="shared" si="5"/>
        <v xml:space="preserve"> </v>
      </c>
      <c r="AB48" s="3" t="str">
        <f t="shared" si="6"/>
        <v xml:space="preserve"> </v>
      </c>
      <c r="AC48" s="3" t="str">
        <f t="shared" si="7"/>
        <v xml:space="preserve"> </v>
      </c>
      <c r="AG48" s="3" t="str">
        <f t="shared" si="8"/>
        <v xml:space="preserve"> </v>
      </c>
      <c r="AH48" s="3" t="str">
        <f t="shared" si="9"/>
        <v xml:space="preserve"> </v>
      </c>
    </row>
    <row r="49" spans="1:34" x14ac:dyDescent="0.25">
      <c r="A49" s="1">
        <v>8</v>
      </c>
      <c r="B49" s="1" t="s">
        <v>38</v>
      </c>
      <c r="D49" s="1" t="s">
        <v>41</v>
      </c>
      <c r="F49" s="1">
        <v>4376</v>
      </c>
      <c r="H49" s="1">
        <v>-9.6519999999999992</v>
      </c>
      <c r="O49">
        <f t="shared" ref="O49:T49" si="55">I284</f>
        <v>0</v>
      </c>
      <c r="P49">
        <f t="shared" si="55"/>
        <v>0</v>
      </c>
      <c r="Q49">
        <f t="shared" si="55"/>
        <v>0</v>
      </c>
      <c r="R49">
        <f t="shared" si="55"/>
        <v>0</v>
      </c>
      <c r="S49" s="3">
        <f t="shared" si="55"/>
        <v>0</v>
      </c>
      <c r="T49" s="3">
        <f t="shared" si="55"/>
        <v>0</v>
      </c>
      <c r="U49" s="3">
        <f t="shared" si="2"/>
        <v>0.23038177411519456</v>
      </c>
      <c r="V49" s="3">
        <f t="shared" si="3"/>
        <v>0.79089532727045686</v>
      </c>
      <c r="X49" s="3" t="str">
        <f t="shared" si="4"/>
        <v xml:space="preserve"> </v>
      </c>
      <c r="Y49" s="3" t="str">
        <f t="shared" si="5"/>
        <v xml:space="preserve"> </v>
      </c>
      <c r="AB49" s="3" t="str">
        <f t="shared" si="6"/>
        <v xml:space="preserve"> </v>
      </c>
      <c r="AC49" s="3" t="str">
        <f t="shared" si="7"/>
        <v xml:space="preserve"> </v>
      </c>
      <c r="AG49" s="3" t="str">
        <f t="shared" si="8"/>
        <v xml:space="preserve"> </v>
      </c>
      <c r="AH49" s="3" t="str">
        <f t="shared" si="9"/>
        <v xml:space="preserve"> </v>
      </c>
    </row>
    <row r="50" spans="1:34" x14ac:dyDescent="0.25">
      <c r="A50" s="1">
        <v>9</v>
      </c>
      <c r="B50" s="1" t="s">
        <v>38</v>
      </c>
      <c r="D50" s="1" t="s">
        <v>41</v>
      </c>
      <c r="E50" s="1">
        <v>4327</v>
      </c>
      <c r="G50" s="1">
        <v>-1.77</v>
      </c>
      <c r="I50">
        <f>A50</f>
        <v>9</v>
      </c>
      <c r="J50" t="str">
        <f>D50</f>
        <v>Wilson 1</v>
      </c>
      <c r="K50">
        <f>E52</f>
        <v>2747</v>
      </c>
      <c r="L50">
        <f>F53</f>
        <v>3913</v>
      </c>
      <c r="M50" s="3">
        <f>G52</f>
        <v>824.80899999999997</v>
      </c>
      <c r="N50" s="3">
        <f>H53</f>
        <v>270.834</v>
      </c>
      <c r="O50">
        <f t="shared" ref="O50:T50" si="56">I290</f>
        <v>0</v>
      </c>
      <c r="P50">
        <f t="shared" si="56"/>
        <v>0</v>
      </c>
      <c r="Q50">
        <f t="shared" si="56"/>
        <v>0</v>
      </c>
      <c r="R50">
        <f t="shared" si="56"/>
        <v>0</v>
      </c>
      <c r="S50" s="3">
        <f t="shared" si="56"/>
        <v>0</v>
      </c>
      <c r="T50" s="3">
        <f t="shared" si="56"/>
        <v>0</v>
      </c>
      <c r="U50" s="3">
        <f t="shared" si="2"/>
        <v>0.23038177411519456</v>
      </c>
      <c r="V50" s="3">
        <f t="shared" si="3"/>
        <v>0.79089532727045686</v>
      </c>
      <c r="X50" s="3" t="str">
        <f t="shared" si="4"/>
        <v xml:space="preserve"> </v>
      </c>
      <c r="Y50" s="3" t="str">
        <f t="shared" si="5"/>
        <v xml:space="preserve"> </v>
      </c>
      <c r="AB50" s="3" t="str">
        <f t="shared" si="6"/>
        <v xml:space="preserve"> </v>
      </c>
      <c r="AC50" s="3" t="str">
        <f t="shared" si="7"/>
        <v xml:space="preserve"> </v>
      </c>
      <c r="AG50" s="3" t="str">
        <f t="shared" si="8"/>
        <v xml:space="preserve"> </v>
      </c>
      <c r="AH50" s="3" t="str">
        <f t="shared" si="9"/>
        <v xml:space="preserve"> </v>
      </c>
    </row>
    <row r="51" spans="1:34" x14ac:dyDescent="0.25">
      <c r="A51" s="1">
        <v>9</v>
      </c>
      <c r="B51" s="1" t="s">
        <v>38</v>
      </c>
      <c r="D51" s="1" t="s">
        <v>41</v>
      </c>
      <c r="E51" s="1">
        <v>4193</v>
      </c>
      <c r="G51" s="1">
        <v>-1.9</v>
      </c>
    </row>
    <row r="52" spans="1:34" x14ac:dyDescent="0.25">
      <c r="A52" s="1">
        <v>9</v>
      </c>
      <c r="B52" s="1" t="s">
        <v>38</v>
      </c>
      <c r="D52" s="1" t="s">
        <v>41</v>
      </c>
      <c r="E52" s="1">
        <v>2747</v>
      </c>
      <c r="G52" s="1">
        <v>824.80899999999997</v>
      </c>
    </row>
    <row r="53" spans="1:34" x14ac:dyDescent="0.25">
      <c r="A53" s="1">
        <v>9</v>
      </c>
      <c r="B53" s="1" t="s">
        <v>38</v>
      </c>
      <c r="D53" s="1" t="s">
        <v>41</v>
      </c>
      <c r="F53" s="1">
        <v>3913</v>
      </c>
      <c r="H53" s="1">
        <v>270.834</v>
      </c>
    </row>
    <row r="54" spans="1:34" x14ac:dyDescent="0.25">
      <c r="A54" s="1">
        <v>9</v>
      </c>
      <c r="B54" s="1" t="s">
        <v>38</v>
      </c>
      <c r="D54" s="1" t="s">
        <v>41</v>
      </c>
      <c r="F54" s="1">
        <v>4338</v>
      </c>
      <c r="H54" s="1">
        <v>-9.61</v>
      </c>
      <c r="V54" s="3" t="s">
        <v>13</v>
      </c>
    </row>
    <row r="55" spans="1:34" x14ac:dyDescent="0.25">
      <c r="A55" s="1">
        <v>9</v>
      </c>
      <c r="B55" s="1" t="s">
        <v>38</v>
      </c>
      <c r="D55" s="1" t="s">
        <v>41</v>
      </c>
      <c r="F55" s="1">
        <v>4356</v>
      </c>
      <c r="H55" s="1">
        <v>-9.6519999999999992</v>
      </c>
    </row>
    <row r="56" spans="1:34" x14ac:dyDescent="0.25">
      <c r="A56" s="1">
        <v>10</v>
      </c>
      <c r="B56" s="1" t="s">
        <v>38</v>
      </c>
      <c r="D56" s="1" t="s">
        <v>41</v>
      </c>
      <c r="E56" s="1">
        <v>4327</v>
      </c>
      <c r="G56" s="1">
        <v>-1.7749999999999999</v>
      </c>
      <c r="I56">
        <f>A56</f>
        <v>10</v>
      </c>
      <c r="J56" t="str">
        <f>D56</f>
        <v>Wilson 1</v>
      </c>
      <c r="K56">
        <f>E58</f>
        <v>2896</v>
      </c>
      <c r="L56">
        <f>F59</f>
        <v>3839</v>
      </c>
      <c r="M56" s="3">
        <f>G58</f>
        <v>831.29399999999998</v>
      </c>
      <c r="N56" s="3">
        <f>H59</f>
        <v>281.411</v>
      </c>
    </row>
    <row r="57" spans="1:34" x14ac:dyDescent="0.25">
      <c r="A57" s="1">
        <v>10</v>
      </c>
      <c r="B57" s="1" t="s">
        <v>38</v>
      </c>
      <c r="D57" s="1" t="s">
        <v>41</v>
      </c>
      <c r="E57" s="1">
        <v>4187</v>
      </c>
      <c r="G57" s="1">
        <v>-1.9</v>
      </c>
    </row>
    <row r="58" spans="1:34" x14ac:dyDescent="0.25">
      <c r="A58" s="1">
        <v>10</v>
      </c>
      <c r="B58" s="1" t="s">
        <v>38</v>
      </c>
      <c r="D58" s="1" t="s">
        <v>41</v>
      </c>
      <c r="E58" s="1">
        <v>2896</v>
      </c>
      <c r="G58" s="1">
        <v>831.29399999999998</v>
      </c>
    </row>
    <row r="59" spans="1:34" x14ac:dyDescent="0.25">
      <c r="A59" s="1">
        <v>10</v>
      </c>
      <c r="B59" s="1" t="s">
        <v>38</v>
      </c>
      <c r="D59" s="1" t="s">
        <v>41</v>
      </c>
      <c r="F59" s="1">
        <v>3839</v>
      </c>
      <c r="H59" s="1">
        <v>281.411</v>
      </c>
    </row>
    <row r="60" spans="1:34" x14ac:dyDescent="0.25">
      <c r="A60" s="1">
        <v>10</v>
      </c>
      <c r="B60" s="1" t="s">
        <v>38</v>
      </c>
      <c r="D60" s="1" t="s">
        <v>41</v>
      </c>
      <c r="F60" s="1">
        <v>4317</v>
      </c>
      <c r="H60" s="1">
        <v>-9.6189999999999998</v>
      </c>
    </row>
    <row r="61" spans="1:34" x14ac:dyDescent="0.25">
      <c r="A61" s="1">
        <v>10</v>
      </c>
      <c r="B61" s="1" t="s">
        <v>38</v>
      </c>
      <c r="D61" s="1" t="s">
        <v>41</v>
      </c>
      <c r="F61" s="1">
        <v>4343</v>
      </c>
      <c r="H61" s="1">
        <v>-9.6519999999999992</v>
      </c>
    </row>
    <row r="62" spans="1:34" x14ac:dyDescent="0.25">
      <c r="A62" s="1">
        <v>11</v>
      </c>
      <c r="B62" s="1" t="s">
        <v>38</v>
      </c>
      <c r="D62" s="1" t="s">
        <v>41</v>
      </c>
      <c r="E62" s="1">
        <v>4320</v>
      </c>
      <c r="G62" s="1">
        <v>-1.748</v>
      </c>
      <c r="I62">
        <f>A62</f>
        <v>11</v>
      </c>
      <c r="J62" t="str">
        <f>D62</f>
        <v>Wilson 1</v>
      </c>
      <c r="K62">
        <f>E64</f>
        <v>2583</v>
      </c>
      <c r="L62">
        <f>F65</f>
        <v>4023</v>
      </c>
      <c r="M62" s="3">
        <f>G64</f>
        <v>849.45899999999995</v>
      </c>
      <c r="N62" s="3">
        <f>H65</f>
        <v>214.93299999999999</v>
      </c>
    </row>
    <row r="63" spans="1:34" x14ac:dyDescent="0.25">
      <c r="A63" s="1">
        <v>11</v>
      </c>
      <c r="B63" s="1" t="s">
        <v>38</v>
      </c>
      <c r="D63" s="1" t="s">
        <v>41</v>
      </c>
      <c r="E63" s="1">
        <v>4187</v>
      </c>
      <c r="G63" s="1">
        <v>-1.9</v>
      </c>
    </row>
    <row r="64" spans="1:34" x14ac:dyDescent="0.25">
      <c r="A64" s="1">
        <v>11</v>
      </c>
      <c r="B64" s="1" t="s">
        <v>38</v>
      </c>
      <c r="D64" s="1" t="s">
        <v>41</v>
      </c>
      <c r="E64" s="1">
        <v>2583</v>
      </c>
      <c r="G64" s="1">
        <v>849.45899999999995</v>
      </c>
    </row>
    <row r="65" spans="1:14" x14ac:dyDescent="0.25">
      <c r="A65" s="1">
        <v>11</v>
      </c>
      <c r="B65" s="1" t="s">
        <v>38</v>
      </c>
      <c r="D65" s="1" t="s">
        <v>41</v>
      </c>
      <c r="F65" s="1">
        <v>4023</v>
      </c>
      <c r="H65" s="1">
        <v>214.93299999999999</v>
      </c>
    </row>
    <row r="66" spans="1:14" x14ac:dyDescent="0.25">
      <c r="A66" s="1">
        <v>11</v>
      </c>
      <c r="B66" s="1" t="s">
        <v>38</v>
      </c>
      <c r="D66" s="1" t="s">
        <v>41</v>
      </c>
      <c r="F66" s="1">
        <v>4317</v>
      </c>
      <c r="H66" s="1">
        <v>-9.5939999999999994</v>
      </c>
    </row>
    <row r="67" spans="1:14" x14ac:dyDescent="0.25">
      <c r="A67" s="1">
        <v>11</v>
      </c>
      <c r="B67" s="1" t="s">
        <v>38</v>
      </c>
      <c r="D67" s="1" t="s">
        <v>41</v>
      </c>
      <c r="F67" s="1">
        <v>4340</v>
      </c>
      <c r="H67" s="1">
        <v>-9.6519999999999992</v>
      </c>
    </row>
    <row r="68" spans="1:14" x14ac:dyDescent="0.25">
      <c r="A68" s="1">
        <v>12</v>
      </c>
      <c r="B68" s="1" t="s">
        <v>38</v>
      </c>
      <c r="D68" s="1" t="s">
        <v>41</v>
      </c>
      <c r="E68" s="1">
        <v>4314</v>
      </c>
      <c r="G68" s="1">
        <v>-1.7350000000000001</v>
      </c>
      <c r="I68">
        <f>A68</f>
        <v>12</v>
      </c>
      <c r="J68" t="str">
        <f>D68</f>
        <v>Wilson 1</v>
      </c>
      <c r="K68">
        <f>E70</f>
        <v>2681</v>
      </c>
      <c r="L68">
        <f>F71</f>
        <v>3835</v>
      </c>
      <c r="M68" s="3">
        <f>G70</f>
        <v>819.19299999999998</v>
      </c>
      <c r="N68" s="3">
        <f>H71</f>
        <v>242.43299999999999</v>
      </c>
    </row>
    <row r="69" spans="1:14" x14ac:dyDescent="0.25">
      <c r="A69" s="1">
        <v>12</v>
      </c>
      <c r="B69" s="1" t="s">
        <v>38</v>
      </c>
      <c r="D69" s="1" t="s">
        <v>41</v>
      </c>
      <c r="E69" s="1">
        <v>4188</v>
      </c>
      <c r="G69" s="1">
        <v>-1.9</v>
      </c>
    </row>
    <row r="70" spans="1:14" x14ac:dyDescent="0.25">
      <c r="A70" s="1">
        <v>12</v>
      </c>
      <c r="B70" s="1" t="s">
        <v>38</v>
      </c>
      <c r="D70" s="1" t="s">
        <v>41</v>
      </c>
      <c r="E70" s="1">
        <v>2681</v>
      </c>
      <c r="G70" s="1">
        <v>819.19299999999998</v>
      </c>
    </row>
    <row r="71" spans="1:14" x14ac:dyDescent="0.25">
      <c r="A71" s="1">
        <v>12</v>
      </c>
      <c r="B71" s="1" t="s">
        <v>38</v>
      </c>
      <c r="D71" s="1" t="s">
        <v>41</v>
      </c>
      <c r="F71" s="1">
        <v>3835</v>
      </c>
      <c r="H71" s="1">
        <v>242.43299999999999</v>
      </c>
    </row>
    <row r="72" spans="1:14" x14ac:dyDescent="0.25">
      <c r="A72" s="1">
        <v>12</v>
      </c>
      <c r="B72" s="1" t="s">
        <v>38</v>
      </c>
      <c r="D72" s="1" t="s">
        <v>41</v>
      </c>
      <c r="F72" s="1">
        <v>4315</v>
      </c>
      <c r="H72" s="1">
        <v>-9.5920000000000005</v>
      </c>
    </row>
    <row r="73" spans="1:14" x14ac:dyDescent="0.25">
      <c r="A73" s="1">
        <v>12</v>
      </c>
      <c r="B73" s="1" t="s">
        <v>38</v>
      </c>
      <c r="D73" s="1" t="s">
        <v>41</v>
      </c>
      <c r="F73" s="1">
        <v>4351</v>
      </c>
      <c r="H73" s="1">
        <v>-9.6519999999999992</v>
      </c>
    </row>
    <row r="74" spans="1:14" x14ac:dyDescent="0.25">
      <c r="A74" s="1">
        <v>13</v>
      </c>
      <c r="B74" s="1" t="s">
        <v>38</v>
      </c>
      <c r="D74" s="1" t="s">
        <v>42</v>
      </c>
      <c r="E74" s="1">
        <v>4304</v>
      </c>
      <c r="G74" s="1">
        <v>-1.74</v>
      </c>
      <c r="I74">
        <f>A74</f>
        <v>13</v>
      </c>
      <c r="J74" t="str">
        <f>D74</f>
        <v>Wilson 2</v>
      </c>
      <c r="K74">
        <f>E76</f>
        <v>1833</v>
      </c>
      <c r="L74">
        <f>F77</f>
        <v>3938</v>
      </c>
      <c r="M74" s="3">
        <f>G76</f>
        <v>1300.8340000000001</v>
      </c>
      <c r="N74" s="3">
        <f>H77</f>
        <v>149.54</v>
      </c>
    </row>
    <row r="75" spans="1:14" x14ac:dyDescent="0.25">
      <c r="A75" s="1">
        <v>13</v>
      </c>
      <c r="B75" s="1" t="s">
        <v>38</v>
      </c>
      <c r="D75" s="1" t="s">
        <v>42</v>
      </c>
      <c r="E75" s="1">
        <v>4185</v>
      </c>
      <c r="G75" s="1">
        <v>-1.9</v>
      </c>
    </row>
    <row r="76" spans="1:14" x14ac:dyDescent="0.25">
      <c r="A76" s="1">
        <v>13</v>
      </c>
      <c r="B76" s="1" t="s">
        <v>38</v>
      </c>
      <c r="D76" s="1" t="s">
        <v>42</v>
      </c>
      <c r="E76" s="1">
        <v>1833</v>
      </c>
      <c r="G76" s="1">
        <v>1300.8340000000001</v>
      </c>
    </row>
    <row r="77" spans="1:14" x14ac:dyDescent="0.25">
      <c r="A77" s="1">
        <v>13</v>
      </c>
      <c r="B77" s="1" t="s">
        <v>38</v>
      </c>
      <c r="D77" s="1" t="s">
        <v>42</v>
      </c>
      <c r="F77" s="1">
        <v>3938</v>
      </c>
      <c r="H77" s="1">
        <v>149.54</v>
      </c>
    </row>
    <row r="78" spans="1:14" x14ac:dyDescent="0.25">
      <c r="A78" s="1">
        <v>13</v>
      </c>
      <c r="B78" s="1" t="s">
        <v>38</v>
      </c>
      <c r="D78" s="1" t="s">
        <v>42</v>
      </c>
      <c r="F78" s="1">
        <v>4343</v>
      </c>
      <c r="H78" s="1">
        <v>-9.5820000000000007</v>
      </c>
    </row>
    <row r="79" spans="1:14" x14ac:dyDescent="0.25">
      <c r="A79" s="1">
        <v>13</v>
      </c>
      <c r="B79" s="1" t="s">
        <v>38</v>
      </c>
      <c r="D79" s="1" t="s">
        <v>42</v>
      </c>
      <c r="F79" s="1">
        <v>4339</v>
      </c>
      <c r="H79" s="1">
        <v>-9.6519999999999992</v>
      </c>
    </row>
    <row r="80" spans="1:14" x14ac:dyDescent="0.25">
      <c r="A80" s="1">
        <v>14</v>
      </c>
      <c r="B80" s="1" t="s">
        <v>38</v>
      </c>
      <c r="D80" s="1" t="s">
        <v>42</v>
      </c>
      <c r="E80" s="1">
        <v>4310</v>
      </c>
      <c r="G80" s="1">
        <v>-1.7909999999999999</v>
      </c>
      <c r="I80">
        <f>A80</f>
        <v>14</v>
      </c>
      <c r="J80" t="str">
        <f>D80</f>
        <v>Wilson 2</v>
      </c>
      <c r="K80">
        <f>E82</f>
        <v>1612</v>
      </c>
      <c r="L80">
        <f>F83</f>
        <v>3913</v>
      </c>
      <c r="M80" s="3">
        <f>G82</f>
        <v>1252.152</v>
      </c>
      <c r="N80" s="3">
        <f>H83</f>
        <v>234.548</v>
      </c>
    </row>
    <row r="81" spans="1:14" x14ac:dyDescent="0.25">
      <c r="A81" s="1">
        <v>14</v>
      </c>
      <c r="B81" s="1" t="s">
        <v>38</v>
      </c>
      <c r="D81" s="1" t="s">
        <v>42</v>
      </c>
      <c r="E81" s="1">
        <v>4180</v>
      </c>
      <c r="G81" s="1">
        <v>-1.9</v>
      </c>
    </row>
    <row r="82" spans="1:14" x14ac:dyDescent="0.25">
      <c r="A82" s="1">
        <v>14</v>
      </c>
      <c r="B82" s="1" t="s">
        <v>38</v>
      </c>
      <c r="D82" s="1" t="s">
        <v>42</v>
      </c>
      <c r="E82" s="1">
        <v>1612</v>
      </c>
      <c r="G82" s="1">
        <v>1252.152</v>
      </c>
    </row>
    <row r="83" spans="1:14" x14ac:dyDescent="0.25">
      <c r="A83" s="1">
        <v>14</v>
      </c>
      <c r="B83" s="1" t="s">
        <v>38</v>
      </c>
      <c r="D83" s="1" t="s">
        <v>42</v>
      </c>
      <c r="F83" s="1">
        <v>3913</v>
      </c>
      <c r="H83" s="1">
        <v>234.548</v>
      </c>
    </row>
    <row r="84" spans="1:14" x14ac:dyDescent="0.25">
      <c r="A84" s="1">
        <v>14</v>
      </c>
      <c r="B84" s="1" t="s">
        <v>38</v>
      </c>
      <c r="D84" s="1" t="s">
        <v>42</v>
      </c>
      <c r="F84" s="1">
        <v>4325</v>
      </c>
      <c r="H84" s="1">
        <v>-9.61</v>
      </c>
    </row>
    <row r="85" spans="1:14" x14ac:dyDescent="0.25">
      <c r="A85" s="1">
        <v>14</v>
      </c>
      <c r="B85" s="1" t="s">
        <v>38</v>
      </c>
      <c r="D85" s="1" t="s">
        <v>42</v>
      </c>
      <c r="F85" s="1">
        <v>4338</v>
      </c>
      <c r="H85" s="1">
        <v>-9.6519999999999992</v>
      </c>
    </row>
    <row r="86" spans="1:14" x14ac:dyDescent="0.25">
      <c r="A86" s="1">
        <v>15</v>
      </c>
      <c r="B86" s="1" t="s">
        <v>38</v>
      </c>
      <c r="D86" s="1" t="s">
        <v>42</v>
      </c>
      <c r="E86" s="1">
        <v>4311</v>
      </c>
      <c r="G86" s="1">
        <v>-1.774</v>
      </c>
      <c r="I86">
        <f>A86</f>
        <v>15</v>
      </c>
      <c r="J86" t="str">
        <f>D86</f>
        <v>Wilson 2</v>
      </c>
      <c r="K86">
        <f>E88</f>
        <v>1778</v>
      </c>
      <c r="L86">
        <f>F89</f>
        <v>4025</v>
      </c>
      <c r="M86" s="3">
        <f>G88</f>
        <v>1697.3689999999999</v>
      </c>
      <c r="N86" s="3">
        <f>H89</f>
        <v>175.821</v>
      </c>
    </row>
    <row r="87" spans="1:14" x14ac:dyDescent="0.25">
      <c r="A87" s="1">
        <v>15</v>
      </c>
      <c r="B87" s="1" t="s">
        <v>38</v>
      </c>
      <c r="D87" s="1" t="s">
        <v>42</v>
      </c>
      <c r="E87" s="1">
        <v>4185</v>
      </c>
      <c r="G87" s="1">
        <v>-1.9</v>
      </c>
    </row>
    <row r="88" spans="1:14" x14ac:dyDescent="0.25">
      <c r="A88" s="1">
        <v>15</v>
      </c>
      <c r="B88" s="1" t="s">
        <v>38</v>
      </c>
      <c r="D88" s="1" t="s">
        <v>42</v>
      </c>
      <c r="E88" s="1">
        <v>1778</v>
      </c>
      <c r="G88" s="1">
        <v>1697.3689999999999</v>
      </c>
    </row>
    <row r="89" spans="1:14" x14ac:dyDescent="0.25">
      <c r="A89" s="1">
        <v>15</v>
      </c>
      <c r="B89" s="1" t="s">
        <v>38</v>
      </c>
      <c r="D89" s="1" t="s">
        <v>42</v>
      </c>
      <c r="F89" s="1">
        <v>4025</v>
      </c>
      <c r="H89" s="1">
        <v>175.821</v>
      </c>
    </row>
    <row r="90" spans="1:14" x14ac:dyDescent="0.25">
      <c r="A90" s="1">
        <v>15</v>
      </c>
      <c r="B90" s="1" t="s">
        <v>38</v>
      </c>
      <c r="D90" s="1" t="s">
        <v>42</v>
      </c>
      <c r="F90" s="1">
        <v>4316</v>
      </c>
      <c r="H90" s="1">
        <v>-9.5779999999999994</v>
      </c>
    </row>
    <row r="91" spans="1:14" x14ac:dyDescent="0.25">
      <c r="A91" s="1">
        <v>15</v>
      </c>
      <c r="B91" s="1" t="s">
        <v>38</v>
      </c>
      <c r="D91" s="1" t="s">
        <v>42</v>
      </c>
      <c r="F91" s="1">
        <v>4334</v>
      </c>
      <c r="H91" s="1">
        <v>-9.6519999999999992</v>
      </c>
    </row>
    <row r="92" spans="1:14" x14ac:dyDescent="0.25">
      <c r="A92" s="1">
        <v>16</v>
      </c>
      <c r="B92" s="1" t="s">
        <v>38</v>
      </c>
      <c r="D92" s="1" t="s">
        <v>42</v>
      </c>
      <c r="E92" s="1">
        <v>4296</v>
      </c>
      <c r="G92" s="1">
        <v>-1.762</v>
      </c>
      <c r="I92">
        <f>A92</f>
        <v>16</v>
      </c>
      <c r="J92" t="str">
        <f>D92</f>
        <v>Wilson 2</v>
      </c>
      <c r="K92">
        <f>E94</f>
        <v>1693</v>
      </c>
      <c r="L92">
        <f>F95</f>
        <v>4066</v>
      </c>
      <c r="M92" s="3">
        <f>G94</f>
        <v>1734.548</v>
      </c>
      <c r="N92" s="3">
        <f>H95</f>
        <v>135.018</v>
      </c>
    </row>
    <row r="93" spans="1:14" x14ac:dyDescent="0.25">
      <c r="A93" s="1">
        <v>16</v>
      </c>
      <c r="B93" s="1" t="s">
        <v>38</v>
      </c>
      <c r="D93" s="1" t="s">
        <v>42</v>
      </c>
      <c r="E93" s="1">
        <v>4181</v>
      </c>
      <c r="G93" s="1">
        <v>-1.9</v>
      </c>
    </row>
    <row r="94" spans="1:14" x14ac:dyDescent="0.25">
      <c r="A94" s="1">
        <v>16</v>
      </c>
      <c r="B94" s="1" t="s">
        <v>38</v>
      </c>
      <c r="D94" s="1" t="s">
        <v>42</v>
      </c>
      <c r="E94" s="1">
        <v>1693</v>
      </c>
      <c r="G94" s="1">
        <v>1734.548</v>
      </c>
    </row>
    <row r="95" spans="1:14" x14ac:dyDescent="0.25">
      <c r="A95" s="1">
        <v>16</v>
      </c>
      <c r="B95" s="1" t="s">
        <v>38</v>
      </c>
      <c r="D95" s="1" t="s">
        <v>42</v>
      </c>
      <c r="F95" s="1">
        <v>4066</v>
      </c>
      <c r="H95" s="1">
        <v>135.018</v>
      </c>
    </row>
    <row r="96" spans="1:14" x14ac:dyDescent="0.25">
      <c r="A96" s="1">
        <v>16</v>
      </c>
      <c r="B96" s="1" t="s">
        <v>38</v>
      </c>
      <c r="D96" s="1" t="s">
        <v>42</v>
      </c>
      <c r="F96" s="1">
        <v>4322</v>
      </c>
      <c r="H96" s="1">
        <v>-9.5869999999999997</v>
      </c>
    </row>
    <row r="97" spans="1:14" x14ac:dyDescent="0.25">
      <c r="A97" s="1">
        <v>16</v>
      </c>
      <c r="B97" s="1" t="s">
        <v>38</v>
      </c>
      <c r="D97" s="1" t="s">
        <v>42</v>
      </c>
      <c r="F97" s="1">
        <v>4335</v>
      </c>
      <c r="H97" s="1">
        <v>-9.6519999999999992</v>
      </c>
    </row>
    <row r="98" spans="1:14" x14ac:dyDescent="0.25">
      <c r="A98" s="1">
        <v>17</v>
      </c>
      <c r="B98" s="1" t="s">
        <v>38</v>
      </c>
      <c r="D98" s="1" t="s">
        <v>42</v>
      </c>
      <c r="E98" s="1">
        <v>4299</v>
      </c>
      <c r="G98" s="1">
        <v>-1.8089999999999999</v>
      </c>
      <c r="I98">
        <f>A98</f>
        <v>17</v>
      </c>
      <c r="J98" t="str">
        <f>D98</f>
        <v>Wilson 2</v>
      </c>
      <c r="K98">
        <f>E100</f>
        <v>1608</v>
      </c>
      <c r="L98">
        <f>F101</f>
        <v>3937</v>
      </c>
      <c r="M98" s="3">
        <f>G100</f>
        <v>1347.5719999999999</v>
      </c>
      <c r="N98" s="3">
        <f>H101</f>
        <v>192.17500000000001</v>
      </c>
    </row>
    <row r="99" spans="1:14" x14ac:dyDescent="0.25">
      <c r="A99" s="1">
        <v>17</v>
      </c>
      <c r="B99" s="1" t="s">
        <v>38</v>
      </c>
      <c r="D99" s="1" t="s">
        <v>42</v>
      </c>
      <c r="E99" s="1">
        <v>4188</v>
      </c>
      <c r="G99" s="1">
        <v>-1.9</v>
      </c>
    </row>
    <row r="100" spans="1:14" x14ac:dyDescent="0.25">
      <c r="A100" s="1">
        <v>17</v>
      </c>
      <c r="B100" s="1" t="s">
        <v>38</v>
      </c>
      <c r="D100" s="1" t="s">
        <v>42</v>
      </c>
      <c r="E100" s="1">
        <v>1608</v>
      </c>
      <c r="G100" s="1">
        <v>1347.5719999999999</v>
      </c>
    </row>
    <row r="101" spans="1:14" x14ac:dyDescent="0.25">
      <c r="A101" s="1">
        <v>17</v>
      </c>
      <c r="B101" s="1" t="s">
        <v>38</v>
      </c>
      <c r="D101" s="1" t="s">
        <v>42</v>
      </c>
      <c r="F101" s="1">
        <v>3937</v>
      </c>
      <c r="H101" s="1">
        <v>192.17500000000001</v>
      </c>
    </row>
    <row r="102" spans="1:14" x14ac:dyDescent="0.25">
      <c r="A102" s="1">
        <v>17</v>
      </c>
      <c r="B102" s="1" t="s">
        <v>38</v>
      </c>
      <c r="D102" s="1" t="s">
        <v>42</v>
      </c>
      <c r="F102" s="1">
        <v>4304</v>
      </c>
      <c r="H102" s="1">
        <v>-9.57</v>
      </c>
    </row>
    <row r="103" spans="1:14" x14ac:dyDescent="0.25">
      <c r="A103" s="1">
        <v>17</v>
      </c>
      <c r="B103" s="1" t="s">
        <v>38</v>
      </c>
      <c r="D103" s="1" t="s">
        <v>42</v>
      </c>
      <c r="F103" s="1">
        <v>4331</v>
      </c>
      <c r="H103" s="1">
        <v>-9.6519999999999992</v>
      </c>
    </row>
    <row r="104" spans="1:14" x14ac:dyDescent="0.25">
      <c r="A104" s="1">
        <v>18</v>
      </c>
      <c r="B104" s="1" t="s">
        <v>38</v>
      </c>
      <c r="D104" s="1" t="s">
        <v>42</v>
      </c>
      <c r="E104" s="1">
        <v>4295</v>
      </c>
      <c r="G104" s="1">
        <v>-1.764</v>
      </c>
      <c r="I104">
        <f>A104</f>
        <v>18</v>
      </c>
      <c r="J104" t="str">
        <f>D104</f>
        <v>Wilson 2</v>
      </c>
      <c r="K104">
        <f>E106</f>
        <v>1728</v>
      </c>
      <c r="L104">
        <f>F107</f>
        <v>3904</v>
      </c>
      <c r="M104" s="3">
        <f>G106</f>
        <v>1388.9110000000001</v>
      </c>
      <c r="N104" s="3">
        <f>H107</f>
        <v>233.52799999999999</v>
      </c>
    </row>
    <row r="105" spans="1:14" x14ac:dyDescent="0.25">
      <c r="A105" s="1">
        <v>18</v>
      </c>
      <c r="B105" s="1" t="s">
        <v>38</v>
      </c>
      <c r="D105" s="1" t="s">
        <v>42</v>
      </c>
      <c r="E105" s="1">
        <v>4182</v>
      </c>
      <c r="G105" s="1">
        <v>-1.9</v>
      </c>
    </row>
    <row r="106" spans="1:14" x14ac:dyDescent="0.25">
      <c r="A106" s="1">
        <v>18</v>
      </c>
      <c r="B106" s="1" t="s">
        <v>38</v>
      </c>
      <c r="D106" s="1" t="s">
        <v>42</v>
      </c>
      <c r="E106" s="1">
        <v>1728</v>
      </c>
      <c r="G106" s="1">
        <v>1388.9110000000001</v>
      </c>
    </row>
    <row r="107" spans="1:14" x14ac:dyDescent="0.25">
      <c r="A107" s="1">
        <v>18</v>
      </c>
      <c r="B107" s="1" t="s">
        <v>38</v>
      </c>
      <c r="D107" s="1" t="s">
        <v>42</v>
      </c>
      <c r="F107" s="1">
        <v>3904</v>
      </c>
      <c r="H107" s="1">
        <v>233.52799999999999</v>
      </c>
    </row>
    <row r="108" spans="1:14" x14ac:dyDescent="0.25">
      <c r="A108" s="1">
        <v>18</v>
      </c>
      <c r="B108" s="1" t="s">
        <v>38</v>
      </c>
      <c r="D108" s="1" t="s">
        <v>42</v>
      </c>
      <c r="F108" s="1">
        <v>4348</v>
      </c>
      <c r="H108" s="1">
        <v>-9.6229999999999993</v>
      </c>
    </row>
    <row r="109" spans="1:14" x14ac:dyDescent="0.25">
      <c r="A109" s="1">
        <v>18</v>
      </c>
      <c r="B109" s="1" t="s">
        <v>38</v>
      </c>
      <c r="D109" s="1" t="s">
        <v>42</v>
      </c>
      <c r="F109" s="1">
        <v>4339</v>
      </c>
      <c r="H109" s="1">
        <v>-9.6519999999999992</v>
      </c>
    </row>
    <row r="110" spans="1:14" x14ac:dyDescent="0.25">
      <c r="A110" s="1">
        <v>19</v>
      </c>
      <c r="B110" s="1" t="s">
        <v>38</v>
      </c>
      <c r="D110" s="1" t="s">
        <v>42</v>
      </c>
      <c r="E110" s="1">
        <v>4288</v>
      </c>
      <c r="G110" s="1">
        <v>-1.778</v>
      </c>
      <c r="I110">
        <f>A110</f>
        <v>19</v>
      </c>
      <c r="J110" t="str">
        <f>D110</f>
        <v>Wilson 2</v>
      </c>
      <c r="K110">
        <f>E112</f>
        <v>1589</v>
      </c>
      <c r="L110">
        <f>F113</f>
        <v>3840</v>
      </c>
      <c r="M110" s="3">
        <f>G112</f>
        <v>1463.537</v>
      </c>
      <c r="N110" s="3">
        <f>H113</f>
        <v>350.01499999999999</v>
      </c>
    </row>
    <row r="111" spans="1:14" x14ac:dyDescent="0.25">
      <c r="A111" s="1">
        <v>19</v>
      </c>
      <c r="B111" s="1" t="s">
        <v>38</v>
      </c>
      <c r="D111" s="1" t="s">
        <v>42</v>
      </c>
      <c r="E111" s="1">
        <v>4185</v>
      </c>
      <c r="G111" s="1">
        <v>-1.9</v>
      </c>
    </row>
    <row r="112" spans="1:14" x14ac:dyDescent="0.25">
      <c r="A112" s="1">
        <v>19</v>
      </c>
      <c r="B112" s="1" t="s">
        <v>38</v>
      </c>
      <c r="D112" s="1" t="s">
        <v>42</v>
      </c>
      <c r="E112" s="1">
        <v>1589</v>
      </c>
      <c r="G112" s="1">
        <v>1463.537</v>
      </c>
    </row>
    <row r="113" spans="1:14" x14ac:dyDescent="0.25">
      <c r="A113" s="1">
        <v>19</v>
      </c>
      <c r="B113" s="1" t="s">
        <v>38</v>
      </c>
      <c r="D113" s="1" t="s">
        <v>42</v>
      </c>
      <c r="F113" s="1">
        <v>3840</v>
      </c>
      <c r="H113" s="1">
        <v>350.01499999999999</v>
      </c>
    </row>
    <row r="114" spans="1:14" x14ac:dyDescent="0.25">
      <c r="A114" s="1">
        <v>19</v>
      </c>
      <c r="B114" s="1" t="s">
        <v>38</v>
      </c>
      <c r="D114" s="1" t="s">
        <v>42</v>
      </c>
      <c r="F114" s="1">
        <v>4320</v>
      </c>
      <c r="H114" s="1">
        <v>-9.6219999999999999</v>
      </c>
    </row>
    <row r="115" spans="1:14" x14ac:dyDescent="0.25">
      <c r="A115" s="1">
        <v>19</v>
      </c>
      <c r="B115" s="1" t="s">
        <v>38</v>
      </c>
      <c r="D115" s="1" t="s">
        <v>42</v>
      </c>
      <c r="F115" s="1">
        <v>4340</v>
      </c>
      <c r="H115" s="1">
        <v>-9.6519999999999992</v>
      </c>
    </row>
    <row r="116" spans="1:14" x14ac:dyDescent="0.25">
      <c r="A116" s="1">
        <v>20</v>
      </c>
      <c r="B116" s="1" t="s">
        <v>38</v>
      </c>
      <c r="D116" s="1" t="s">
        <v>42</v>
      </c>
      <c r="E116" s="1">
        <v>4286</v>
      </c>
      <c r="G116" s="1">
        <v>-1.7769999999999999</v>
      </c>
      <c r="I116">
        <f>A116</f>
        <v>20</v>
      </c>
      <c r="J116" t="str">
        <f>D116</f>
        <v>Wilson 2</v>
      </c>
      <c r="K116">
        <f>E118</f>
        <v>1485</v>
      </c>
      <c r="L116">
        <f>F119</f>
        <v>4032</v>
      </c>
      <c r="M116" s="3">
        <f>G118</f>
        <v>1482.1379999999999</v>
      </c>
      <c r="N116" s="3">
        <f>H119</f>
        <v>197.85599999999999</v>
      </c>
    </row>
    <row r="117" spans="1:14" x14ac:dyDescent="0.25">
      <c r="A117" s="1">
        <v>20</v>
      </c>
      <c r="B117" s="1" t="s">
        <v>38</v>
      </c>
      <c r="D117" s="1" t="s">
        <v>42</v>
      </c>
      <c r="E117" s="1">
        <v>4183</v>
      </c>
      <c r="G117" s="1">
        <v>-1.9</v>
      </c>
    </row>
    <row r="118" spans="1:14" x14ac:dyDescent="0.25">
      <c r="A118" s="1">
        <v>20</v>
      </c>
      <c r="B118" s="1" t="s">
        <v>38</v>
      </c>
      <c r="D118" s="1" t="s">
        <v>42</v>
      </c>
      <c r="E118" s="1">
        <v>1485</v>
      </c>
      <c r="G118" s="1">
        <v>1482.1379999999999</v>
      </c>
    </row>
    <row r="119" spans="1:14" x14ac:dyDescent="0.25">
      <c r="A119" s="1">
        <v>20</v>
      </c>
      <c r="B119" s="1" t="s">
        <v>38</v>
      </c>
      <c r="D119" s="1" t="s">
        <v>42</v>
      </c>
      <c r="F119" s="1">
        <v>4032</v>
      </c>
      <c r="H119" s="1">
        <v>197.85599999999999</v>
      </c>
    </row>
    <row r="120" spans="1:14" x14ac:dyDescent="0.25">
      <c r="A120" s="1">
        <v>20</v>
      </c>
      <c r="B120" s="1" t="s">
        <v>38</v>
      </c>
      <c r="D120" s="1" t="s">
        <v>42</v>
      </c>
      <c r="F120" s="1">
        <v>4314</v>
      </c>
      <c r="H120" s="1">
        <v>-9.5939999999999994</v>
      </c>
    </row>
    <row r="121" spans="1:14" x14ac:dyDescent="0.25">
      <c r="A121" s="1">
        <v>20</v>
      </c>
      <c r="B121" s="1" t="s">
        <v>38</v>
      </c>
      <c r="D121" s="1" t="s">
        <v>42</v>
      </c>
      <c r="F121" s="1">
        <v>4338</v>
      </c>
      <c r="H121" s="1">
        <v>-9.6519999999999992</v>
      </c>
    </row>
    <row r="122" spans="1:14" x14ac:dyDescent="0.25">
      <c r="A122" s="1">
        <v>21</v>
      </c>
      <c r="B122" s="1" t="s">
        <v>38</v>
      </c>
      <c r="D122" s="1" t="s">
        <v>39</v>
      </c>
      <c r="E122" s="1">
        <v>4302</v>
      </c>
      <c r="G122" s="1">
        <v>-1.7569999999999999</v>
      </c>
      <c r="I122">
        <f>A122</f>
        <v>21</v>
      </c>
      <c r="J122" t="str">
        <f>D122</f>
        <v>usgs40</v>
      </c>
      <c r="K122">
        <f>E124</f>
        <v>9190</v>
      </c>
      <c r="L122">
        <f>F125</f>
        <v>3985</v>
      </c>
      <c r="M122" s="3">
        <f>G124</f>
        <v>-4.0179999999999998</v>
      </c>
      <c r="N122" s="3">
        <f>H125</f>
        <v>-26.882999999999999</v>
      </c>
    </row>
    <row r="123" spans="1:14" x14ac:dyDescent="0.25">
      <c r="A123" s="1">
        <v>21</v>
      </c>
      <c r="B123" s="1" t="s">
        <v>38</v>
      </c>
      <c r="D123" s="1" t="s">
        <v>39</v>
      </c>
      <c r="E123" s="1">
        <v>4183</v>
      </c>
      <c r="G123" s="1">
        <v>-1.9</v>
      </c>
    </row>
    <row r="124" spans="1:14" x14ac:dyDescent="0.25">
      <c r="A124" s="1">
        <v>21</v>
      </c>
      <c r="B124" s="1" t="s">
        <v>38</v>
      </c>
      <c r="D124" s="1" t="s">
        <v>39</v>
      </c>
      <c r="E124" s="1">
        <v>9190</v>
      </c>
      <c r="G124" s="1">
        <v>-4.0179999999999998</v>
      </c>
    </row>
    <row r="125" spans="1:14" x14ac:dyDescent="0.25">
      <c r="A125" s="1">
        <v>21</v>
      </c>
      <c r="B125" s="1" t="s">
        <v>38</v>
      </c>
      <c r="D125" s="1" t="s">
        <v>39</v>
      </c>
      <c r="F125" s="1">
        <v>3985</v>
      </c>
      <c r="H125" s="1">
        <v>-26.882999999999999</v>
      </c>
    </row>
    <row r="126" spans="1:14" x14ac:dyDescent="0.25">
      <c r="A126" s="1">
        <v>21</v>
      </c>
      <c r="B126" s="1" t="s">
        <v>38</v>
      </c>
      <c r="D126" s="1" t="s">
        <v>39</v>
      </c>
      <c r="F126" s="1">
        <v>4338</v>
      </c>
      <c r="H126" s="1">
        <v>-9.5470000000000006</v>
      </c>
    </row>
    <row r="127" spans="1:14" x14ac:dyDescent="0.25">
      <c r="A127" s="1">
        <v>21</v>
      </c>
      <c r="B127" s="1" t="s">
        <v>38</v>
      </c>
      <c r="D127" s="1" t="s">
        <v>39</v>
      </c>
      <c r="F127" s="1">
        <v>4332</v>
      </c>
      <c r="H127" s="1">
        <v>-9.6519999999999992</v>
      </c>
    </row>
    <row r="128" spans="1:14" x14ac:dyDescent="0.25">
      <c r="A128" s="1">
        <v>22</v>
      </c>
      <c r="B128" s="1" t="s">
        <v>38</v>
      </c>
      <c r="D128" s="1" t="s">
        <v>39</v>
      </c>
      <c r="E128" s="1">
        <v>4287</v>
      </c>
      <c r="G128" s="1">
        <v>-1.8049999999999999</v>
      </c>
      <c r="I128">
        <f>A128</f>
        <v>22</v>
      </c>
      <c r="J128" t="str">
        <f>D128</f>
        <v>usgs40</v>
      </c>
      <c r="K128">
        <f>E130</f>
        <v>5010</v>
      </c>
      <c r="L128">
        <f>F131</f>
        <v>2207</v>
      </c>
      <c r="M128" s="3">
        <f>G130</f>
        <v>-4.3049999999999997</v>
      </c>
      <c r="N128" s="3">
        <f>H131</f>
        <v>-26.885000000000002</v>
      </c>
    </row>
    <row r="129" spans="1:14" x14ac:dyDescent="0.25">
      <c r="A129" s="1">
        <v>22</v>
      </c>
      <c r="B129" s="1" t="s">
        <v>38</v>
      </c>
      <c r="D129" s="1" t="s">
        <v>39</v>
      </c>
      <c r="E129" s="1">
        <v>4178</v>
      </c>
      <c r="G129" s="1">
        <v>-1.9</v>
      </c>
    </row>
    <row r="130" spans="1:14" x14ac:dyDescent="0.25">
      <c r="A130" s="1">
        <v>22</v>
      </c>
      <c r="B130" s="1" t="s">
        <v>38</v>
      </c>
      <c r="D130" s="1" t="s">
        <v>39</v>
      </c>
      <c r="E130" s="1">
        <v>5010</v>
      </c>
      <c r="G130" s="1">
        <v>-4.3049999999999997</v>
      </c>
    </row>
    <row r="131" spans="1:14" x14ac:dyDescent="0.25">
      <c r="A131" s="1">
        <v>22</v>
      </c>
      <c r="B131" s="1" t="s">
        <v>38</v>
      </c>
      <c r="D131" s="1" t="s">
        <v>39</v>
      </c>
      <c r="F131" s="1">
        <v>2207</v>
      </c>
      <c r="H131" s="1">
        <v>-26.885000000000002</v>
      </c>
    </row>
    <row r="132" spans="1:14" x14ac:dyDescent="0.25">
      <c r="A132" s="1">
        <v>22</v>
      </c>
      <c r="B132" s="1" t="s">
        <v>38</v>
      </c>
      <c r="D132" s="1" t="s">
        <v>39</v>
      </c>
      <c r="F132" s="1">
        <v>4323</v>
      </c>
      <c r="H132" s="1">
        <v>-9.5229999999999997</v>
      </c>
    </row>
    <row r="133" spans="1:14" x14ac:dyDescent="0.25">
      <c r="A133" s="1">
        <v>22</v>
      </c>
      <c r="B133" s="1" t="s">
        <v>38</v>
      </c>
      <c r="D133" s="1" t="s">
        <v>39</v>
      </c>
      <c r="F133" s="1">
        <v>4345</v>
      </c>
      <c r="H133" s="1">
        <v>-9.6519999999999992</v>
      </c>
    </row>
    <row r="134" spans="1:14" x14ac:dyDescent="0.25">
      <c r="A134" s="1">
        <v>23</v>
      </c>
      <c r="B134" s="1" t="s">
        <v>38</v>
      </c>
      <c r="D134" s="1" t="s">
        <v>39</v>
      </c>
      <c r="E134" s="1">
        <v>4274</v>
      </c>
      <c r="G134" s="1">
        <v>-1.7909999999999999</v>
      </c>
      <c r="I134">
        <f>A134</f>
        <v>23</v>
      </c>
      <c r="J134" t="str">
        <f>D134</f>
        <v>usgs40</v>
      </c>
      <c r="K134">
        <f>E136</f>
        <v>1898</v>
      </c>
      <c r="L134">
        <f>F137</f>
        <v>849</v>
      </c>
      <c r="M134" s="3">
        <f>G136</f>
        <v>-4.0570000000000004</v>
      </c>
      <c r="N134" s="3">
        <f>H137</f>
        <v>-26.937000000000001</v>
      </c>
    </row>
    <row r="135" spans="1:14" x14ac:dyDescent="0.25">
      <c r="A135" s="1">
        <v>23</v>
      </c>
      <c r="B135" s="1" t="s">
        <v>38</v>
      </c>
      <c r="D135" s="1" t="s">
        <v>39</v>
      </c>
      <c r="E135" s="1">
        <v>4181</v>
      </c>
      <c r="G135" s="1">
        <v>-1.9</v>
      </c>
    </row>
    <row r="136" spans="1:14" x14ac:dyDescent="0.25">
      <c r="A136" s="1">
        <v>23</v>
      </c>
      <c r="B136" s="1" t="s">
        <v>38</v>
      </c>
      <c r="D136" s="1" t="s">
        <v>39</v>
      </c>
      <c r="E136" s="1">
        <v>1898</v>
      </c>
      <c r="G136" s="1">
        <v>-4.0570000000000004</v>
      </c>
    </row>
    <row r="137" spans="1:14" x14ac:dyDescent="0.25">
      <c r="A137" s="1">
        <v>23</v>
      </c>
      <c r="B137" s="1" t="s">
        <v>38</v>
      </c>
      <c r="D137" s="1" t="s">
        <v>39</v>
      </c>
      <c r="F137" s="1">
        <v>849</v>
      </c>
      <c r="H137" s="1">
        <v>-26.937000000000001</v>
      </c>
    </row>
    <row r="138" spans="1:14" x14ac:dyDescent="0.25">
      <c r="A138" s="1">
        <v>23</v>
      </c>
      <c r="B138" s="1" t="s">
        <v>38</v>
      </c>
      <c r="D138" s="1" t="s">
        <v>39</v>
      </c>
      <c r="F138" s="1">
        <v>4322</v>
      </c>
      <c r="H138" s="1">
        <v>-9.5060000000000002</v>
      </c>
    </row>
    <row r="139" spans="1:14" x14ac:dyDescent="0.25">
      <c r="A139" s="1">
        <v>23</v>
      </c>
      <c r="B139" s="1" t="s">
        <v>38</v>
      </c>
      <c r="D139" s="1" t="s">
        <v>39</v>
      </c>
      <c r="F139" s="1">
        <v>4347</v>
      </c>
      <c r="H139" s="1">
        <v>-9.6519999999999992</v>
      </c>
    </row>
    <row r="140" spans="1:14" x14ac:dyDescent="0.25">
      <c r="A140" s="1">
        <v>24</v>
      </c>
      <c r="B140" s="1" t="s">
        <v>38</v>
      </c>
      <c r="D140" s="1" t="s">
        <v>40</v>
      </c>
      <c r="E140" s="1">
        <v>4289</v>
      </c>
      <c r="G140" s="1">
        <v>-1.784</v>
      </c>
      <c r="I140">
        <f>A140</f>
        <v>24</v>
      </c>
      <c r="J140" t="str">
        <f>D140</f>
        <v>usgs41</v>
      </c>
      <c r="K140">
        <f>E142</f>
        <v>10114</v>
      </c>
      <c r="L140">
        <f>F143</f>
        <v>4174</v>
      </c>
      <c r="M140" s="3">
        <f>G142</f>
        <v>47.581000000000003</v>
      </c>
      <c r="N140" s="3">
        <f>H143</f>
        <v>36.222999999999999</v>
      </c>
    </row>
    <row r="141" spans="1:14" x14ac:dyDescent="0.25">
      <c r="A141" s="1">
        <v>24</v>
      </c>
      <c r="B141" s="1" t="s">
        <v>38</v>
      </c>
      <c r="D141" s="1" t="s">
        <v>40</v>
      </c>
      <c r="E141" s="1">
        <v>4183</v>
      </c>
      <c r="G141" s="1">
        <v>-1.9</v>
      </c>
    </row>
    <row r="142" spans="1:14" x14ac:dyDescent="0.25">
      <c r="A142" s="1">
        <v>24</v>
      </c>
      <c r="B142" s="1" t="s">
        <v>38</v>
      </c>
      <c r="D142" s="1" t="s">
        <v>40</v>
      </c>
      <c r="E142" s="1">
        <v>10114</v>
      </c>
      <c r="G142" s="1">
        <v>47.581000000000003</v>
      </c>
    </row>
    <row r="143" spans="1:14" x14ac:dyDescent="0.25">
      <c r="A143" s="1">
        <v>24</v>
      </c>
      <c r="B143" s="1" t="s">
        <v>38</v>
      </c>
      <c r="D143" s="1" t="s">
        <v>40</v>
      </c>
      <c r="F143" s="1">
        <v>4174</v>
      </c>
      <c r="H143" s="1">
        <v>36.222999999999999</v>
      </c>
    </row>
    <row r="144" spans="1:14" x14ac:dyDescent="0.25">
      <c r="A144" s="1">
        <v>24</v>
      </c>
      <c r="B144" s="1" t="s">
        <v>38</v>
      </c>
      <c r="D144" s="1" t="s">
        <v>40</v>
      </c>
      <c r="F144" s="1">
        <v>4322</v>
      </c>
      <c r="H144" s="1">
        <v>-9.5790000000000006</v>
      </c>
    </row>
    <row r="145" spans="1:14" x14ac:dyDescent="0.25">
      <c r="A145" s="1">
        <v>24</v>
      </c>
      <c r="B145" s="1" t="s">
        <v>38</v>
      </c>
      <c r="D145" s="1" t="s">
        <v>40</v>
      </c>
      <c r="F145" s="1">
        <v>4372</v>
      </c>
      <c r="H145" s="1">
        <v>-9.6519999999999992</v>
      </c>
    </row>
    <row r="146" spans="1:14" x14ac:dyDescent="0.25">
      <c r="I146">
        <f>A146</f>
        <v>0</v>
      </c>
      <c r="J146">
        <f>D146</f>
        <v>0</v>
      </c>
      <c r="K146">
        <f>E148</f>
        <v>0</v>
      </c>
      <c r="L146">
        <f>F149</f>
        <v>0</v>
      </c>
      <c r="M146" s="3">
        <f>G148</f>
        <v>0</v>
      </c>
      <c r="N146" s="3">
        <f>H149</f>
        <v>0</v>
      </c>
    </row>
    <row r="152" spans="1:14" x14ac:dyDescent="0.25">
      <c r="I152">
        <f>A152</f>
        <v>0</v>
      </c>
      <c r="J152">
        <f>D152</f>
        <v>0</v>
      </c>
      <c r="K152">
        <f>E154</f>
        <v>0</v>
      </c>
      <c r="L152">
        <f>F155</f>
        <v>0</v>
      </c>
      <c r="M152" s="3">
        <f>G154</f>
        <v>0</v>
      </c>
      <c r="N152" s="3">
        <f>H155</f>
        <v>0</v>
      </c>
    </row>
    <row r="158" spans="1:14" x14ac:dyDescent="0.25">
      <c r="I158">
        <f>A158</f>
        <v>0</v>
      </c>
      <c r="J158">
        <f>D158</f>
        <v>0</v>
      </c>
      <c r="K158">
        <f>E160</f>
        <v>0</v>
      </c>
      <c r="L158">
        <f>F161</f>
        <v>0</v>
      </c>
      <c r="M158" s="3">
        <f>G160</f>
        <v>0</v>
      </c>
      <c r="N158" s="3">
        <f>H161</f>
        <v>0</v>
      </c>
    </row>
    <row r="164" spans="9:14" x14ac:dyDescent="0.25">
      <c r="I164">
        <f>A164</f>
        <v>0</v>
      </c>
      <c r="J164">
        <f>D164</f>
        <v>0</v>
      </c>
      <c r="K164">
        <f>E166</f>
        <v>0</v>
      </c>
      <c r="L164">
        <f>F167</f>
        <v>0</v>
      </c>
      <c r="M164" s="3">
        <f>G166</f>
        <v>0</v>
      </c>
      <c r="N164" s="3">
        <f>H167</f>
        <v>0</v>
      </c>
    </row>
    <row r="170" spans="9:14" x14ac:dyDescent="0.25">
      <c r="I170">
        <f>A170</f>
        <v>0</v>
      </c>
      <c r="J170">
        <f>D170</f>
        <v>0</v>
      </c>
      <c r="K170">
        <f>E172</f>
        <v>0</v>
      </c>
      <c r="L170">
        <f>F173</f>
        <v>0</v>
      </c>
      <c r="M170" s="3">
        <f>G172</f>
        <v>0</v>
      </c>
      <c r="N170" s="3">
        <f>H173</f>
        <v>0</v>
      </c>
    </row>
    <row r="176" spans="9:14" x14ac:dyDescent="0.25">
      <c r="I176">
        <f>A176</f>
        <v>0</v>
      </c>
      <c r="J176">
        <f>D176</f>
        <v>0</v>
      </c>
      <c r="K176">
        <f>E178</f>
        <v>0</v>
      </c>
      <c r="L176">
        <f>F179</f>
        <v>0</v>
      </c>
      <c r="M176" s="3">
        <f>G178</f>
        <v>0</v>
      </c>
      <c r="N176" s="3">
        <f>H179</f>
        <v>0</v>
      </c>
    </row>
    <row r="182" spans="9:14" x14ac:dyDescent="0.25">
      <c r="I182">
        <f>A182</f>
        <v>0</v>
      </c>
      <c r="J182">
        <f>D182</f>
        <v>0</v>
      </c>
      <c r="K182">
        <f>E184</f>
        <v>0</v>
      </c>
      <c r="L182">
        <f>F185</f>
        <v>0</v>
      </c>
      <c r="M182" s="3">
        <f>G184</f>
        <v>0</v>
      </c>
      <c r="N182" s="3">
        <f>H185</f>
        <v>0</v>
      </c>
    </row>
    <row r="188" spans="9:14" x14ac:dyDescent="0.25">
      <c r="I188">
        <f>A188</f>
        <v>0</v>
      </c>
      <c r="J188">
        <f>D188</f>
        <v>0</v>
      </c>
      <c r="K188">
        <f>E190</f>
        <v>0</v>
      </c>
      <c r="L188">
        <f>F191</f>
        <v>0</v>
      </c>
      <c r="M188" s="3">
        <f>G190</f>
        <v>0</v>
      </c>
      <c r="N188" s="3">
        <f>H191</f>
        <v>0</v>
      </c>
    </row>
    <row r="194" spans="9:14" x14ac:dyDescent="0.25">
      <c r="I194">
        <f>A194</f>
        <v>0</v>
      </c>
      <c r="J194">
        <f>D194</f>
        <v>0</v>
      </c>
      <c r="K194">
        <f>E196</f>
        <v>0</v>
      </c>
      <c r="L194">
        <f>F197</f>
        <v>0</v>
      </c>
      <c r="M194" s="3">
        <f>G196</f>
        <v>0</v>
      </c>
      <c r="N194" s="3">
        <f>H197</f>
        <v>0</v>
      </c>
    </row>
    <row r="200" spans="9:14" x14ac:dyDescent="0.25">
      <c r="I200">
        <f>A200</f>
        <v>0</v>
      </c>
      <c r="J200">
        <f>D200</f>
        <v>0</v>
      </c>
      <c r="K200">
        <f>E202</f>
        <v>0</v>
      </c>
      <c r="L200">
        <f>F203</f>
        <v>0</v>
      </c>
      <c r="M200" s="3">
        <f>G202</f>
        <v>0</v>
      </c>
      <c r="N200" s="3">
        <f>H203</f>
        <v>0</v>
      </c>
    </row>
    <row r="206" spans="9:14" x14ac:dyDescent="0.25">
      <c r="I206">
        <f>A206</f>
        <v>0</v>
      </c>
      <c r="J206">
        <f>D206</f>
        <v>0</v>
      </c>
      <c r="K206">
        <f>E208</f>
        <v>0</v>
      </c>
      <c r="L206">
        <f>F209</f>
        <v>0</v>
      </c>
      <c r="M206" s="3">
        <f>G208</f>
        <v>0</v>
      </c>
      <c r="N206" s="3">
        <f>H209</f>
        <v>0</v>
      </c>
    </row>
    <row r="212" spans="9:14" x14ac:dyDescent="0.25">
      <c r="I212">
        <f>A212</f>
        <v>0</v>
      </c>
      <c r="J212">
        <f>D212</f>
        <v>0</v>
      </c>
      <c r="K212">
        <f>E214</f>
        <v>0</v>
      </c>
      <c r="L212">
        <f>F215</f>
        <v>0</v>
      </c>
      <c r="M212" s="3">
        <f>G214</f>
        <v>0</v>
      </c>
      <c r="N212" s="3">
        <f>H215</f>
        <v>0</v>
      </c>
    </row>
    <row r="218" spans="9:14" x14ac:dyDescent="0.25">
      <c r="I218">
        <f>A218</f>
        <v>0</v>
      </c>
      <c r="J218">
        <f>D218</f>
        <v>0</v>
      </c>
      <c r="K218">
        <f>E220</f>
        <v>0</v>
      </c>
      <c r="L218">
        <f>F221</f>
        <v>0</v>
      </c>
      <c r="M218" s="3">
        <f>G220</f>
        <v>0</v>
      </c>
      <c r="N218" s="3">
        <f>H221</f>
        <v>0</v>
      </c>
    </row>
    <row r="224" spans="9:14" x14ac:dyDescent="0.25">
      <c r="I224">
        <f>A224</f>
        <v>0</v>
      </c>
      <c r="J224">
        <f>D224</f>
        <v>0</v>
      </c>
      <c r="K224">
        <f>E226</f>
        <v>0</v>
      </c>
      <c r="L224">
        <f>F227</f>
        <v>0</v>
      </c>
      <c r="M224" s="3">
        <f>G226</f>
        <v>0</v>
      </c>
      <c r="N224" s="3">
        <f>H227</f>
        <v>0</v>
      </c>
    </row>
    <row r="230" spans="9:14" x14ac:dyDescent="0.25">
      <c r="I230">
        <f>A230</f>
        <v>0</v>
      </c>
      <c r="J230">
        <f>D230</f>
        <v>0</v>
      </c>
      <c r="K230">
        <f>E232</f>
        <v>0</v>
      </c>
      <c r="L230">
        <f>F233</f>
        <v>0</v>
      </c>
      <c r="M230" s="3">
        <f>G232</f>
        <v>0</v>
      </c>
      <c r="N230" s="3">
        <f>H233</f>
        <v>0</v>
      </c>
    </row>
    <row r="236" spans="9:14" x14ac:dyDescent="0.25">
      <c r="I236">
        <f>A236</f>
        <v>0</v>
      </c>
      <c r="J236">
        <f>D236</f>
        <v>0</v>
      </c>
      <c r="K236">
        <f>E238</f>
        <v>0</v>
      </c>
      <c r="L236">
        <f>F239</f>
        <v>0</v>
      </c>
      <c r="M236" s="3">
        <f>G238</f>
        <v>0</v>
      </c>
      <c r="N236" s="3">
        <f>H239</f>
        <v>0</v>
      </c>
    </row>
    <row r="242" spans="9:14" x14ac:dyDescent="0.25">
      <c r="I242">
        <f>A242</f>
        <v>0</v>
      </c>
      <c r="J242">
        <f>D242</f>
        <v>0</v>
      </c>
      <c r="K242">
        <f>E244</f>
        <v>0</v>
      </c>
      <c r="L242">
        <f>F245</f>
        <v>0</v>
      </c>
      <c r="M242" s="3">
        <f>G244</f>
        <v>0</v>
      </c>
      <c r="N242" s="3">
        <f>H245</f>
        <v>0</v>
      </c>
    </row>
    <row r="248" spans="9:14" x14ac:dyDescent="0.25">
      <c r="I248">
        <f>A248</f>
        <v>0</v>
      </c>
      <c r="J248">
        <f>D248</f>
        <v>0</v>
      </c>
      <c r="K248">
        <f>E250</f>
        <v>0</v>
      </c>
      <c r="L248">
        <f>F251</f>
        <v>0</v>
      </c>
      <c r="M248" s="3">
        <f>G250</f>
        <v>0</v>
      </c>
      <c r="N248" s="3">
        <f>H251</f>
        <v>0</v>
      </c>
    </row>
    <row r="254" spans="9:14" x14ac:dyDescent="0.25">
      <c r="I254">
        <f>A254</f>
        <v>0</v>
      </c>
      <c r="J254">
        <f>D254</f>
        <v>0</v>
      </c>
      <c r="K254">
        <f>E256</f>
        <v>0</v>
      </c>
      <c r="L254">
        <f>F257</f>
        <v>0</v>
      </c>
      <c r="M254" s="3">
        <f>G256</f>
        <v>0</v>
      </c>
      <c r="N254" s="3">
        <f>H257</f>
        <v>0</v>
      </c>
    </row>
    <row r="260" spans="9:14" x14ac:dyDescent="0.25">
      <c r="I260">
        <f>A260</f>
        <v>0</v>
      </c>
      <c r="J260">
        <f>D260</f>
        <v>0</v>
      </c>
      <c r="K260">
        <f>E262</f>
        <v>0</v>
      </c>
      <c r="L260">
        <f>F263</f>
        <v>0</v>
      </c>
      <c r="M260" s="3">
        <f>G262</f>
        <v>0</v>
      </c>
      <c r="N260" s="3">
        <f>H263</f>
        <v>0</v>
      </c>
    </row>
    <row r="266" spans="9:14" x14ac:dyDescent="0.25">
      <c r="I266">
        <f>A266</f>
        <v>0</v>
      </c>
      <c r="J266">
        <f>D266</f>
        <v>0</v>
      </c>
      <c r="K266">
        <f>E268</f>
        <v>0</v>
      </c>
      <c r="L266">
        <f>F269</f>
        <v>0</v>
      </c>
      <c r="M266" s="3">
        <f>G268</f>
        <v>0</v>
      </c>
      <c r="N266" s="3">
        <f>H269</f>
        <v>0</v>
      </c>
    </row>
    <row r="272" spans="9:14" x14ac:dyDescent="0.25">
      <c r="I272">
        <f>A272</f>
        <v>0</v>
      </c>
      <c r="J272">
        <f>D272</f>
        <v>0</v>
      </c>
      <c r="K272">
        <f>E274</f>
        <v>0</v>
      </c>
      <c r="L272">
        <f>F275</f>
        <v>0</v>
      </c>
      <c r="M272" s="3">
        <f>G274</f>
        <v>0</v>
      </c>
      <c r="N272" s="3">
        <f>H275</f>
        <v>0</v>
      </c>
    </row>
    <row r="278" spans="9:14" x14ac:dyDescent="0.25">
      <c r="I278">
        <f>A278</f>
        <v>0</v>
      </c>
      <c r="J278">
        <f>D278</f>
        <v>0</v>
      </c>
      <c r="K278">
        <f>E280</f>
        <v>0</v>
      </c>
      <c r="L278">
        <f>F281</f>
        <v>0</v>
      </c>
      <c r="M278" s="3">
        <f>G280</f>
        <v>0</v>
      </c>
      <c r="N278" s="3">
        <f>H281</f>
        <v>0</v>
      </c>
    </row>
    <row r="284" spans="9:14" x14ac:dyDescent="0.25">
      <c r="I284">
        <f>A284</f>
        <v>0</v>
      </c>
      <c r="J284">
        <f>D284</f>
        <v>0</v>
      </c>
      <c r="K284">
        <f>E286</f>
        <v>0</v>
      </c>
      <c r="L284">
        <f>F287</f>
        <v>0</v>
      </c>
      <c r="M284" s="3">
        <f>G286</f>
        <v>0</v>
      </c>
      <c r="N284" s="3">
        <f>H287</f>
        <v>0</v>
      </c>
    </row>
    <row r="290" spans="9:14" x14ac:dyDescent="0.25">
      <c r="I290">
        <f>A290</f>
        <v>0</v>
      </c>
      <c r="J290">
        <f>D290</f>
        <v>0</v>
      </c>
      <c r="K290">
        <f>E292</f>
        <v>0</v>
      </c>
      <c r="L290">
        <f>F293</f>
        <v>0</v>
      </c>
      <c r="M290" s="3">
        <f>G292</f>
        <v>0</v>
      </c>
      <c r="N290" s="3">
        <f>H293</f>
        <v>0</v>
      </c>
    </row>
  </sheetData>
  <phoneticPr fontId="1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data</vt:lpstr>
      <vt:lpstr>Corrections</vt:lpstr>
      <vt:lpstr>JHC_EA_export.wke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chwilson</dc:creator>
  <cp:lastModifiedBy>Chris Wilson</cp:lastModifiedBy>
  <dcterms:created xsi:type="dcterms:W3CDTF">2005-12-12T18:49:31Z</dcterms:created>
  <dcterms:modified xsi:type="dcterms:W3CDTF">2018-05-22T19:03:44Z</dcterms:modified>
</cp:coreProperties>
</file>