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" i="1"/>
  <c r="AO2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18" i="1" l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  <c r="AC5" i="1" l="1"/>
  <c r="AC9" i="1"/>
  <c r="AC11" i="1"/>
  <c r="AC13" i="1"/>
  <c r="AC15" i="1"/>
  <c r="AC17" i="1"/>
  <c r="AC3" i="1"/>
  <c r="AC7" i="1"/>
  <c r="AC4" i="1"/>
  <c r="AC6" i="1"/>
  <c r="AC10" i="1"/>
  <c r="AC12" i="1"/>
  <c r="AC14" i="1"/>
  <c r="AP2" i="1"/>
  <c r="AC2" i="1"/>
  <c r="AC8" i="1"/>
  <c r="AC16" i="1"/>
  <c r="AC18" i="1"/>
  <c r="AB22" i="1" l="1"/>
  <c r="AB21" i="1"/>
  <c r="AB20" i="1"/>
  <c r="AB19" i="1"/>
  <c r="AB18" i="1"/>
  <c r="AB17" i="1"/>
  <c r="AB16" i="1"/>
  <c r="AD16" i="1" s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11" i="1" l="1"/>
  <c r="AE11" i="1"/>
  <c r="AF11" i="1"/>
  <c r="AE2" i="1"/>
  <c r="AF2" i="1"/>
  <c r="AD2" i="1"/>
  <c r="AF6" i="1"/>
  <c r="AE6" i="1"/>
  <c r="AD6" i="1"/>
  <c r="AE10" i="1"/>
  <c r="AF10" i="1"/>
  <c r="AD10" i="1"/>
  <c r="AF14" i="1"/>
  <c r="AE14" i="1"/>
  <c r="AD14" i="1"/>
  <c r="AF18" i="1"/>
  <c r="AE18" i="1"/>
  <c r="AD3" i="1"/>
  <c r="AG3" i="1" s="1"/>
  <c r="AE3" i="1"/>
  <c r="AF3" i="1"/>
  <c r="AE15" i="1"/>
  <c r="AD15" i="1"/>
  <c r="AF15" i="1"/>
  <c r="AF4" i="1"/>
  <c r="AE4" i="1"/>
  <c r="AD4" i="1"/>
  <c r="AF8" i="1"/>
  <c r="AE8" i="1"/>
  <c r="AF12" i="1"/>
  <c r="AE12" i="1"/>
  <c r="AD12" i="1"/>
  <c r="AE16" i="1"/>
  <c r="AF16" i="1"/>
  <c r="AD18" i="1"/>
  <c r="AD8" i="1"/>
  <c r="AG8" i="1" s="1"/>
  <c r="AF7" i="1"/>
  <c r="AE7" i="1"/>
  <c r="AD7" i="1"/>
  <c r="AF5" i="1"/>
  <c r="AE5" i="1"/>
  <c r="AD5" i="1"/>
  <c r="AF9" i="1"/>
  <c r="AE9" i="1"/>
  <c r="AD9" i="1"/>
  <c r="AG9" i="1" s="1"/>
  <c r="AE13" i="1"/>
  <c r="AF13" i="1"/>
  <c r="AD13" i="1"/>
  <c r="AF17" i="1"/>
  <c r="AE17" i="1"/>
  <c r="AD17" i="1"/>
  <c r="AH12" i="1" l="1"/>
  <c r="AH13" i="1"/>
  <c r="AH4" i="1"/>
  <c r="AH15" i="1"/>
  <c r="AH9" i="1"/>
  <c r="AI9" i="1" s="1"/>
  <c r="AH3" i="1"/>
  <c r="AH17" i="1"/>
  <c r="AH7" i="1"/>
  <c r="AG11" i="1"/>
  <c r="AH18" i="1"/>
  <c r="AG13" i="1"/>
  <c r="AI13" i="1" s="1"/>
  <c r="AG12" i="1"/>
  <c r="AI12" i="1" s="1"/>
  <c r="AG17" i="1"/>
  <c r="AG7" i="1"/>
  <c r="AG18" i="1"/>
  <c r="AG4" i="1"/>
  <c r="AG15" i="1"/>
  <c r="AI3" i="1"/>
  <c r="AH14" i="1"/>
  <c r="AH10" i="1"/>
  <c r="AH11" i="1"/>
  <c r="AH5" i="1"/>
  <c r="AH16" i="1"/>
  <c r="AH8" i="1"/>
  <c r="AI8" i="1" s="1"/>
  <c r="AG10" i="1"/>
  <c r="AH6" i="1"/>
  <c r="AG16" i="1"/>
  <c r="AI16" i="1" s="1"/>
  <c r="AG5" i="1"/>
  <c r="AG6" i="1"/>
  <c r="AG14" i="1"/>
  <c r="AO16" i="1" l="1"/>
  <c r="AK16" i="1"/>
  <c r="AO13" i="1"/>
  <c r="AK13" i="1"/>
  <c r="AO12" i="1"/>
  <c r="AK12" i="1"/>
  <c r="AO3" i="1"/>
  <c r="AK3" i="1"/>
  <c r="AO8" i="1"/>
  <c r="AK8" i="1"/>
  <c r="AO9" i="1"/>
  <c r="AK9" i="1"/>
  <c r="AI11" i="1"/>
  <c r="AI4" i="1"/>
  <c r="AI10" i="1"/>
  <c r="AI15" i="1"/>
  <c r="AI7" i="1"/>
  <c r="AW16" i="1"/>
  <c r="AU12" i="1"/>
  <c r="AU8" i="1"/>
  <c r="AI18" i="1"/>
  <c r="AI6" i="1"/>
  <c r="AI5" i="1"/>
  <c r="AI17" i="1"/>
  <c r="AI14" i="1"/>
  <c r="AO14" i="1" l="1"/>
  <c r="AU14" i="1" s="1"/>
  <c r="AK14" i="1"/>
  <c r="AO18" i="1"/>
  <c r="AK18" i="1"/>
  <c r="AO7" i="1"/>
  <c r="AU7" i="1" s="1"/>
  <c r="AK7" i="1"/>
  <c r="AW3" i="1"/>
  <c r="AX3" i="1" s="1"/>
  <c r="AO17" i="1"/>
  <c r="AK17" i="1"/>
  <c r="AW9" i="1"/>
  <c r="AK15" i="1"/>
  <c r="AO5" i="1"/>
  <c r="AK5" i="1"/>
  <c r="AO6" i="1"/>
  <c r="AK6" i="1"/>
  <c r="AW13" i="1"/>
  <c r="AK4" i="1"/>
  <c r="AK10" i="1"/>
  <c r="AK11" i="1"/>
  <c r="AU9" i="1"/>
  <c r="AU16" i="1"/>
  <c r="AW7" i="1"/>
  <c r="AW5" i="1"/>
  <c r="AU3" i="1"/>
  <c r="AV3" i="1" s="1"/>
  <c r="AW8" i="1"/>
  <c r="AU13" i="1"/>
  <c r="AW14" i="1"/>
  <c r="AW12" i="1"/>
  <c r="AO15" i="1" l="1"/>
  <c r="AW15" i="1" s="1"/>
  <c r="AO10" i="1"/>
  <c r="AW10" i="1" s="1"/>
  <c r="AO11" i="1"/>
  <c r="AU11" i="1" s="1"/>
  <c r="AO4" i="1"/>
  <c r="AW4" i="1" s="1"/>
  <c r="AX4" i="1" s="1"/>
  <c r="AX5" i="1" s="1"/>
  <c r="AU17" i="1"/>
  <c r="AW17" i="1"/>
  <c r="AU5" i="1"/>
  <c r="AW18" i="1"/>
  <c r="AW6" i="1"/>
  <c r="AW11" i="1" l="1"/>
  <c r="AU15" i="1"/>
  <c r="AU10" i="1"/>
  <c r="AU4" i="1"/>
  <c r="AV4" i="1" s="1"/>
  <c r="AV5" i="1" s="1"/>
  <c r="AU6" i="1"/>
  <c r="AX6" i="1"/>
  <c r="AX7" i="1" s="1"/>
  <c r="AX8" i="1" s="1"/>
  <c r="AX9" i="1" s="1"/>
  <c r="AX10" i="1" s="1"/>
  <c r="AU18" i="1"/>
  <c r="AX11" i="1" l="1"/>
  <c r="AX12" i="1" s="1"/>
  <c r="AX13" i="1" s="1"/>
  <c r="AX14" i="1" s="1"/>
  <c r="AX15" i="1" s="1"/>
  <c r="AX16" i="1" s="1"/>
  <c r="AX17" i="1" s="1"/>
  <c r="AX18" i="1" s="1"/>
  <c r="AV6" i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<sst xmlns="http://schemas.openxmlformats.org/spreadsheetml/2006/main" count="51" uniqueCount="51">
  <si>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</si>
  <si>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</si>
  <si>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</si>
  <si>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</si>
  <si>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</si>
  <si>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</si>
  <si>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</si>
  <si>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</si>
  <si>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</si>
  <si>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</si>
  <si>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</si>
  <si>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</si>
  <si>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</si>
  <si>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</si>
  <si>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</si>
  <si>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</si>
  <si>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</si>
  <si>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</si>
  <si>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</si>
  <si>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</si>
  <si>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</si>
  <si>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</si>
  <si>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</si>
  <si>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</si>
  <si>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</si>
  <si>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</si>
  <si>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</si>
  <si>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</si>
  <si>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</si>
  <si>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</si>
  <si>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E</t>
    <phoneticPr fontId="1"/>
  </si>
  <si>
    <t>D/E</t>
    <phoneticPr fontId="1"/>
  </si>
  <si>
    <t>dratio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</si>
  <si>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</si>
  <si>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</si>
  <si>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</si>
  <si>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</si>
  <si>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</si>
  <si>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</si>
  <si>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</si>
  <si>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</si>
  <si>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</si>
  <si>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</si>
  <si>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</si>
  <si>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</si>
  <si>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dratio_pred</t>
    <phoneticPr fontId="1"/>
  </si>
  <si>
    <t>K_phi</t>
    <phoneticPr fontId="1"/>
  </si>
  <si>
    <t>K_p</t>
    <phoneticPr fontId="1"/>
  </si>
  <si>
    <t>dratio-M</t>
    <phoneticPr fontId="1"/>
  </si>
  <si>
    <t>dev/deq-ratioF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</si>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</sst>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C1" zoomScale="55" zoomScaleNormal="55" workbookViewId="0">
      <selection activeCell="AP3" sqref="AP3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7" max="47" width="12.44140625" customWidth="1"/>
    <col min="48" max="48" width="11.21875" customWidth="1"/>
    <col min="51" max="51" width="13.33203125" customWidth="1"/>
    <col min="52" max="1030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38</v>
      </c>
      <c r="AD1" t="s">
        <v>39</v>
      </c>
      <c r="AE1" s="2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50</v>
      </c>
      <c r="AK1" t="s">
        <v>49</v>
      </c>
      <c r="AL1" t="s">
        <v>28</v>
      </c>
      <c r="AM1" t="s">
        <v>29</v>
      </c>
      <c r="AN1" t="s">
        <v>46</v>
      </c>
      <c r="AO1" t="s">
        <v>31</v>
      </c>
      <c r="AP1" t="s">
        <v>30</v>
      </c>
      <c r="AQ1" t="s">
        <v>32</v>
      </c>
      <c r="AR1" t="s">
        <v>48</v>
      </c>
      <c r="AS1" t="s">
        <v>45</v>
      </c>
      <c r="AT1" t="s">
        <v>47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</row>
    <row r="2" spans="1:51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1.34 *((AL2/100000)^0.3-(2594/100000)^0.3)</f>
        <v>6.5499842317292192E-3</v>
      </c>
      <c r="AD2">
        <f>AB2-AC2</f>
        <v>-6.5499854898561551E-3</v>
      </c>
      <c r="AE2" s="2">
        <f>P2-AB2/3</f>
        <v>2.531280308865322E-6</v>
      </c>
      <c r="AF2">
        <f t="shared" ref="AF2:AF18" si="1">AB2-P2/2</f>
        <v>-1.2666885935459658E-6</v>
      </c>
      <c r="AL2">
        <f t="shared" ref="AL2:AL18" si="2">(X2+Y2+Z2)/3</f>
        <v>2722.5836246366666</v>
      </c>
      <c r="AM2">
        <f t="shared" ref="AM2:AM18" si="3">Z2-(Y2+X2)/2</f>
        <v>3181.7856324049999</v>
      </c>
      <c r="AN2" s="1">
        <f>(-2*AJ2-3)/(-2*AJ2+6)</f>
        <v>-0.5</v>
      </c>
      <c r="AO2" s="2">
        <f>1/(2+AN2*AT2-2*0.33*(1+AN2+AT2))</f>
        <v>-0.22624434389140272</v>
      </c>
      <c r="AP2" s="1" t="e">
        <f>3*(1-2*0.33)*(AL2-AL1)/(AC2-AC1)</f>
        <v>#VALUE!</v>
      </c>
      <c r="AQ2">
        <f>AM2/AL2</f>
        <v>1.1686640599807525</v>
      </c>
      <c r="AR2">
        <f>-1.386/(AE2+1.27)+0.03463</f>
        <v>-1.0567064074973553</v>
      </c>
      <c r="AS2">
        <f>1.35*(AL2/3255000)^-0.0723-1.386/(AE2+1.27)+0.03463</f>
        <v>1.1967131668133708</v>
      </c>
      <c r="AT2">
        <v>5.25</v>
      </c>
      <c r="AV2">
        <v>0</v>
      </c>
      <c r="AX2">
        <v>0</v>
      </c>
      <c r="AY2">
        <f>(AT2*X2-4*X2*(1-0.01*P2-2*0.01*AF2)*(0.08/0.4)/(-0.08/0.4*0.01*P2-(2*0.08/0.4+3)*0.01*AF2+0.08/0.4+1))/1000</f>
        <v>7.7347556092954441</v>
      </c>
    </row>
    <row r="3" spans="1:51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>
        <f t="shared" ref="AC3:AC18" si="4">1.34 *((AL3/100000)^0.3-(2594/100000)^0.3)</f>
        <v>0.59844690560600888</v>
      </c>
      <c r="AD3">
        <f t="shared" ref="AD3:AD18" si="5">AB3-AC3</f>
        <v>4.2608907106856275E-2</v>
      </c>
      <c r="AE3" s="2">
        <f t="shared" ref="AE3:AE18" si="6">P3-AB3/3</f>
        <v>0.79227428895571161</v>
      </c>
      <c r="AF3">
        <f t="shared" si="1"/>
        <v>0.13807603278286518</v>
      </c>
      <c r="AG3" s="1">
        <f t="shared" ref="AG3:AH18" si="7">AD3-AD2</f>
        <v>4.9158892596712432E-2</v>
      </c>
      <c r="AH3" s="1">
        <f t="shared" si="7"/>
        <v>0.7922717576754027</v>
      </c>
      <c r="AI3">
        <f t="shared" ref="AI3:AI18" si="8">-AG3/AH3</f>
        <v>-6.2048018398319645E-2</v>
      </c>
      <c r="AJ3">
        <f>-(1.35-(1.35*(AL3/3255000)^-0.0723))+0.2354+1.382*AR3</f>
        <v>-0.15235835383581275</v>
      </c>
      <c r="AK3">
        <f>AI3+(1.35-(1.35*(AL3/3255000)^-0.0723))</f>
        <v>-0.55523664901921022</v>
      </c>
      <c r="AL3" s="2">
        <f t="shared" si="2"/>
        <v>43859.805339299994</v>
      </c>
      <c r="AM3" s="2">
        <f t="shared" si="3"/>
        <v>52250.990047350002</v>
      </c>
      <c r="AN3" s="1">
        <f>(-2*AJ3-3)/(-2*AJ3+6)</f>
        <v>-0.42750268050089141</v>
      </c>
      <c r="AO3" s="2">
        <f>1/(2+AN3*AT3-2*0.33*(1+AN3+AT3))</f>
        <v>-0.6194803473057785</v>
      </c>
      <c r="AP3" s="3">
        <v>200000</v>
      </c>
      <c r="AQ3">
        <f>AM3/AL3</f>
        <v>1.1913183299181493</v>
      </c>
      <c r="AR3">
        <f t="shared" ref="AR3:AR18" si="9">-1.386/(AE3+1.27)+0.03463</f>
        <v>-0.63744354881092868</v>
      </c>
      <c r="AS3">
        <f t="shared" ref="AS3:AS18" si="10">1.35*(AL3/3255000)^-0.0723-1.386/(AE3+1.27)+0.03463</f>
        <v>1.2057450818099618</v>
      </c>
      <c r="AT3" s="2">
        <f t="shared" ref="AT3:AT18" si="11">(2*AQ3+3)/(3-AQ3)</f>
        <v>2.976000005347935</v>
      </c>
      <c r="AU3" s="2">
        <f t="shared" ref="AU3:AU18" si="12">(1+2*AN3)*(AL3-AL2)*(1-AQ3/3)/(3*AO3*AP3*AN3)</f>
        <v>2.2631334268668694E-2</v>
      </c>
      <c r="AV3" s="2">
        <f>(AV2+AU3)</f>
        <v>2.2631334268668694E-2</v>
      </c>
      <c r="AW3" s="2">
        <f t="shared" ref="AW3:AW18" si="13">2*(1-AN3)*(AL3-AL2)*(1-AQ3/3)/(9*AO3*AP3*AN3)</f>
        <v>0.14854016008244036</v>
      </c>
      <c r="AX3" s="2">
        <f>AX2+AW3</f>
        <v>0.14854016008244036</v>
      </c>
      <c r="AY3">
        <f t="shared" ref="AY3:AY18" si="14">(AT3*X3-4*X3*(1-0.01*P3-2*0.01*AF3)*(0.08/0.4)/(-0.08/0.4*0.01*P3-(2*0.08/0.4+3)*0.01*AF3+0.08/0.4+1))/1000</f>
        <v>61.931726521892458</v>
      </c>
    </row>
    <row r="4" spans="1:51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>
        <f t="shared" si="4"/>
        <v>0.9874729540660705</v>
      </c>
      <c r="AD4">
        <f t="shared" si="5"/>
        <v>8.2649588158046239E-2</v>
      </c>
      <c r="AE4" s="2">
        <f t="shared" si="6"/>
        <v>1.6467493256652945</v>
      </c>
      <c r="AF4">
        <f t="shared" si="1"/>
        <v>6.8394122354116682E-2</v>
      </c>
      <c r="AG4" s="1">
        <f t="shared" si="7"/>
        <v>4.0040681051189964E-2</v>
      </c>
      <c r="AH4" s="1">
        <f t="shared" si="7"/>
        <v>0.85447503670958291</v>
      </c>
      <c r="AI4">
        <f t="shared" si="8"/>
        <v>-4.6859977566318184E-2</v>
      </c>
      <c r="AJ4">
        <f t="shared" ref="AJ4:AJ22" si="15">-(1.35-(1.35*(AL4/3255000)^-0.0723))+0.2354+1.382*AR4</f>
        <v>-1.545518579848526E-2</v>
      </c>
      <c r="AK4">
        <f t="shared" ref="AK4:AK18" si="16">AI4+(1.35-(1.35*(AL4/3255000)^-0.0723))</f>
        <v>-0.40485392051930391</v>
      </c>
      <c r="AL4" s="1">
        <f t="shared" si="2"/>
        <v>125791.86203140001</v>
      </c>
      <c r="AM4" s="1">
        <f t="shared" si="3"/>
        <v>156194.36397390001</v>
      </c>
      <c r="AN4" s="1">
        <f t="shared" ref="AN4:AN18" si="17">(-2*AJ4-3)/(-2*AJ4+6)</f>
        <v>-0.49231201352057596</v>
      </c>
      <c r="AO4" s="2">
        <f t="shared" ref="AO4:AO18" si="18">1/(2+AN4*AT4-2*0.33*(1+AN4+AT4))</f>
        <v>-0.51850688776982978</v>
      </c>
      <c r="AP4" s="3">
        <v>200000</v>
      </c>
      <c r="AQ4">
        <f t="shared" ref="AQ4:AQ18" si="19">AM4/AL4</f>
        <v>1.2416889411726091</v>
      </c>
      <c r="AR4">
        <f t="shared" si="9"/>
        <v>-0.44055653310526127</v>
      </c>
      <c r="AS4">
        <f t="shared" si="10"/>
        <v>1.2674374098477243</v>
      </c>
      <c r="AT4" s="1">
        <f t="shared" si="11"/>
        <v>3.1185482539147857</v>
      </c>
      <c r="AU4" s="1">
        <f t="shared" si="12"/>
        <v>4.820862028942767E-3</v>
      </c>
      <c r="AV4" s="1">
        <f t="shared" ref="AV4:AV18" si="20">AV3+AU4</f>
        <v>2.7452196297611461E-2</v>
      </c>
      <c r="AW4" s="1">
        <f t="shared" si="13"/>
        <v>0.31192520696938253</v>
      </c>
      <c r="AX4" s="1">
        <f>AX3+AW4</f>
        <v>0.46046536705182289</v>
      </c>
      <c r="AY4">
        <f t="shared" si="14"/>
        <v>184.80683914850931</v>
      </c>
    </row>
    <row r="5" spans="1:51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4"/>
        <v>1.2959865974484497</v>
      </c>
      <c r="AD5">
        <f t="shared" si="5"/>
        <v>-1.6296435414874244E-2</v>
      </c>
      <c r="AE5" s="2">
        <f t="shared" si="6"/>
        <v>2.5786011719554747</v>
      </c>
      <c r="AF5">
        <f t="shared" si="1"/>
        <v>-0.22289211761642447</v>
      </c>
      <c r="AG5" s="1">
        <f t="shared" si="7"/>
        <v>-9.8946023572920483E-2</v>
      </c>
      <c r="AH5" s="1">
        <f t="shared" si="7"/>
        <v>0.93185184629018014</v>
      </c>
      <c r="AI5">
        <f t="shared" si="8"/>
        <v>0.10618214039800114</v>
      </c>
      <c r="AJ5">
        <f t="shared" si="15"/>
        <v>6.5268329593767882E-2</v>
      </c>
      <c r="AK5">
        <f t="shared" si="16"/>
        <v>-0.17352835981385803</v>
      </c>
      <c r="AL5">
        <f t="shared" si="2"/>
        <v>240700.15517366666</v>
      </c>
      <c r="AM5">
        <f t="shared" si="3"/>
        <v>306116.13573950005</v>
      </c>
      <c r="AN5" s="1">
        <f t="shared" si="17"/>
        <v>-0.53335994747932103</v>
      </c>
      <c r="AO5" s="2">
        <f t="shared" si="18"/>
        <v>-0.46819434198585363</v>
      </c>
      <c r="AP5" s="3">
        <v>200000</v>
      </c>
      <c r="AQ5">
        <f t="shared" si="19"/>
        <v>1.2717737365754307</v>
      </c>
      <c r="AR5">
        <f t="shared" si="9"/>
        <v>-0.32550084704637583</v>
      </c>
      <c r="AS5">
        <f t="shared" si="10"/>
        <v>1.3042096531654834</v>
      </c>
      <c r="AT5">
        <f t="shared" si="11"/>
        <v>3.2076514461515222</v>
      </c>
      <c r="AU5" s="1">
        <f t="shared" si="12"/>
        <v>-2.9477338100347705E-2</v>
      </c>
      <c r="AV5">
        <f t="shared" si="20"/>
        <v>-2.0251418027362432E-3</v>
      </c>
      <c r="AW5" s="1">
        <f t="shared" si="13"/>
        <v>0.451633101135199</v>
      </c>
      <c r="AX5">
        <f>AX4+AW5</f>
        <v>0.91209846818702189</v>
      </c>
      <c r="AY5">
        <f t="shared" si="14"/>
        <v>363.10386387041603</v>
      </c>
    </row>
    <row r="6" spans="1:51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4"/>
        <v>1.5586444276045079</v>
      </c>
      <c r="AD6">
        <f t="shared" si="5"/>
        <v>3.4610395909435709E-3</v>
      </c>
      <c r="AE6" s="2">
        <f t="shared" si="6"/>
        <v>3.4797714886515165</v>
      </c>
      <c r="AF6">
        <f t="shared" si="1"/>
        <v>-0.43813118832954867</v>
      </c>
      <c r="AG6" s="1">
        <f t="shared" si="7"/>
        <v>1.9757475005817815E-2</v>
      </c>
      <c r="AH6" s="1">
        <f t="shared" si="7"/>
        <v>0.90117031669604186</v>
      </c>
      <c r="AI6">
        <f t="shared" si="8"/>
        <v>-2.1924240778651686E-2</v>
      </c>
      <c r="AJ6">
        <f t="shared" si="15"/>
        <v>0.10551786156579906</v>
      </c>
      <c r="AK6">
        <f t="shared" si="16"/>
        <v>-0.24745589546699159</v>
      </c>
      <c r="AL6">
        <f t="shared" si="2"/>
        <v>384207.03470800002</v>
      </c>
      <c r="AM6">
        <f t="shared" si="3"/>
        <v>501230.93967000005</v>
      </c>
      <c r="AN6" s="1">
        <f t="shared" si="17"/>
        <v>-0.55468224876810601</v>
      </c>
      <c r="AO6" s="2">
        <f t="shared" si="18"/>
        <v>-0.43241209167461553</v>
      </c>
      <c r="AP6" s="3">
        <v>200000</v>
      </c>
      <c r="AQ6">
        <f t="shared" si="19"/>
        <v>1.3045855343355153</v>
      </c>
      <c r="AR6">
        <f t="shared" si="9"/>
        <v>-0.25717351166609326</v>
      </c>
      <c r="AS6">
        <f t="shared" si="10"/>
        <v>1.3183581430222466</v>
      </c>
      <c r="AT6">
        <f t="shared" si="11"/>
        <v>3.3084364810303923</v>
      </c>
      <c r="AU6" s="1">
        <f t="shared" si="12"/>
        <v>-6.1632582390712329E-2</v>
      </c>
      <c r="AV6">
        <f t="shared" si="20"/>
        <v>-6.3657724193448575E-2</v>
      </c>
      <c r="AW6" s="1">
        <f t="shared" si="13"/>
        <v>0.58409620396144402</v>
      </c>
      <c r="AX6">
        <f t="shared" ref="AX6:AX18" si="21">AX5+AW6</f>
        <v>1.4961946721484658</v>
      </c>
      <c r="AY6">
        <f t="shared" si="14"/>
        <v>594.72293735444919</v>
      </c>
    </row>
    <row r="7" spans="1:51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4"/>
        <v>1.7867522032264378</v>
      </c>
      <c r="AD7">
        <f t="shared" si="5"/>
        <v>-0.16316777408101846</v>
      </c>
      <c r="AE7" s="2">
        <f t="shared" si="6"/>
        <v>4.46032940890486</v>
      </c>
      <c r="AF7">
        <f t="shared" si="1"/>
        <v>-0.87717768016458075</v>
      </c>
      <c r="AG7" s="1">
        <f t="shared" si="7"/>
        <v>-0.16662881367196203</v>
      </c>
      <c r="AH7" s="1">
        <f t="shared" si="7"/>
        <v>0.98055792025334343</v>
      </c>
      <c r="AI7">
        <f t="shared" si="8"/>
        <v>0.16993265795957338</v>
      </c>
      <c r="AJ7">
        <f t="shared" si="15"/>
        <v>0.13416959489386848</v>
      </c>
      <c r="AK7">
        <f t="shared" si="16"/>
        <v>-1.5243877271932188E-2</v>
      </c>
      <c r="AL7">
        <f t="shared" si="2"/>
        <v>550081.61634333339</v>
      </c>
      <c r="AM7">
        <f t="shared" si="3"/>
        <v>729574.25835999998</v>
      </c>
      <c r="AN7" s="1">
        <f t="shared" si="17"/>
        <v>-0.57022550670905781</v>
      </c>
      <c r="AO7" s="2">
        <f t="shared" si="18"/>
        <v>-0.41008672621717485</v>
      </c>
      <c r="AP7" s="3">
        <v>200000</v>
      </c>
      <c r="AQ7">
        <f t="shared" si="19"/>
        <v>1.326301837188895</v>
      </c>
      <c r="AR7">
        <f t="shared" si="9"/>
        <v>-0.20724091196645231</v>
      </c>
      <c r="AS7">
        <f t="shared" si="10"/>
        <v>1.3279356232650532</v>
      </c>
      <c r="AT7">
        <f t="shared" si="11"/>
        <v>3.3773136638232351</v>
      </c>
      <c r="AU7" s="1">
        <f t="shared" si="12"/>
        <v>-9.2637537063181688E-2</v>
      </c>
      <c r="AV7">
        <f t="shared" si="20"/>
        <v>-0.15629526125663026</v>
      </c>
      <c r="AW7" s="1">
        <f t="shared" si="13"/>
        <v>0.69045104545825298</v>
      </c>
      <c r="AX7">
        <f t="shared" si="21"/>
        <v>2.1866457176067189</v>
      </c>
      <c r="AY7">
        <f t="shared" si="14"/>
        <v>866.81967125087601</v>
      </c>
    </row>
    <row r="8" spans="1:51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4"/>
        <v>1.9844183164678932</v>
      </c>
      <c r="AD8">
        <f t="shared" si="5"/>
        <v>-0.12556712728808228</v>
      </c>
      <c r="AE8" s="2">
        <f t="shared" si="6"/>
        <v>5.3807128307200633</v>
      </c>
      <c r="AF8">
        <f t="shared" si="1"/>
        <v>-1.1413137577101891</v>
      </c>
      <c r="AG8" s="1">
        <f t="shared" si="7"/>
        <v>3.7600646792936177E-2</v>
      </c>
      <c r="AH8" s="1">
        <f t="shared" si="7"/>
        <v>0.92038342181520338</v>
      </c>
      <c r="AI8">
        <f t="shared" si="8"/>
        <v>-4.0853242139867352E-2</v>
      </c>
      <c r="AJ8">
        <f t="shared" si="15"/>
        <v>0.14938883230930661</v>
      </c>
      <c r="AK8">
        <f t="shared" si="16"/>
        <v>-0.19499043696748292</v>
      </c>
      <c r="AL8">
        <f t="shared" si="2"/>
        <v>729663.24277466664</v>
      </c>
      <c r="AM8">
        <f t="shared" si="3"/>
        <v>975027.36638299993</v>
      </c>
      <c r="AN8" s="1">
        <f t="shared" si="17"/>
        <v>-0.57860884395730894</v>
      </c>
      <c r="AO8" s="2">
        <f t="shared" si="18"/>
        <v>-0.39980879347393827</v>
      </c>
      <c r="AP8" s="3">
        <v>200000</v>
      </c>
      <c r="AQ8">
        <f t="shared" si="19"/>
        <v>1.3362703631270985</v>
      </c>
      <c r="AR8">
        <f t="shared" si="9"/>
        <v>-0.17376871383379811</v>
      </c>
      <c r="AS8">
        <f t="shared" si="10"/>
        <v>1.3303684809938174</v>
      </c>
      <c r="AT8">
        <f t="shared" si="11"/>
        <v>3.4095327753589468</v>
      </c>
      <c r="AU8" s="1">
        <f t="shared" si="12"/>
        <v>-0.11280702455269184</v>
      </c>
      <c r="AV8">
        <f t="shared" si="20"/>
        <v>-0.26910228580932211</v>
      </c>
      <c r="AW8" s="1">
        <f t="shared" si="13"/>
        <v>0.75512354443689012</v>
      </c>
      <c r="AX8">
        <f t="shared" si="21"/>
        <v>2.9417692620436089</v>
      </c>
      <c r="AY8">
        <f t="shared" si="14"/>
        <v>1159.9771004039569</v>
      </c>
    </row>
    <row r="9" spans="1:51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4"/>
        <v>2.1624663342283323</v>
      </c>
      <c r="AD9">
        <f t="shared" si="5"/>
        <v>-0.32800561721896493</v>
      </c>
      <c r="AE9" s="2">
        <f t="shared" si="6"/>
        <v>6.3933386030602106</v>
      </c>
      <c r="AF9">
        <f t="shared" si="1"/>
        <v>-1.6679520373556325</v>
      </c>
      <c r="AG9" s="1">
        <f t="shared" si="7"/>
        <v>-0.20243848993088265</v>
      </c>
      <c r="AH9" s="1">
        <f t="shared" si="7"/>
        <v>1.0126257723401473</v>
      </c>
      <c r="AI9">
        <f t="shared" si="8"/>
        <v>0.19991441602661708</v>
      </c>
      <c r="AJ9">
        <f t="shared" si="15"/>
        <v>0.16205487282812436</v>
      </c>
      <c r="AK9">
        <f t="shared" si="16"/>
        <v>7.1168135843371561E-2</v>
      </c>
      <c r="AL9">
        <f t="shared" si="2"/>
        <v>923395.66245333327</v>
      </c>
      <c r="AM9">
        <f t="shared" si="3"/>
        <v>1241129.2505049999</v>
      </c>
      <c r="AN9" s="1">
        <f t="shared" si="17"/>
        <v>-0.58565433732837102</v>
      </c>
      <c r="AO9" s="2">
        <f t="shared" si="18"/>
        <v>-0.39178835848765997</v>
      </c>
      <c r="AP9" s="3">
        <v>200000</v>
      </c>
      <c r="AQ9">
        <f t="shared" si="19"/>
        <v>1.3440925715499821</v>
      </c>
      <c r="AR9">
        <f t="shared" si="9"/>
        <v>-0.14623111964914701</v>
      </c>
      <c r="AS9">
        <f t="shared" si="10"/>
        <v>1.3325151605340986</v>
      </c>
      <c r="AT9">
        <f t="shared" si="11"/>
        <v>3.4350864338016085</v>
      </c>
      <c r="AU9" s="1">
        <f t="shared" si="12"/>
        <v>-0.13306146965170226</v>
      </c>
      <c r="AV9">
        <f t="shared" si="20"/>
        <v>-0.40216375546102434</v>
      </c>
      <c r="AW9" s="1">
        <f t="shared" si="13"/>
        <v>0.82108897640385925</v>
      </c>
      <c r="AX9">
        <f t="shared" si="21"/>
        <v>3.762858238447468</v>
      </c>
      <c r="AY9">
        <f t="shared" si="14"/>
        <v>1476.9150446862989</v>
      </c>
    </row>
    <row r="10" spans="1:51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4"/>
        <v>2.3204251932412645</v>
      </c>
      <c r="AD10">
        <f t="shared" si="5"/>
        <v>-0.43513287037035164</v>
      </c>
      <c r="AE10" s="2">
        <f t="shared" si="6"/>
        <v>7.3773424148796956</v>
      </c>
      <c r="AF10">
        <f t="shared" si="1"/>
        <v>-2.1175942717140872</v>
      </c>
      <c r="AG10" s="1">
        <f t="shared" si="7"/>
        <v>-0.10712725315138671</v>
      </c>
      <c r="AH10" s="1">
        <f t="shared" si="7"/>
        <v>0.98400381181948493</v>
      </c>
      <c r="AI10">
        <f t="shared" si="8"/>
        <v>0.10886873797094514</v>
      </c>
      <c r="AJ10">
        <f t="shared" si="15"/>
        <v>0.16970789957235849</v>
      </c>
      <c r="AK10">
        <f t="shared" si="16"/>
        <v>9.119058804466923E-4</v>
      </c>
      <c r="AL10">
        <f t="shared" si="2"/>
        <v>1123146.0568890001</v>
      </c>
      <c r="AM10">
        <f t="shared" si="3"/>
        <v>1510068.0090015002</v>
      </c>
      <c r="AN10" s="1">
        <f t="shared" si="17"/>
        <v>-0.5899419001028462</v>
      </c>
      <c r="AO10" s="2">
        <f t="shared" si="18"/>
        <v>-0.38971739576075359</v>
      </c>
      <c r="AP10" s="3">
        <v>200000</v>
      </c>
      <c r="AQ10">
        <f t="shared" si="19"/>
        <v>1.344498339943635</v>
      </c>
      <c r="AR10">
        <f t="shared" si="9"/>
        <v>-0.12565045768316929</v>
      </c>
      <c r="AS10">
        <f t="shared" si="10"/>
        <v>1.3323063744073291</v>
      </c>
      <c r="AT10">
        <f t="shared" si="11"/>
        <v>3.4364185896941812</v>
      </c>
      <c r="AU10" s="1">
        <f t="shared" si="12"/>
        <v>-0.143740046321019</v>
      </c>
      <c r="AV10">
        <f t="shared" si="20"/>
        <v>-0.54590380178204334</v>
      </c>
      <c r="AW10" s="1">
        <f t="shared" si="13"/>
        <v>0.84698500590264159</v>
      </c>
      <c r="AX10">
        <f t="shared" si="21"/>
        <v>4.6098432443501096</v>
      </c>
      <c r="AY10">
        <f t="shared" si="14"/>
        <v>1798.7786048701641</v>
      </c>
    </row>
    <row r="11" spans="1:51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4"/>
        <v>2.461649362791448</v>
      </c>
      <c r="AD11">
        <f t="shared" si="5"/>
        <v>-0.56232716066481814</v>
      </c>
      <c r="AE11" s="2">
        <f t="shared" si="6"/>
        <v>8.3693944476711231</v>
      </c>
      <c r="AF11">
        <f t="shared" si="1"/>
        <v>-2.60192872206337</v>
      </c>
      <c r="AG11" s="1">
        <f t="shared" si="7"/>
        <v>-0.12719429029446649</v>
      </c>
      <c r="AH11" s="1">
        <f t="shared" si="7"/>
        <v>0.99205203279142751</v>
      </c>
      <c r="AI11">
        <f t="shared" si="8"/>
        <v>0.12821332560205365</v>
      </c>
      <c r="AJ11">
        <f t="shared" si="15"/>
        <v>0.1751272500507948</v>
      </c>
      <c r="AK11">
        <f t="shared" si="16"/>
        <v>3.7633912957753174E-2</v>
      </c>
      <c r="AL11">
        <f t="shared" si="2"/>
        <v>1325751.0573406667</v>
      </c>
      <c r="AM11">
        <f t="shared" si="3"/>
        <v>1777141.4462240003</v>
      </c>
      <c r="AN11" s="1">
        <f t="shared" si="17"/>
        <v>-0.59299210914223155</v>
      </c>
      <c r="AO11" s="2">
        <f t="shared" si="18"/>
        <v>-0.39094073116548811</v>
      </c>
      <c r="AP11" s="3">
        <v>200000</v>
      </c>
      <c r="AQ11">
        <f t="shared" si="19"/>
        <v>1.3404789959502508</v>
      </c>
      <c r="AR11">
        <f t="shared" si="9"/>
        <v>-0.10915496569718211</v>
      </c>
      <c r="AS11">
        <f t="shared" si="10"/>
        <v>1.3314244469471184</v>
      </c>
      <c r="AT11">
        <f t="shared" si="11"/>
        <v>3.4232516358860123</v>
      </c>
      <c r="AU11" s="1">
        <f t="shared" si="12"/>
        <v>-0.14985687322663219</v>
      </c>
      <c r="AV11">
        <f t="shared" si="20"/>
        <v>-0.69576067500867556</v>
      </c>
      <c r="AW11" s="1">
        <f t="shared" si="13"/>
        <v>0.85570277145999196</v>
      </c>
      <c r="AX11">
        <f t="shared" si="21"/>
        <v>5.4655460158101015</v>
      </c>
      <c r="AY11">
        <f t="shared" si="14"/>
        <v>2119.4620586188844</v>
      </c>
    </row>
    <row r="12" spans="1:51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4"/>
        <v>2.5919560426629995</v>
      </c>
      <c r="AD12">
        <f t="shared" si="5"/>
        <v>-0.78874669437471789</v>
      </c>
      <c r="AE12" s="2">
        <f t="shared" si="6"/>
        <v>9.3997601185372393</v>
      </c>
      <c r="AF12">
        <f t="shared" si="1"/>
        <v>-3.1972056023617181</v>
      </c>
      <c r="AG12" s="1">
        <f t="shared" si="7"/>
        <v>-0.22641953370989976</v>
      </c>
      <c r="AH12" s="1">
        <f t="shared" si="7"/>
        <v>1.0303656708661162</v>
      </c>
      <c r="AI12">
        <f t="shared" si="8"/>
        <v>0.21974677545261531</v>
      </c>
      <c r="AJ12">
        <f t="shared" si="15"/>
        <v>0.17918651336520805</v>
      </c>
      <c r="AK12">
        <f t="shared" si="16"/>
        <v>0.14429736033531446</v>
      </c>
      <c r="AL12">
        <f t="shared" si="2"/>
        <v>1534206.2600356666</v>
      </c>
      <c r="AM12">
        <f t="shared" si="3"/>
        <v>2050200.3846515003</v>
      </c>
      <c r="AN12" s="1">
        <f t="shared" si="17"/>
        <v>-0.59528448843615822</v>
      </c>
      <c r="AO12" s="2">
        <f t="shared" si="18"/>
        <v>-0.3925764245555905</v>
      </c>
      <c r="AP12" s="3">
        <v>200000</v>
      </c>
      <c r="AQ12">
        <f t="shared" si="19"/>
        <v>1.3363264367099101</v>
      </c>
      <c r="AR12">
        <f t="shared" si="9"/>
        <v>-9.5269827606434737E-2</v>
      </c>
      <c r="AS12">
        <f t="shared" si="10"/>
        <v>1.3301795875108662</v>
      </c>
      <c r="AT12">
        <f t="shared" si="11"/>
        <v>3.4097151019227301</v>
      </c>
      <c r="AU12" s="1">
        <f t="shared" si="12"/>
        <v>-0.15711287295175458</v>
      </c>
      <c r="AV12">
        <f t="shared" si="20"/>
        <v>-0.85287354796043013</v>
      </c>
      <c r="AW12" s="1">
        <f t="shared" si="13"/>
        <v>0.87681193188650219</v>
      </c>
      <c r="AX12">
        <f t="shared" si="21"/>
        <v>6.3423579476966037</v>
      </c>
      <c r="AY12">
        <f t="shared" si="14"/>
        <v>2450.0695611309498</v>
      </c>
    </row>
    <row r="13" spans="1:51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4"/>
        <v>2.7105266347417203</v>
      </c>
      <c r="AD13">
        <f t="shared" si="5"/>
        <v>-0.95979665890377008</v>
      </c>
      <c r="AE13" s="2">
        <f t="shared" si="6"/>
        <v>10.42127381778735</v>
      </c>
      <c r="AF13">
        <f t="shared" si="1"/>
        <v>-3.7516952623620496</v>
      </c>
      <c r="AG13" s="1">
        <f t="shared" si="7"/>
        <v>-0.17104996452905219</v>
      </c>
      <c r="AH13" s="1">
        <f t="shared" si="7"/>
        <v>1.0215136992501108</v>
      </c>
      <c r="AI13">
        <f t="shared" si="8"/>
        <v>0.16744754833402556</v>
      </c>
      <c r="AJ13">
        <f t="shared" si="15"/>
        <v>0.18178805081003913</v>
      </c>
      <c r="AK13">
        <f t="shared" si="16"/>
        <v>0.10508211793984881</v>
      </c>
      <c r="AL13">
        <f t="shared" si="2"/>
        <v>1742907.02988</v>
      </c>
      <c r="AM13">
        <f t="shared" si="3"/>
        <v>2315571.1698899996</v>
      </c>
      <c r="AN13" s="1">
        <f t="shared" si="17"/>
        <v>-0.5967571215832207</v>
      </c>
      <c r="AO13" s="2">
        <f t="shared" si="18"/>
        <v>-0.39686202041161939</v>
      </c>
      <c r="AP13" s="3">
        <v>200000</v>
      </c>
      <c r="AQ13">
        <f t="shared" si="19"/>
        <v>1.3285683804083501</v>
      </c>
      <c r="AR13">
        <f t="shared" si="9"/>
        <v>-8.3919956283746461E-2</v>
      </c>
      <c r="AS13">
        <f t="shared" si="10"/>
        <v>1.3284454741104303</v>
      </c>
      <c r="AT13">
        <f t="shared" si="11"/>
        <v>3.3846055647785365</v>
      </c>
      <c r="AU13" s="1">
        <f t="shared" si="12"/>
        <v>-0.15834922638133994</v>
      </c>
      <c r="AV13">
        <f t="shared" si="20"/>
        <v>-1.0112227743417701</v>
      </c>
      <c r="AW13" s="1">
        <f t="shared" si="13"/>
        <v>0.87106509848003344</v>
      </c>
      <c r="AX13">
        <f t="shared" si="21"/>
        <v>7.2134230461766373</v>
      </c>
      <c r="AY13">
        <f t="shared" si="14"/>
        <v>2773.2292757628188</v>
      </c>
    </row>
    <row r="14" spans="1:51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4"/>
        <v>2.8164327034808418</v>
      </c>
      <c r="AD14">
        <f t="shared" si="5"/>
        <v>-1.1180510684477447</v>
      </c>
      <c r="AE14" s="2">
        <f t="shared" si="6"/>
        <v>11.4366759110223</v>
      </c>
      <c r="AF14">
        <f t="shared" si="1"/>
        <v>-4.3030199263169031</v>
      </c>
      <c r="AG14" s="1">
        <f t="shared" si="7"/>
        <v>-0.15825440954397463</v>
      </c>
      <c r="AH14" s="1">
        <f t="shared" si="7"/>
        <v>1.0154020932349503</v>
      </c>
      <c r="AI14">
        <f t="shared" si="8"/>
        <v>0.15585393274086612</v>
      </c>
      <c r="AJ14">
        <f t="shared" si="15"/>
        <v>0.18369904926551572</v>
      </c>
      <c r="AK14">
        <f t="shared" si="16"/>
        <v>0.10466979165443102</v>
      </c>
      <c r="AL14">
        <f t="shared" si="2"/>
        <v>1945440.1324166667</v>
      </c>
      <c r="AM14">
        <f t="shared" si="3"/>
        <v>2562275.2800349998</v>
      </c>
      <c r="AN14" s="1">
        <f t="shared" si="17"/>
        <v>-0.59784059967966541</v>
      </c>
      <c r="AO14" s="2">
        <f t="shared" si="18"/>
        <v>-0.40380665461588899</v>
      </c>
      <c r="AP14" s="3">
        <v>200000</v>
      </c>
      <c r="AQ14">
        <f t="shared" si="19"/>
        <v>1.3170671445191622</v>
      </c>
      <c r="AR14">
        <f t="shared" si="9"/>
        <v>-7.4446520854500264E-2</v>
      </c>
      <c r="AS14">
        <f t="shared" si="10"/>
        <v>1.3267376202319348</v>
      </c>
      <c r="AT14">
        <f t="shared" si="11"/>
        <v>3.3478069375670798</v>
      </c>
      <c r="AU14" s="1">
        <f t="shared" si="12"/>
        <v>-0.15349015496720697</v>
      </c>
      <c r="AV14">
        <f t="shared" si="20"/>
        <v>-1.1647129293089771</v>
      </c>
      <c r="AW14" s="1">
        <f t="shared" si="13"/>
        <v>0.83555225560996038</v>
      </c>
      <c r="AX14">
        <f t="shared" si="21"/>
        <v>8.0489753017865979</v>
      </c>
      <c r="AY14">
        <f t="shared" si="14"/>
        <v>3078.7193865813874</v>
      </c>
    </row>
    <row r="15" spans="1:51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4"/>
        <v>2.9150890236335414</v>
      </c>
      <c r="AD15">
        <f t="shared" si="5"/>
        <v>-1.2647574226514391</v>
      </c>
      <c r="AE15" s="2">
        <f t="shared" si="6"/>
        <v>12.453888443639299</v>
      </c>
      <c r="AF15">
        <f t="shared" si="1"/>
        <v>-4.8516678876678974</v>
      </c>
      <c r="AG15" s="1">
        <f t="shared" si="7"/>
        <v>-0.14670635420369438</v>
      </c>
      <c r="AH15" s="1">
        <f t="shared" si="7"/>
        <v>1.0172125326169983</v>
      </c>
      <c r="AI15">
        <f t="shared" si="8"/>
        <v>0.14422389569489544</v>
      </c>
      <c r="AJ15">
        <f t="shared" si="15"/>
        <v>0.18485398142106957</v>
      </c>
      <c r="AK15">
        <f t="shared" si="16"/>
        <v>0.10305792650396825</v>
      </c>
      <c r="AL15">
        <f t="shared" si="2"/>
        <v>2148422.9221899998</v>
      </c>
      <c r="AM15">
        <f t="shared" si="3"/>
        <v>2810370.078675</v>
      </c>
      <c r="AN15" s="1">
        <f t="shared" si="17"/>
        <v>-0.59849612428685828</v>
      </c>
      <c r="AO15" s="2">
        <f t="shared" si="18"/>
        <v>-0.40940693688198654</v>
      </c>
      <c r="AP15" s="3">
        <v>200000</v>
      </c>
      <c r="AQ15">
        <f t="shared" si="19"/>
        <v>1.3081084034470469</v>
      </c>
      <c r="AR15">
        <f t="shared" si="9"/>
        <v>-6.6361785651127075E-2</v>
      </c>
      <c r="AS15">
        <f t="shared" si="10"/>
        <v>1.3248041835398001</v>
      </c>
      <c r="AT15">
        <f t="shared" si="11"/>
        <v>3.3194897464687045</v>
      </c>
      <c r="AU15" s="1">
        <f t="shared" si="12"/>
        <v>-0.15338816201209646</v>
      </c>
      <c r="AV15">
        <f t="shared" si="20"/>
        <v>-1.3181010913210736</v>
      </c>
      <c r="AW15" s="1">
        <f t="shared" si="13"/>
        <v>0.82978013691087993</v>
      </c>
      <c r="AX15">
        <f t="shared" si="21"/>
        <v>8.8787554386974783</v>
      </c>
      <c r="AY15">
        <f t="shared" si="14"/>
        <v>3385.3134271444919</v>
      </c>
    </row>
    <row r="16" spans="1:51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4"/>
        <v>3.0044632205799586</v>
      </c>
      <c r="AD16">
        <f t="shared" si="5"/>
        <v>-1.48154443611537</v>
      </c>
      <c r="AE16" s="2">
        <f t="shared" si="6"/>
        <v>13.494096944178469</v>
      </c>
      <c r="AF16">
        <f t="shared" si="1"/>
        <v>-5.4779494850354116</v>
      </c>
      <c r="AG16" s="1">
        <f t="shared" si="7"/>
        <v>-0.21678701346393092</v>
      </c>
      <c r="AH16" s="1">
        <f t="shared" si="7"/>
        <v>1.0402085005391708</v>
      </c>
      <c r="AI16">
        <f t="shared" si="8"/>
        <v>0.2084072696498479</v>
      </c>
      <c r="AJ16">
        <f t="shared" si="15"/>
        <v>0.18592174565362865</v>
      </c>
      <c r="AK16">
        <f t="shared" si="16"/>
        <v>0.17600702450437045</v>
      </c>
      <c r="AL16">
        <f t="shared" si="2"/>
        <v>2344706.9102633335</v>
      </c>
      <c r="AM16">
        <f t="shared" si="3"/>
        <v>3046157.0020749997</v>
      </c>
      <c r="AN16" s="1">
        <f t="shared" si="17"/>
        <v>-0.59910265219160341</v>
      </c>
      <c r="AO16" s="2">
        <f t="shared" si="18"/>
        <v>-0.41511946703841091</v>
      </c>
      <c r="AP16" s="3">
        <v>200000</v>
      </c>
      <c r="AQ16">
        <f t="shared" si="19"/>
        <v>1.2991632296306435</v>
      </c>
      <c r="AR16">
        <f t="shared" si="9"/>
        <v>-5.9246381687300155E-2</v>
      </c>
      <c r="AS16">
        <f t="shared" si="10"/>
        <v>1.3231538634581774</v>
      </c>
      <c r="AT16">
        <f t="shared" si="11"/>
        <v>3.2915130697965478</v>
      </c>
      <c r="AU16" s="1">
        <f t="shared" si="12"/>
        <v>-0.14781412441165123</v>
      </c>
      <c r="AV16">
        <f t="shared" si="20"/>
        <v>-1.4659152157327249</v>
      </c>
      <c r="AW16" s="1">
        <f t="shared" si="13"/>
        <v>0.79503408217255178</v>
      </c>
      <c r="AX16">
        <f t="shared" si="21"/>
        <v>9.6737895208700309</v>
      </c>
      <c r="AY16">
        <f t="shared" si="14"/>
        <v>3678.2700597738526</v>
      </c>
    </row>
    <row r="17" spans="1:51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4"/>
        <v>3.0857024773424628</v>
      </c>
      <c r="AD17">
        <f t="shared" si="5"/>
        <v>-1.7012445291380978</v>
      </c>
      <c r="AE17" s="2">
        <f t="shared" si="6"/>
        <v>14.54301115556521</v>
      </c>
      <c r="AF17">
        <f t="shared" si="1"/>
        <v>-6.1177906209456347</v>
      </c>
      <c r="AG17" s="1">
        <f t="shared" si="7"/>
        <v>-0.21970009302272775</v>
      </c>
      <c r="AH17" s="1">
        <f t="shared" si="7"/>
        <v>1.0489142113867409</v>
      </c>
      <c r="AI17">
        <f t="shared" si="8"/>
        <v>0.20945477774799928</v>
      </c>
      <c r="AJ17">
        <f t="shared" si="15"/>
        <v>0.18680055744587248</v>
      </c>
      <c r="AK17">
        <f t="shared" si="16"/>
        <v>0.18478149165285754</v>
      </c>
      <c r="AL17">
        <f t="shared" si="2"/>
        <v>2533717.0905633331</v>
      </c>
      <c r="AM17">
        <f t="shared" si="3"/>
        <v>3263078.8216599999</v>
      </c>
      <c r="AN17" s="1">
        <f t="shared" si="17"/>
        <v>-0.59960219383322921</v>
      </c>
      <c r="AO17" s="2">
        <f t="shared" si="18"/>
        <v>-0.42260670925861493</v>
      </c>
      <c r="AP17" s="3">
        <v>200000</v>
      </c>
      <c r="AQ17">
        <f t="shared" si="19"/>
        <v>1.2878623402009355</v>
      </c>
      <c r="AR17">
        <f t="shared" si="9"/>
        <v>-5.3019340556634771E-2</v>
      </c>
      <c r="AS17">
        <f t="shared" si="10"/>
        <v>1.321653945538507</v>
      </c>
      <c r="AT17">
        <f t="shared" si="11"/>
        <v>3.2565866701724411</v>
      </c>
      <c r="AU17" s="1">
        <f t="shared" si="12"/>
        <v>-0.14133530826710883</v>
      </c>
      <c r="AV17">
        <f t="shared" si="20"/>
        <v>-1.6072505239998338</v>
      </c>
      <c r="AW17" s="1">
        <f t="shared" si="13"/>
        <v>0.75661074142170237</v>
      </c>
      <c r="AX17">
        <f t="shared" si="21"/>
        <v>10.430400262291734</v>
      </c>
      <c r="AY17">
        <f t="shared" si="14"/>
        <v>3951.3515544303914</v>
      </c>
    </row>
    <row r="18" spans="1:51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4"/>
        <v>3.0614212955280857</v>
      </c>
      <c r="AD18">
        <f t="shared" si="5"/>
        <v>-3.4427354885345292</v>
      </c>
      <c r="AE18" s="2">
        <f t="shared" si="6"/>
        <v>16.127682295602149</v>
      </c>
      <c r="AF18">
        <f t="shared" si="1"/>
        <v>-8.3816029753064427</v>
      </c>
      <c r="AG18" s="1">
        <f t="shared" si="7"/>
        <v>-1.7414909593964314</v>
      </c>
      <c r="AH18" s="1">
        <f t="shared" si="7"/>
        <v>1.5846711400369387</v>
      </c>
      <c r="AI18">
        <f t="shared" si="8"/>
        <v>1.0989604817033756</v>
      </c>
      <c r="AJ18">
        <f t="shared" si="15"/>
        <v>0.20012001760723436</v>
      </c>
      <c r="AK18">
        <f t="shared" si="16"/>
        <v>1.0720010105971842</v>
      </c>
      <c r="AL18">
        <f t="shared" si="2"/>
        <v>2476147.9672166668</v>
      </c>
      <c r="AM18">
        <f t="shared" si="3"/>
        <v>2984181.5885450002</v>
      </c>
      <c r="AN18" s="1">
        <f t="shared" si="17"/>
        <v>-0.60721174775295872</v>
      </c>
      <c r="AO18" s="2">
        <f t="shared" si="18"/>
        <v>-0.48097044540939665</v>
      </c>
      <c r="AP18" s="3">
        <v>200000</v>
      </c>
      <c r="AQ18">
        <f t="shared" si="19"/>
        <v>1.2051709461851718</v>
      </c>
      <c r="AR18">
        <f t="shared" si="9"/>
        <v>-4.5035784007928355E-2</v>
      </c>
      <c r="AS18">
        <f t="shared" si="10"/>
        <v>1.3319236870982629</v>
      </c>
      <c r="AT18">
        <f t="shared" si="11"/>
        <v>3.0144051216860492</v>
      </c>
      <c r="AU18" s="1">
        <f t="shared" si="12"/>
        <v>4.2145772412018542E-2</v>
      </c>
      <c r="AV18">
        <f t="shared" si="20"/>
        <v>-1.5651047515878154</v>
      </c>
      <c r="AW18" s="1">
        <f t="shared" si="13"/>
        <v>-0.21060248203023815</v>
      </c>
      <c r="AX18">
        <f t="shared" si="21"/>
        <v>10.219797780261496</v>
      </c>
      <c r="AY18">
        <f t="shared" si="14"/>
        <v>3623.9884782688664</v>
      </c>
    </row>
    <row r="19" spans="1:51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51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51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51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2016-03-13T10:26:04Z</dcterms:modified>
  <dc:language>en-US</dc:language>
</cp:coreProperties>
</file>