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5600" windowHeight="11952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N18" i="1" l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3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S2" i="1" l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M18" i="1" l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F18" i="1" l="1"/>
  <c r="AE18" i="1"/>
  <c r="AH18" i="1" s="1"/>
  <c r="AC18" i="1"/>
  <c r="AD18" i="1" s="1"/>
  <c r="AF17" i="1"/>
  <c r="AE17" i="1"/>
  <c r="AC17" i="1"/>
  <c r="AD17" i="1" s="1"/>
  <c r="AF16" i="1"/>
  <c r="AE16" i="1"/>
  <c r="AH17" i="1" s="1"/>
  <c r="AC16" i="1"/>
  <c r="AD16" i="1" s="1"/>
  <c r="AH15" i="1"/>
  <c r="AF15" i="1"/>
  <c r="AE15" i="1"/>
  <c r="AC15" i="1"/>
  <c r="AD15" i="1" s="1"/>
  <c r="AH14" i="1"/>
  <c r="AF14" i="1"/>
  <c r="AE14" i="1"/>
  <c r="AC14" i="1"/>
  <c r="AD14" i="1" s="1"/>
  <c r="AF13" i="1"/>
  <c r="AE13" i="1"/>
  <c r="AC13" i="1"/>
  <c r="AD13" i="1" s="1"/>
  <c r="AG13" i="1" s="1"/>
  <c r="AF12" i="1"/>
  <c r="AE12" i="1"/>
  <c r="AH13" i="1" s="1"/>
  <c r="AC12" i="1"/>
  <c r="AD12" i="1" s="1"/>
  <c r="AH11" i="1"/>
  <c r="AF11" i="1"/>
  <c r="AE11" i="1"/>
  <c r="AC11" i="1"/>
  <c r="AD11" i="1" s="1"/>
  <c r="AH10" i="1"/>
  <c r="AF10" i="1"/>
  <c r="AE10" i="1"/>
  <c r="AC10" i="1"/>
  <c r="AD10" i="1" s="1"/>
  <c r="AF9" i="1"/>
  <c r="AE9" i="1"/>
  <c r="AC9" i="1"/>
  <c r="AD9" i="1" s="1"/>
  <c r="AF8" i="1"/>
  <c r="AE8" i="1"/>
  <c r="AH9" i="1" s="1"/>
  <c r="AC8" i="1"/>
  <c r="AD8" i="1" s="1"/>
  <c r="AH7" i="1"/>
  <c r="AF7" i="1"/>
  <c r="AE7" i="1"/>
  <c r="AC7" i="1"/>
  <c r="AD7" i="1" s="1"/>
  <c r="AH6" i="1"/>
  <c r="AF6" i="1"/>
  <c r="AE6" i="1"/>
  <c r="AC6" i="1"/>
  <c r="AD6" i="1" s="1"/>
  <c r="AF5" i="1"/>
  <c r="AE5" i="1"/>
  <c r="AC5" i="1"/>
  <c r="AD5" i="1" s="1"/>
  <c r="AF4" i="1"/>
  <c r="AE4" i="1"/>
  <c r="AH5" i="1" s="1"/>
  <c r="AC4" i="1"/>
  <c r="AD4" i="1" s="1"/>
  <c r="AH3" i="1"/>
  <c r="AF3" i="1"/>
  <c r="AE3" i="1"/>
  <c r="AC3" i="1"/>
  <c r="AD3" i="1" s="1"/>
  <c r="AF2" i="1"/>
  <c r="AE2" i="1"/>
  <c r="AD2" i="1"/>
  <c r="AC2" i="1"/>
  <c r="AG11" i="1" l="1"/>
  <c r="AG8" i="1"/>
  <c r="AG3" i="1"/>
  <c r="AI3" i="1" s="1"/>
  <c r="AG5" i="1"/>
  <c r="AI5" i="1" s="1"/>
  <c r="AG7" i="1"/>
  <c r="AI7" i="1" s="1"/>
  <c r="AG6" i="1"/>
  <c r="AI6" i="1" s="1"/>
  <c r="AG9" i="1"/>
  <c r="AI9" i="1" s="1"/>
  <c r="AG12" i="1"/>
  <c r="AG18" i="1"/>
  <c r="AI18" i="1" s="1"/>
  <c r="AG4" i="1"/>
  <c r="AG14" i="1"/>
  <c r="AI14" i="1" s="1"/>
  <c r="AG17" i="1"/>
  <c r="AI17" i="1" s="1"/>
  <c r="AG10" i="1"/>
  <c r="AI10" i="1" s="1"/>
  <c r="AG15" i="1"/>
  <c r="AI15" i="1" s="1"/>
  <c r="AG16" i="1"/>
  <c r="AI13" i="1"/>
  <c r="AI11" i="1"/>
  <c r="AH4" i="1"/>
  <c r="AH8" i="1"/>
  <c r="AI8" i="1" s="1"/>
  <c r="AH12" i="1"/>
  <c r="AH16" i="1"/>
  <c r="AI16" i="1" s="1"/>
  <c r="AY2" i="1"/>
  <c r="AK6" i="1" l="1"/>
  <c r="AK8" i="1"/>
  <c r="AK13" i="1"/>
  <c r="AK17" i="1"/>
  <c r="AK5" i="1"/>
  <c r="AI4" i="1"/>
  <c r="AK14" i="1"/>
  <c r="AK9" i="1"/>
  <c r="AK3" i="1"/>
  <c r="AK16" i="1"/>
  <c r="AK11" i="1"/>
  <c r="AK15" i="1"/>
  <c r="AK10" i="1"/>
  <c r="AK18" i="1"/>
  <c r="AK7" i="1"/>
  <c r="AI12" i="1"/>
  <c r="AL2" i="1"/>
  <c r="AK4" i="1" l="1"/>
  <c r="AK12" i="1"/>
  <c r="AO2" i="1"/>
  <c r="AM2" i="1"/>
  <c r="AT6" i="1" l="1"/>
  <c r="AY6" i="1" s="1"/>
  <c r="AT15" i="1"/>
  <c r="AY15" i="1" s="1"/>
  <c r="AT12" i="1"/>
  <c r="AY12" i="1" s="1"/>
  <c r="AP2" i="1"/>
  <c r="AT3" i="1"/>
  <c r="AY3" i="1" s="1"/>
  <c r="AO6" i="1" l="1"/>
  <c r="AU6" i="1" s="1"/>
  <c r="AT11" i="1"/>
  <c r="AY11" i="1" s="1"/>
  <c r="AT4" i="1"/>
  <c r="AY4" i="1" s="1"/>
  <c r="AT14" i="1"/>
  <c r="AY14" i="1" s="1"/>
  <c r="AT7" i="1"/>
  <c r="AY7" i="1" s="1"/>
  <c r="AT18" i="1"/>
  <c r="AY18" i="1" s="1"/>
  <c r="AT8" i="1"/>
  <c r="AY8" i="1" s="1"/>
  <c r="AT9" i="1"/>
  <c r="AY9" i="1" s="1"/>
  <c r="AT13" i="1"/>
  <c r="AY13" i="1" s="1"/>
  <c r="AT5" i="1"/>
  <c r="AY5" i="1" s="1"/>
  <c r="AT10" i="1"/>
  <c r="AY10" i="1" s="1"/>
  <c r="AT17" i="1"/>
  <c r="AY17" i="1" s="1"/>
  <c r="AT16" i="1"/>
  <c r="AY16" i="1" s="1"/>
  <c r="AO12" i="1"/>
  <c r="AU12" i="1" s="1"/>
  <c r="AO3" i="1"/>
  <c r="AW3" i="1" s="1"/>
  <c r="AX3" i="1" s="1"/>
  <c r="AW6" i="1" l="1"/>
  <c r="AO8" i="1"/>
  <c r="AU8" i="1" s="1"/>
  <c r="AO17" i="1"/>
  <c r="AU17" i="1" s="1"/>
  <c r="AO5" i="1"/>
  <c r="AW5" i="1" s="1"/>
  <c r="AO18" i="1"/>
  <c r="AW18" i="1" s="1"/>
  <c r="AO14" i="1"/>
  <c r="AU14" i="1" s="1"/>
  <c r="AO11" i="1"/>
  <c r="AW11" i="1" s="1"/>
  <c r="AO16" i="1"/>
  <c r="AW16" i="1" s="1"/>
  <c r="AO10" i="1"/>
  <c r="AU10" i="1" s="1"/>
  <c r="AO13" i="1"/>
  <c r="AU13" i="1" s="1"/>
  <c r="AO7" i="1"/>
  <c r="AU7" i="1" s="1"/>
  <c r="AO4" i="1"/>
  <c r="AW4" i="1" s="1"/>
  <c r="AX4" i="1" s="1"/>
  <c r="AX5" i="1" s="1"/>
  <c r="AO9" i="1"/>
  <c r="AW9" i="1" s="1"/>
  <c r="AW8" i="1"/>
  <c r="AW17" i="1"/>
  <c r="AW12" i="1"/>
  <c r="AU3" i="1"/>
  <c r="AV3" i="1" s="1"/>
  <c r="AO15" i="1"/>
  <c r="AW15" i="1" s="1"/>
  <c r="AX6" i="1" l="1"/>
  <c r="AU11" i="1"/>
  <c r="AU5" i="1"/>
  <c r="AW13" i="1"/>
  <c r="AU9" i="1"/>
  <c r="AU18" i="1"/>
  <c r="AU16" i="1"/>
  <c r="AW14" i="1"/>
  <c r="AW10" i="1"/>
  <c r="AW7" i="1"/>
  <c r="AU4" i="1"/>
  <c r="AV4" i="1" s="1"/>
  <c r="AV5" i="1" s="1"/>
  <c r="AV6" i="1" s="1"/>
  <c r="AV7" i="1" s="1"/>
  <c r="AV8" i="1" s="1"/>
  <c r="AU15" i="1"/>
  <c r="AX7" i="1" l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V9" i="1"/>
  <c r="AV10" i="1" s="1"/>
  <c r="AV11" i="1" s="1"/>
  <c r="AV12" i="1" s="1"/>
  <c r="AV13" i="1" s="1"/>
  <c r="AV14" i="1" s="1"/>
  <c r="AV15" i="1" s="1"/>
  <c r="AV16" i="1" s="1"/>
  <c r="AV17" i="1" s="1"/>
  <c r="AV18" i="1" s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<sst xmlns="http://schemas.openxmlformats.org/spreadsheetml/2006/main" count="51" uniqueCount="51">
  <si>
    <t>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</si>
  <si>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</si>
  <si>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</si>
  <si>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</si>
  <si>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</si>
  <si>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</si>
  <si>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</si>
  <si>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</si>
  <si>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</si>
  <si>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</si>
  <si>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</si>
  <si>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</si>
  <si>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</si>
  <si>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</si>
  <si>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</si>
  <si>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</si>
  <si>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</si>
  <si>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</si>
  <si>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</si>
  <si>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</si>
  <si>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</si>
  <si>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</si>
  <si>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</si>
  <si>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</si>
  <si>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</si>
  <si>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</si>
  <si>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</si>
  <si>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</si>
  <si>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p</t>
    <phoneticPr fontId="1"/>
  </si>
  <si>
    <t>q</t>
    <phoneticPr fontId="1"/>
  </si>
  <si>
    <t>D/E</t>
    <phoneticPr fontId="1"/>
  </si>
  <si>
    <t>E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</si>
  <si>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</si>
  <si>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</si>
  <si>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</si>
  <si>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</si>
  <si>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</si>
  <si>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s_n_real_pred</t>
    <phoneticPr fontId="1"/>
  </si>
  <si>
    <t>ev_ela</t>
    <phoneticPr fontId="1"/>
  </si>
  <si>
    <t>ev_pla</t>
    <phoneticPr fontId="1"/>
  </si>
  <si>
    <t>eq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</si>
  <si>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</si>
  <si>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</si>
  <si>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</si>
  <si>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</si>
  <si>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dratio</t>
    <phoneticPr fontId="1"/>
  </si>
  <si>
    <t>dratio-M</t>
    <phoneticPr fontId="1"/>
  </si>
  <si>
    <t>dratio_pred</t>
    <phoneticPr fontId="1"/>
  </si>
  <si>
    <t>dev/deq-ratioF</t>
    <phoneticPr fontId="1"/>
  </si>
  <si>
    <t>dev/deq_pred</t>
    <phoneticPr fontId="1"/>
  </si>
  <si>
    <t>K_phi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</si>
</sst>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2"/>
  <sheetViews>
    <sheetView tabSelected="1" topLeftCell="AC1" zoomScale="70" zoomScaleNormal="70" workbookViewId="0">
      <selection activeCell="AN1" sqref="AN1:AN1048576"/>
    </sheetView>
  </sheetViews>
  <sheetFormatPr defaultRowHeight="13.2" x14ac:dyDescent="0.25"/>
  <cols>
    <col min="1" max="2" width="13.77734375"/>
    <col min="3" max="3" width="12.77734375"/>
    <col min="4" max="4" width="13.77734375"/>
    <col min="5" max="5" width="12.77734375"/>
    <col min="6" max="6" width="18.5546875"/>
    <col min="7" max="8" width="12.77734375"/>
    <col min="9" max="9" width="13.77734375"/>
    <col min="10" max="15" width="12.77734375"/>
    <col min="16" max="16" width="13.77734375"/>
    <col min="17" max="17" width="14.33203125"/>
    <col min="18" max="18" width="6.44140625"/>
    <col min="19" max="26" width="13.77734375"/>
    <col min="27" max="27" width="12.77734375"/>
    <col min="28" max="28" width="15.33203125" bestFit="1" customWidth="1"/>
    <col min="31" max="31" width="13.109375" bestFit="1" customWidth="1"/>
    <col min="32" max="32" width="13.109375" customWidth="1"/>
    <col min="36" max="37" width="12.88671875" customWidth="1"/>
    <col min="42" max="42" width="12.77734375" bestFit="1" customWidth="1"/>
    <col min="43" max="43" width="12.77734375" customWidth="1"/>
    <col min="44" max="45" width="10.44140625" customWidth="1"/>
    <col min="46" max="46" width="8.88671875" customWidth="1"/>
    <col min="47" max="47" width="12.44140625" customWidth="1"/>
    <col min="48" max="48" width="11.21875" customWidth="1"/>
    <col min="51" max="52" width="13.33203125" customWidth="1"/>
    <col min="53" max="54" width="13.109375" bestFit="1" customWidth="1"/>
    <col min="55" max="55" width="13.109375" customWidth="1"/>
    <col min="56" max="1033" width="11.5546875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38</v>
      </c>
      <c r="AD1" t="s">
        <v>39</v>
      </c>
      <c r="AE1" s="2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49</v>
      </c>
      <c r="AK1" t="s">
        <v>48</v>
      </c>
      <c r="AL1" t="s">
        <v>28</v>
      </c>
      <c r="AM1" t="s">
        <v>29</v>
      </c>
      <c r="AN1" t="s">
        <v>50</v>
      </c>
      <c r="AO1" t="s">
        <v>30</v>
      </c>
      <c r="AP1" t="s">
        <v>31</v>
      </c>
      <c r="AQ1" t="s">
        <v>45</v>
      </c>
      <c r="AR1" t="s">
        <v>46</v>
      </c>
      <c r="AS1" t="s">
        <v>47</v>
      </c>
      <c r="AT1" t="s">
        <v>32</v>
      </c>
      <c r="AU1" t="s">
        <v>33</v>
      </c>
      <c r="AV1" t="s">
        <v>34</v>
      </c>
      <c r="AW1" t="s">
        <v>35</v>
      </c>
      <c r="AX1" t="s">
        <v>36</v>
      </c>
      <c r="AY1" t="s">
        <v>37</v>
      </c>
    </row>
    <row r="2" spans="1:55" x14ac:dyDescent="0.25">
      <c r="A2">
        <v>0.160598911058</v>
      </c>
      <c r="B2">
        <v>0.23247427876599999</v>
      </c>
      <c r="C2">
        <v>0.11177015168899999</v>
      </c>
      <c r="D2">
        <v>3.2205816012099999E-3</v>
      </c>
      <c r="E2">
        <v>1.01649155461E-2</v>
      </c>
      <c r="F2">
        <v>8.3971406922700003E-5</v>
      </c>
      <c r="G2">
        <v>1.9124270631399999E-4</v>
      </c>
      <c r="H2">
        <v>0.66639920393499996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47684</v>
      </c>
      <c r="S2">
        <v>1361.1695950999999</v>
      </c>
      <c r="T2">
        <v>1310.5665829100001</v>
      </c>
      <c r="U2">
        <v>4858.0492017500001</v>
      </c>
      <c r="V2">
        <v>5.6397904483200003</v>
      </c>
      <c r="W2">
        <v>4.2122077073200002</v>
      </c>
      <c r="X2">
        <v>1378.8087566700001</v>
      </c>
      <c r="Y2">
        <v>1334.9126763199999</v>
      </c>
      <c r="Z2">
        <v>4832.7029428899996</v>
      </c>
      <c r="AA2">
        <v>2.08505185138E-3</v>
      </c>
      <c r="AB2">
        <f t="shared" ref="AB2:AB22" si="0">-100*((H2+1)/(0.6663992+1)-1)</f>
        <v>-2.36137909226386E-7</v>
      </c>
      <c r="AC2">
        <f>1.34 *((AL2/100000)^0.3-(2594/100000)^0.3)</f>
        <v>-4.1125681660424598E-3</v>
      </c>
      <c r="AD2">
        <f>AB2-AC2</f>
        <v>4.1123320281332334E-3</v>
      </c>
      <c r="AE2" s="2">
        <f>P2-AB2/3</f>
        <v>7.8712636408795333E-8</v>
      </c>
      <c r="AF2">
        <f t="shared" ref="AF2:AF18" si="1">AB2-P2/2</f>
        <v>-2.36137909226386E-7</v>
      </c>
      <c r="AL2">
        <f t="shared" ref="AL2:AL18" si="2">(X2+Y2+Z2)/3</f>
        <v>2515.4747919599999</v>
      </c>
      <c r="AM2">
        <f t="shared" ref="AM2:AM18" si="3">Z2-(Y2+X2)/2</f>
        <v>3475.8422263949997</v>
      </c>
      <c r="AN2" s="1">
        <f>(-2*AJ2-3)/(-2*AJ2+6)</f>
        <v>-0.5</v>
      </c>
      <c r="AO2">
        <f t="shared" ref="AO2:AO18" si="4">1/(2+AN2*AT2-2*0.33*(1+AN2+AT2))</f>
        <v>-0.22624434389140272</v>
      </c>
      <c r="AP2" s="1" t="e">
        <f>3*(1-2*0.33)*(AL2-AL1)/(AC2-AC1)</f>
        <v>#VALUE!</v>
      </c>
      <c r="AQ2">
        <f>AM2/AL2</f>
        <v>1.3817837640450785</v>
      </c>
      <c r="AR2">
        <f>-1.386/(AE2+1.27)+0.03463</f>
        <v>-1.0567085150376916</v>
      </c>
      <c r="AS2">
        <f>1.35*(AL2/3255000)^-0.0723-1.386/(AE2+1.27)+0.03463</f>
        <v>1.2096383603061214</v>
      </c>
      <c r="AT2">
        <v>5.25</v>
      </c>
      <c r="AV2">
        <v>0</v>
      </c>
      <c r="AX2">
        <v>0</v>
      </c>
      <c r="AY2">
        <f>(AT2*X2-4*X2*(1-2*0.01*P2-0.01*AF2)*(0.08/0.4)^2/(-0.08/0.4*0.01*P2-(2*0.08/0.4+3)*0.01*AF2+0.08/0.4+1))/1000</f>
        <v>7.0549048057573849</v>
      </c>
    </row>
    <row r="3" spans="1:55" s="1" customFormat="1" x14ac:dyDescent="0.25">
      <c r="A3" s="1">
        <v>0.508269369114</v>
      </c>
      <c r="B3" s="1">
        <v>0.738698499083</v>
      </c>
      <c r="C3" s="1">
        <v>0.421484377533</v>
      </c>
      <c r="D3" s="1">
        <v>1.5013259073199999E-2</v>
      </c>
      <c r="E3" s="1">
        <v>2.3387213614000001E-2</v>
      </c>
      <c r="F3" s="1">
        <v>4.3996024790400002E-3</v>
      </c>
      <c r="G3" s="1">
        <v>7.1927789310899997E-3</v>
      </c>
      <c r="H3" s="1">
        <v>0.66399543185400001</v>
      </c>
      <c r="I3" s="1">
        <v>0.112944632931</v>
      </c>
      <c r="J3" s="1">
        <v>7.6291910633599996E-2</v>
      </c>
      <c r="K3" s="1">
        <v>2.88955635048E-2</v>
      </c>
      <c r="L3" s="1">
        <v>3.64782368856E-2</v>
      </c>
      <c r="M3" s="1">
        <v>6.5848467770900004E-2</v>
      </c>
      <c r="N3" s="1">
        <v>0.102771104271</v>
      </c>
      <c r="O3" s="1">
        <v>9.5390499637699994E-2</v>
      </c>
      <c r="P3" s="1">
        <v>0.65193792854100008</v>
      </c>
      <c r="Q3" s="1">
        <v>-0.39043115332</v>
      </c>
      <c r="R3" s="1">
        <v>47684</v>
      </c>
      <c r="S3" s="1">
        <v>3977.7896006199999</v>
      </c>
      <c r="T3" s="1">
        <v>3903.2159828600002</v>
      </c>
      <c r="U3" s="1">
        <v>14105.058251099999</v>
      </c>
      <c r="V3" s="1">
        <v>16.4209072582</v>
      </c>
      <c r="W3" s="1">
        <v>12.2213842794</v>
      </c>
      <c r="X3" s="1">
        <v>4073.1314121700002</v>
      </c>
      <c r="Y3" s="1">
        <v>3971.22207149</v>
      </c>
      <c r="Z3" s="1">
        <v>14063.397295000001</v>
      </c>
      <c r="AA3" s="1">
        <v>9.9885671477999995E-4</v>
      </c>
      <c r="AB3" s="1">
        <f t="shared" si="0"/>
        <v>0.14424923787768051</v>
      </c>
      <c r="AC3">
        <f t="shared" ref="AC3:AC18" si="5">1.34 *((AL3/100000)^0.3-(2594/100000)^0.3)</f>
        <v>0.16480005342311152</v>
      </c>
      <c r="AD3">
        <f t="shared" ref="AD3:AD18" si="6">AB3-AC3</f>
        <v>-2.0550815545431006E-2</v>
      </c>
      <c r="AE3" s="2">
        <f t="shared" ref="AE3:AE18" si="7">P3-AB3/3</f>
        <v>0.60385484924843991</v>
      </c>
      <c r="AF3">
        <f t="shared" si="1"/>
        <v>-0.18171972639281952</v>
      </c>
      <c r="AG3" s="1">
        <f t="shared" ref="AG3:AH18" si="8">AD3-AD2</f>
        <v>-2.4663147573564241E-2</v>
      </c>
      <c r="AH3" s="1">
        <f t="shared" si="8"/>
        <v>0.6038547705358035</v>
      </c>
      <c r="AI3">
        <f t="shared" ref="AI3:AI18" si="9">-AG3/AH3</f>
        <v>4.0842846288488374E-2</v>
      </c>
      <c r="AJ3">
        <f>-(1.35-(1.35*(AL3/3255000)^-0.0723))+0.2354+1.382*AR3</f>
        <v>7.9540675560220153E-3</v>
      </c>
      <c r="AK3">
        <f>AI3+(1.35-(1.35*(AL3/3255000)^-0.0723))</f>
        <v>-0.70605126612892855</v>
      </c>
      <c r="AL3">
        <f t="shared" si="2"/>
        <v>7369.2502595533333</v>
      </c>
      <c r="AM3">
        <f t="shared" si="3"/>
        <v>10041.22055317</v>
      </c>
      <c r="AN3" s="1">
        <f>(-2*AJ3-3)/(-2*AJ3+6)</f>
        <v>-0.50398760634141981</v>
      </c>
      <c r="AO3" s="1">
        <f t="shared" si="4"/>
        <v>-0.41715173336738198</v>
      </c>
      <c r="AP3" s="1">
        <v>28139.598604578099</v>
      </c>
      <c r="AQ3">
        <f>AM3/AL3</f>
        <v>1.3625837364055839</v>
      </c>
      <c r="AR3">
        <f t="shared" ref="AR3:AR18" si="10">-1.386/(AE3+1.27)+0.03463</f>
        <v>-0.7050217401312554</v>
      </c>
      <c r="AS3">
        <f t="shared" ref="AS3:AS18" si="11">1.35*(AL3/3255000)^-0.0723-1.386/(AE3+1.27)+0.03463</f>
        <v>1.3918723722861615</v>
      </c>
      <c r="AT3" s="1">
        <f>(2*AQ3+3)/(3-AQ3)</f>
        <v>3.4964642773508432</v>
      </c>
      <c r="AU3" s="1">
        <f>(1+2*AN3)*(AL3-AL2)*(1-AQ3/3)/(3*AO3*AP3*AN3)</f>
        <v>-1.1904378826251398E-3</v>
      </c>
      <c r="AV3" s="1">
        <f>(AV2+AU3)</f>
        <v>-1.1904378826251398E-3</v>
      </c>
      <c r="AW3" s="1">
        <f>2*(1-AN3)*(AL3-AL2)*(1-AQ3/3)/(9*AO3*AP3*AN3)</f>
        <v>0.14966403971812714</v>
      </c>
      <c r="AX3" s="1">
        <f>AX2+AW3</f>
        <v>0.14966403971812714</v>
      </c>
      <c r="AY3">
        <f t="shared" ref="AY3:AY18" si="12">(AT3*X3-4*X3*(1-0.01*P3-2*0.01*AF3)*(0.08/0.4)/(-0.08/0.4*0.01*P3-(2*0.08/0.4+3)*0.01*AF3+0.08/0.4+1))/1000</f>
        <v>11.544925646599328</v>
      </c>
      <c r="AZ3"/>
      <c r="BA3"/>
      <c r="BB3"/>
      <c r="BC3"/>
    </row>
    <row r="4" spans="1:55" s="2" customFormat="1" x14ac:dyDescent="0.25">
      <c r="A4" s="2">
        <v>1.6453933726400001</v>
      </c>
      <c r="B4" s="2">
        <v>2.2481810796700001</v>
      </c>
      <c r="C4" s="2">
        <v>0.83864446361800005</v>
      </c>
      <c r="D4" s="2">
        <v>0.43702442694900001</v>
      </c>
      <c r="E4" s="2">
        <v>0.24640725658500001</v>
      </c>
      <c r="F4" s="2">
        <v>0.10415921518600001</v>
      </c>
      <c r="G4" s="2">
        <v>9.2896599822800005E-2</v>
      </c>
      <c r="H4" s="2">
        <v>0.66111647616900004</v>
      </c>
      <c r="I4" s="2">
        <v>0.46275155698999998</v>
      </c>
      <c r="J4" s="2">
        <v>0.185320649339</v>
      </c>
      <c r="K4" s="2">
        <v>0.122034816881</v>
      </c>
      <c r="L4" s="2">
        <v>6.5875421232099995E-2</v>
      </c>
      <c r="M4" s="2">
        <v>3.02479383603E-2</v>
      </c>
      <c r="N4" s="2">
        <v>0.28441650916299999</v>
      </c>
      <c r="O4" s="2">
        <v>0.34307343784099997</v>
      </c>
      <c r="P4" s="2">
        <v>1.6545970663610001</v>
      </c>
      <c r="Q4" s="2">
        <v>-0.95620495132399996</v>
      </c>
      <c r="R4" s="2">
        <v>47684</v>
      </c>
      <c r="S4" s="2">
        <v>12777.895235600001</v>
      </c>
      <c r="T4" s="2">
        <v>12517.881634699999</v>
      </c>
      <c r="U4" s="2">
        <v>47819.530009200003</v>
      </c>
      <c r="V4" s="2">
        <v>58.721910993800002</v>
      </c>
      <c r="W4" s="2">
        <v>43.220880601200001</v>
      </c>
      <c r="X4" s="2">
        <v>13166.636659</v>
      </c>
      <c r="Y4" s="2">
        <v>12803.179452300001</v>
      </c>
      <c r="Z4" s="2">
        <v>50015.061769699998</v>
      </c>
      <c r="AA4" s="2">
        <v>9.5719944978100004E-4</v>
      </c>
      <c r="AB4" s="2">
        <f t="shared" si="0"/>
        <v>0.31701430431554378</v>
      </c>
      <c r="AC4">
        <f t="shared" si="5"/>
        <v>0.43951887887353658</v>
      </c>
      <c r="AD4">
        <f t="shared" si="6"/>
        <v>-0.1225045745579928</v>
      </c>
      <c r="AE4" s="2">
        <f t="shared" si="7"/>
        <v>1.5489256315891522</v>
      </c>
      <c r="AF4">
        <f t="shared" si="1"/>
        <v>-0.51028422886495628</v>
      </c>
      <c r="AG4" s="1">
        <f t="shared" si="8"/>
        <v>-0.10195375901256179</v>
      </c>
      <c r="AH4" s="1">
        <f t="shared" si="8"/>
        <v>0.94507078234071229</v>
      </c>
      <c r="AI4">
        <f t="shared" si="9"/>
        <v>0.10787949529033893</v>
      </c>
      <c r="AJ4">
        <f t="shared" ref="AJ4:AJ22" si="13">-(1.35-(1.35*(AL4/3255000)^-0.0723))+0.2354+1.382*AR4</f>
        <v>0.17159320723821048</v>
      </c>
      <c r="AK4">
        <f t="shared" ref="AK4:AK18" si="14">AI4+(1.35-(1.35*(AL4/3255000)^-0.0723))</f>
        <v>-0.45995222581271566</v>
      </c>
      <c r="AL4">
        <f t="shared" si="2"/>
        <v>25328.292626999999</v>
      </c>
      <c r="AM4">
        <f t="shared" si="3"/>
        <v>37030.15371405</v>
      </c>
      <c r="AN4" s="1">
        <f t="shared" ref="AN4:AN18" si="15">(-2*AJ4-3)/(-2*AJ4+6)</f>
        <v>-0.59100169449317019</v>
      </c>
      <c r="AO4" s="2">
        <f t="shared" si="4"/>
        <v>-0.32377891353753191</v>
      </c>
      <c r="AP4" s="1">
        <v>28139.598604578088</v>
      </c>
      <c r="AQ4">
        <f>AM4/AL4</f>
        <v>1.4620074972829318</v>
      </c>
      <c r="AR4">
        <f t="shared" si="10"/>
        <v>-0.45704668152304212</v>
      </c>
      <c r="AS4">
        <f t="shared" si="11"/>
        <v>1.4607850395800126</v>
      </c>
      <c r="AT4" s="2">
        <f t="shared" ref="AT4:AT18" si="16">(2*AQ4+3)/(3-AQ4)</f>
        <v>3.851784052328151</v>
      </c>
      <c r="AU4" s="1">
        <f t="shared" ref="AU4:AU18" si="17">(1+2*AN4)*(AL4-AL3)*(1-AQ4/3)/(3*AO4*AP4*AN4)</f>
        <v>-0.10373353385622849</v>
      </c>
      <c r="AV4" s="2">
        <f t="shared" ref="AV4:AV18" si="18">AV3+AU4</f>
        <v>-0.10492397173885364</v>
      </c>
      <c r="AW4" s="1">
        <f t="shared" ref="AW4:AW18" si="19">2*(1-AN4)*(AL4-AL3)*(1-AQ4/3)/(9*AO4*AP4*AN4)</f>
        <v>0.60453170335713058</v>
      </c>
      <c r="AX4" s="2">
        <f>AX3+AW4</f>
        <v>0.75419574307525772</v>
      </c>
      <c r="AY4">
        <f t="shared" si="12"/>
        <v>42.093808622920491</v>
      </c>
      <c r="AZ4"/>
      <c r="BA4"/>
      <c r="BB4"/>
      <c r="BC4"/>
    </row>
    <row r="5" spans="1:55" x14ac:dyDescent="0.25">
      <c r="A5">
        <v>3.1487884125400001</v>
      </c>
      <c r="B5">
        <v>4.0748864564599998</v>
      </c>
      <c r="C5">
        <v>1.1862031065800001</v>
      </c>
      <c r="D5">
        <v>1.6300029767299999</v>
      </c>
      <c r="E5">
        <v>0.51493008102500004</v>
      </c>
      <c r="F5">
        <v>0.29977276064199998</v>
      </c>
      <c r="G5">
        <v>0.19451339465699999</v>
      </c>
      <c r="H5">
        <v>0.66271334744400001</v>
      </c>
      <c r="I5">
        <v>0.90095018846200003</v>
      </c>
      <c r="J5">
        <v>0.28777763106900001</v>
      </c>
      <c r="K5">
        <v>0.375713181678</v>
      </c>
      <c r="L5">
        <v>0.14288359626300001</v>
      </c>
      <c r="M5">
        <v>3.9362677192599997E-2</v>
      </c>
      <c r="N5">
        <v>0.39958295244800002</v>
      </c>
      <c r="O5">
        <v>0.68812835277499995</v>
      </c>
      <c r="P5">
        <v>2.6560478027109999</v>
      </c>
      <c r="Q5">
        <v>-1.568283609724</v>
      </c>
      <c r="R5">
        <v>47684</v>
      </c>
      <c r="S5">
        <v>24136.3529285</v>
      </c>
      <c r="T5">
        <v>23422.9739701</v>
      </c>
      <c r="U5">
        <v>93103.556972100007</v>
      </c>
      <c r="V5">
        <v>117.61625472599999</v>
      </c>
      <c r="W5">
        <v>85.468871372600006</v>
      </c>
      <c r="X5">
        <v>25013.793763900001</v>
      </c>
      <c r="Y5">
        <v>23997.756531899999</v>
      </c>
      <c r="Z5">
        <v>99190.078895500003</v>
      </c>
      <c r="AA5">
        <v>9.9883865009299999E-4</v>
      </c>
      <c r="AB5">
        <f t="shared" si="0"/>
        <v>0.22118664939348998</v>
      </c>
      <c r="AC5">
        <f t="shared" si="5"/>
        <v>0.63646857517935185</v>
      </c>
      <c r="AD5">
        <f t="shared" si="6"/>
        <v>-0.41528192578586187</v>
      </c>
      <c r="AE5" s="2">
        <f t="shared" si="7"/>
        <v>2.5823189195798366</v>
      </c>
      <c r="AF5">
        <f t="shared" si="1"/>
        <v>-1.10683725196201</v>
      </c>
      <c r="AG5" s="1">
        <f t="shared" si="8"/>
        <v>-0.29277735122786908</v>
      </c>
      <c r="AH5" s="1">
        <f t="shared" si="8"/>
        <v>1.0333932879906844</v>
      </c>
      <c r="AI5">
        <f t="shared" si="9"/>
        <v>0.283316482340563</v>
      </c>
      <c r="AJ5">
        <f t="shared" si="13"/>
        <v>0.26344143101404943</v>
      </c>
      <c r="AK5">
        <f t="shared" si="14"/>
        <v>-0.19408680441648557</v>
      </c>
      <c r="AL5">
        <f t="shared" si="2"/>
        <v>49400.543063766672</v>
      </c>
      <c r="AM5">
        <f t="shared" si="3"/>
        <v>74684.303747600003</v>
      </c>
      <c r="AN5" s="1">
        <f t="shared" si="15"/>
        <v>-0.64440112884830525</v>
      </c>
      <c r="AO5">
        <f t="shared" si="4"/>
        <v>-0.28454229181900093</v>
      </c>
      <c r="AP5" s="1">
        <v>28139.598604578088</v>
      </c>
      <c r="AQ5">
        <f t="shared" ref="AQ5:AQ18" si="20">AM5/AL5</f>
        <v>1.5118113914496207</v>
      </c>
      <c r="AR5">
        <f t="shared" si="10"/>
        <v>-0.32515329648552765</v>
      </c>
      <c r="AS5">
        <f t="shared" si="11"/>
        <v>1.502249990271521</v>
      </c>
      <c r="AT5">
        <f t="shared" si="16"/>
        <v>4.0476205423765181</v>
      </c>
      <c r="AU5" s="1">
        <f t="shared" si="17"/>
        <v>-0.22279822548023656</v>
      </c>
      <c r="AV5">
        <f t="shared" si="18"/>
        <v>-0.32772219721909018</v>
      </c>
      <c r="AW5" s="1">
        <f t="shared" si="19"/>
        <v>0.84572204388137662</v>
      </c>
      <c r="AX5">
        <f>AX4+AW5</f>
        <v>1.5999177869566343</v>
      </c>
      <c r="AY5">
        <f t="shared" si="12"/>
        <v>85.079679730579613</v>
      </c>
    </row>
    <row r="6" spans="1:55" x14ac:dyDescent="0.25">
      <c r="A6">
        <v>4.8111521126300003</v>
      </c>
      <c r="B6">
        <v>6.0170728312900001</v>
      </c>
      <c r="C6">
        <v>1.49149612989</v>
      </c>
      <c r="D6">
        <v>3.2293736645800002</v>
      </c>
      <c r="E6">
        <v>0.73870999253000003</v>
      </c>
      <c r="F6">
        <v>0.53782098359499997</v>
      </c>
      <c r="G6">
        <v>0.31384019965799997</v>
      </c>
      <c r="H6">
        <v>0.66446645010899996</v>
      </c>
      <c r="I6">
        <v>1.3939363577599999</v>
      </c>
      <c r="J6">
        <v>0.37966621234699999</v>
      </c>
      <c r="K6">
        <v>0.72701213389300001</v>
      </c>
      <c r="L6">
        <v>0.201584587983</v>
      </c>
      <c r="M6">
        <v>6.09566768358E-2</v>
      </c>
      <c r="N6">
        <v>0.48104786590199999</v>
      </c>
      <c r="O6">
        <v>1.0877716341100001</v>
      </c>
      <c r="P6">
        <v>3.6549908813310004</v>
      </c>
      <c r="Q6">
        <v>-2.2482517006239999</v>
      </c>
      <c r="R6">
        <v>47684</v>
      </c>
      <c r="S6">
        <v>36966.744666300001</v>
      </c>
      <c r="T6">
        <v>35201.937313299997</v>
      </c>
      <c r="U6">
        <v>145014.32901300001</v>
      </c>
      <c r="V6">
        <v>184.756155713</v>
      </c>
      <c r="W6">
        <v>132.47279832500001</v>
      </c>
      <c r="X6">
        <v>38033.984867699997</v>
      </c>
      <c r="Y6">
        <v>36363.353644299998</v>
      </c>
      <c r="Z6">
        <v>154081.82382799999</v>
      </c>
      <c r="AA6">
        <v>9.2376649774499997E-4</v>
      </c>
      <c r="AB6">
        <f t="shared" si="0"/>
        <v>0.1159836065091735</v>
      </c>
      <c r="AC6">
        <f t="shared" si="5"/>
        <v>0.78685496487971285</v>
      </c>
      <c r="AD6">
        <f t="shared" si="6"/>
        <v>-0.67087135837053935</v>
      </c>
      <c r="AE6" s="2">
        <f t="shared" si="7"/>
        <v>3.616329679161276</v>
      </c>
      <c r="AF6">
        <f t="shared" si="1"/>
        <v>-1.7115118341563267</v>
      </c>
      <c r="AG6" s="1">
        <f t="shared" si="8"/>
        <v>-0.25558943258467748</v>
      </c>
      <c r="AH6" s="1">
        <f t="shared" si="8"/>
        <v>1.0340107595814394</v>
      </c>
      <c r="AI6">
        <f t="shared" si="9"/>
        <v>0.24718256576763123</v>
      </c>
      <c r="AJ6">
        <f t="shared" si="13"/>
        <v>0.31235392799603989</v>
      </c>
      <c r="AK6">
        <f t="shared" si="14"/>
        <v>-0.17391490547081886</v>
      </c>
      <c r="AL6">
        <f t="shared" si="2"/>
        <v>76159.720779999989</v>
      </c>
      <c r="AM6">
        <f t="shared" si="3"/>
        <v>116883.154572</v>
      </c>
      <c r="AN6" s="1">
        <f t="shared" si="15"/>
        <v>-0.67432760097192201</v>
      </c>
      <c r="AO6">
        <f t="shared" si="4"/>
        <v>-0.26724350256340568</v>
      </c>
      <c r="AP6" s="1">
        <v>28139.598604578088</v>
      </c>
      <c r="AQ6">
        <f t="shared" si="20"/>
        <v>1.5347109124734899</v>
      </c>
      <c r="AR6">
        <f t="shared" si="10"/>
        <v>-0.24901848280926936</v>
      </c>
      <c r="AS6">
        <f t="shared" si="11"/>
        <v>1.5220789884291808</v>
      </c>
      <c r="AT6">
        <f t="shared" si="16"/>
        <v>4.142132686726347</v>
      </c>
      <c r="AU6" s="1">
        <f t="shared" si="17"/>
        <v>-0.29953924410934124</v>
      </c>
      <c r="AV6">
        <f t="shared" si="18"/>
        <v>-0.62726144132843142</v>
      </c>
      <c r="AW6" s="1">
        <f t="shared" si="19"/>
        <v>0.95897383468518071</v>
      </c>
      <c r="AX6">
        <f t="shared" ref="AX6:AX18" si="21">AX5+AW6</f>
        <v>2.5588916216418149</v>
      </c>
      <c r="AY6">
        <f t="shared" si="12"/>
        <v>133.27363886553618</v>
      </c>
    </row>
    <row r="7" spans="1:55" x14ac:dyDescent="0.25">
      <c r="A7">
        <v>6.5685508673699999</v>
      </c>
      <c r="B7">
        <v>8.0489269865599997</v>
      </c>
      <c r="C7">
        <v>1.8161656768700001</v>
      </c>
      <c r="D7">
        <v>5.0364621950900004</v>
      </c>
      <c r="E7">
        <v>0.910983594354</v>
      </c>
      <c r="F7">
        <v>0.83433223985799998</v>
      </c>
      <c r="G7">
        <v>0.44553296093599998</v>
      </c>
      <c r="H7">
        <v>0.66913458300600004</v>
      </c>
      <c r="I7">
        <v>1.93615011175</v>
      </c>
      <c r="J7">
        <v>0.475730504168</v>
      </c>
      <c r="K7">
        <v>1.1423282424500001</v>
      </c>
      <c r="L7">
        <v>0.25640639831200002</v>
      </c>
      <c r="M7">
        <v>0.101427345163</v>
      </c>
      <c r="N7">
        <v>0.55789080430100002</v>
      </c>
      <c r="O7">
        <v>1.53111720314</v>
      </c>
      <c r="P7">
        <v>4.6534031123809996</v>
      </c>
      <c r="Q7">
        <v>-2.9848334013639999</v>
      </c>
      <c r="R7">
        <v>47684</v>
      </c>
      <c r="S7">
        <v>50675.3953339</v>
      </c>
      <c r="T7">
        <v>47873.394558799999</v>
      </c>
      <c r="U7">
        <v>201348.93563200001</v>
      </c>
      <c r="V7">
        <v>257.52218093499999</v>
      </c>
      <c r="W7">
        <v>181.88015537199999</v>
      </c>
      <c r="X7">
        <v>51728.756518499998</v>
      </c>
      <c r="Y7">
        <v>49267.991534599998</v>
      </c>
      <c r="Z7">
        <v>212085.26388000001</v>
      </c>
      <c r="AA7">
        <v>9.94511665883E-4</v>
      </c>
      <c r="AB7">
        <f t="shared" si="0"/>
        <v>-0.16414932304338326</v>
      </c>
      <c r="AC7">
        <f t="shared" si="5"/>
        <v>0.90925043408470774</v>
      </c>
      <c r="AD7">
        <f t="shared" si="6"/>
        <v>-1.0733997571280911</v>
      </c>
      <c r="AE7" s="2">
        <f t="shared" si="7"/>
        <v>4.708119553395461</v>
      </c>
      <c r="AF7">
        <f t="shared" si="1"/>
        <v>-2.490850879233883</v>
      </c>
      <c r="AG7" s="1">
        <f t="shared" si="8"/>
        <v>-0.40252839875755175</v>
      </c>
      <c r="AH7" s="1">
        <f t="shared" si="8"/>
        <v>1.0917898742341849</v>
      </c>
      <c r="AI7">
        <f t="shared" si="9"/>
        <v>0.36868669352690009</v>
      </c>
      <c r="AJ7">
        <f t="shared" si="13"/>
        <v>0.34406314165128504</v>
      </c>
      <c r="AK7">
        <f t="shared" si="14"/>
        <v>-1.2528242095995235E-2</v>
      </c>
      <c r="AL7">
        <f t="shared" si="2"/>
        <v>104360.67064436666</v>
      </c>
      <c r="AM7">
        <f t="shared" si="3"/>
        <v>161586.88985345</v>
      </c>
      <c r="AN7" s="1">
        <f t="shared" si="15"/>
        <v>-0.69431738780032637</v>
      </c>
      <c r="AO7">
        <f t="shared" si="4"/>
        <v>-0.25709111979456095</v>
      </c>
      <c r="AP7" s="1">
        <v>28139.598604578088</v>
      </c>
      <c r="AQ7">
        <f t="shared" si="20"/>
        <v>1.5483504356166418</v>
      </c>
      <c r="AR7">
        <f t="shared" si="10"/>
        <v>-0.19721548044255452</v>
      </c>
      <c r="AS7">
        <f t="shared" si="11"/>
        <v>1.5339994551803409</v>
      </c>
      <c r="AT7">
        <f t="shared" si="16"/>
        <v>4.1998434200771326</v>
      </c>
      <c r="AU7" s="1">
        <f t="shared" si="17"/>
        <v>-0.35193435112926996</v>
      </c>
      <c r="AV7">
        <f t="shared" si="18"/>
        <v>-0.97919579245770139</v>
      </c>
      <c r="AW7" s="1">
        <f t="shared" si="19"/>
        <v>1.0228772237566861</v>
      </c>
      <c r="AX7">
        <f t="shared" si="21"/>
        <v>3.5817688453985008</v>
      </c>
      <c r="AY7">
        <f t="shared" si="12"/>
        <v>184.69861856820185</v>
      </c>
    </row>
    <row r="8" spans="1:55" x14ac:dyDescent="0.25">
      <c r="A8">
        <v>8.3302405671600006</v>
      </c>
      <c r="B8">
        <v>10.1070685776</v>
      </c>
      <c r="C8">
        <v>2.1495296266300001</v>
      </c>
      <c r="D8">
        <v>6.8429299658199998</v>
      </c>
      <c r="E8">
        <v>1.0877739685500001</v>
      </c>
      <c r="F8">
        <v>1.1766061752600001</v>
      </c>
      <c r="G8">
        <v>0.60224780093999997</v>
      </c>
      <c r="H8">
        <v>0.67458942665199995</v>
      </c>
      <c r="I8">
        <v>2.5131670861900002</v>
      </c>
      <c r="J8">
        <v>0.58585158734200005</v>
      </c>
      <c r="K8">
        <v>1.5978758454999999</v>
      </c>
      <c r="L8">
        <v>0.30466644365500001</v>
      </c>
      <c r="M8">
        <v>0.15789478925600001</v>
      </c>
      <c r="N8">
        <v>0.64738771509000004</v>
      </c>
      <c r="O8">
        <v>2.0033898514400001</v>
      </c>
      <c r="P8">
        <v>5.6585920053109993</v>
      </c>
      <c r="Q8">
        <v>-3.744351870454</v>
      </c>
      <c r="R8">
        <v>47684</v>
      </c>
      <c r="S8">
        <v>64481.5269558</v>
      </c>
      <c r="T8">
        <v>61414.419695099998</v>
      </c>
      <c r="U8">
        <v>261874.62699399999</v>
      </c>
      <c r="V8">
        <v>336.93680233100002</v>
      </c>
      <c r="W8">
        <v>234.26768086800001</v>
      </c>
      <c r="X8">
        <v>65734.423786800005</v>
      </c>
      <c r="Y8">
        <v>63032.129388900001</v>
      </c>
      <c r="Z8">
        <v>273794.27775299997</v>
      </c>
      <c r="AA8">
        <v>9.9790936650899996E-4</v>
      </c>
      <c r="AB8">
        <f t="shared" si="0"/>
        <v>-0.49149247383222239</v>
      </c>
      <c r="AC8">
        <f t="shared" si="5"/>
        <v>1.0155664163094771</v>
      </c>
      <c r="AD8">
        <f t="shared" si="6"/>
        <v>-1.5070588901416995</v>
      </c>
      <c r="AE8" s="2">
        <f t="shared" si="7"/>
        <v>5.8224228299217398</v>
      </c>
      <c r="AF8">
        <f t="shared" si="1"/>
        <v>-3.320788476487722</v>
      </c>
      <c r="AG8" s="1">
        <f t="shared" si="8"/>
        <v>-0.43365913301360837</v>
      </c>
      <c r="AH8" s="1">
        <f t="shared" si="8"/>
        <v>1.1143032765262788</v>
      </c>
      <c r="AI8">
        <f t="shared" si="9"/>
        <v>0.38917513943375837</v>
      </c>
      <c r="AJ8">
        <f t="shared" si="13"/>
        <v>0.36322303973062842</v>
      </c>
      <c r="AK8">
        <f t="shared" si="14"/>
        <v>3.9140567057673215E-2</v>
      </c>
      <c r="AL8">
        <f t="shared" si="2"/>
        <v>134186.94364290001</v>
      </c>
      <c r="AM8">
        <f t="shared" si="3"/>
        <v>209411.00116514997</v>
      </c>
      <c r="AN8" s="1">
        <f t="shared" si="15"/>
        <v>-0.70662898978769995</v>
      </c>
      <c r="AO8">
        <f t="shared" si="4"/>
        <v>-0.24966869487155319</v>
      </c>
      <c r="AP8" s="1">
        <v>28139.598604578088</v>
      </c>
      <c r="AQ8">
        <f t="shared" si="20"/>
        <v>1.5605914814069928</v>
      </c>
      <c r="AR8">
        <f t="shared" si="10"/>
        <v>-0.16078982101697306</v>
      </c>
      <c r="AS8">
        <f t="shared" si="11"/>
        <v>1.5392447513591121</v>
      </c>
      <c r="AT8">
        <f t="shared" si="16"/>
        <v>4.2525682485173277</v>
      </c>
      <c r="AU8" s="1">
        <f t="shared" si="17"/>
        <v>-0.39708945667012907</v>
      </c>
      <c r="AV8">
        <f t="shared" si="18"/>
        <v>-1.3762852491278306</v>
      </c>
      <c r="AW8" s="1">
        <f t="shared" si="19"/>
        <v>1.0932386254038746</v>
      </c>
      <c r="AX8">
        <f t="shared" si="21"/>
        <v>4.6750074708023757</v>
      </c>
      <c r="AY8">
        <f t="shared" si="12"/>
        <v>238.74042309813143</v>
      </c>
    </row>
    <row r="9" spans="1:55" x14ac:dyDescent="0.25">
      <c r="A9">
        <v>10.1081107487</v>
      </c>
      <c r="B9">
        <v>12.195055438300001</v>
      </c>
      <c r="C9">
        <v>2.4747617239499999</v>
      </c>
      <c r="D9">
        <v>8.6901713650599994</v>
      </c>
      <c r="E9">
        <v>1.3215418748400001</v>
      </c>
      <c r="F9">
        <v>1.5834601615799999</v>
      </c>
      <c r="G9">
        <v>0.76246501723299998</v>
      </c>
      <c r="H9">
        <v>0.68120604074900004</v>
      </c>
      <c r="I9">
        <v>3.1286209441400001</v>
      </c>
      <c r="J9">
        <v>0.70537010123499999</v>
      </c>
      <c r="K9">
        <v>2.07144989808</v>
      </c>
      <c r="L9">
        <v>0.36062319405799997</v>
      </c>
      <c r="M9">
        <v>0.22742787231600001</v>
      </c>
      <c r="N9">
        <v>0.75719399490200001</v>
      </c>
      <c r="O9">
        <v>2.5019663085600001</v>
      </c>
      <c r="P9">
        <v>6.6582194092909992</v>
      </c>
      <c r="Q9">
        <v>-4.5398893712639996</v>
      </c>
      <c r="R9">
        <v>47684</v>
      </c>
      <c r="S9">
        <v>77174.377303600006</v>
      </c>
      <c r="T9">
        <v>74498.6580483</v>
      </c>
      <c r="U9">
        <v>317479.17787800002</v>
      </c>
      <c r="V9">
        <v>412.750238239</v>
      </c>
      <c r="W9">
        <v>282.455016199</v>
      </c>
      <c r="X9">
        <v>78922.910173600001</v>
      </c>
      <c r="Y9">
        <v>76247.199480700001</v>
      </c>
      <c r="Z9">
        <v>330875.90323400003</v>
      </c>
      <c r="AA9">
        <v>8.2694992556400001E-4</v>
      </c>
      <c r="AB9">
        <f t="shared" si="0"/>
        <v>-0.88855303993187196</v>
      </c>
      <c r="AC9">
        <f t="shared" si="5"/>
        <v>1.1006971360059508</v>
      </c>
      <c r="AD9">
        <f t="shared" si="6"/>
        <v>-1.9892501759378227</v>
      </c>
      <c r="AE9" s="2">
        <f t="shared" si="7"/>
        <v>6.9544037559349565</v>
      </c>
      <c r="AF9">
        <f t="shared" si="1"/>
        <v>-4.2176627445773711</v>
      </c>
      <c r="AG9" s="1">
        <f t="shared" si="8"/>
        <v>-0.48219128579612325</v>
      </c>
      <c r="AH9" s="1">
        <f t="shared" si="8"/>
        <v>1.1319809260132168</v>
      </c>
      <c r="AI9">
        <f t="shared" si="9"/>
        <v>0.42597121092347212</v>
      </c>
      <c r="AJ9">
        <f t="shared" si="13"/>
        <v>0.37738801031012359</v>
      </c>
      <c r="AK9">
        <f t="shared" si="14"/>
        <v>9.8943275276051956E-2</v>
      </c>
      <c r="AL9">
        <f t="shared" si="2"/>
        <v>162015.33762943334</v>
      </c>
      <c r="AM9">
        <f t="shared" si="3"/>
        <v>253290.84840685001</v>
      </c>
      <c r="AN9" s="1">
        <f t="shared" si="15"/>
        <v>-0.71584665123571123</v>
      </c>
      <c r="AO9">
        <f t="shared" si="4"/>
        <v>-0.24660333072215271</v>
      </c>
      <c r="AP9" s="1">
        <v>28139.598604578088</v>
      </c>
      <c r="AQ9">
        <f t="shared" si="20"/>
        <v>1.563375740302964</v>
      </c>
      <c r="AR9">
        <f t="shared" si="10"/>
        <v>-0.13389285480267482</v>
      </c>
      <c r="AS9">
        <f t="shared" si="11"/>
        <v>1.5431350808447455</v>
      </c>
      <c r="AT9">
        <f t="shared" si="16"/>
        <v>4.2646860786674825</v>
      </c>
      <c r="AU9" s="1">
        <f t="shared" si="17"/>
        <v>-0.38603555541358803</v>
      </c>
      <c r="AV9">
        <f t="shared" si="18"/>
        <v>-1.7623208045414187</v>
      </c>
      <c r="AW9" s="1">
        <f t="shared" si="19"/>
        <v>1.0229142020075257</v>
      </c>
      <c r="AX9">
        <f t="shared" si="21"/>
        <v>5.6979216728099011</v>
      </c>
      <c r="AY9">
        <f t="shared" si="12"/>
        <v>288.26842852417082</v>
      </c>
    </row>
    <row r="10" spans="1:55" x14ac:dyDescent="0.25">
      <c r="A10">
        <v>11.863345736599999</v>
      </c>
      <c r="B10">
        <v>14.2349588671</v>
      </c>
      <c r="C10">
        <v>2.7472406736899999</v>
      </c>
      <c r="D10">
        <v>10.5864478362</v>
      </c>
      <c r="E10">
        <v>1.5211232696300001</v>
      </c>
      <c r="F10">
        <v>2.05003769658</v>
      </c>
      <c r="G10">
        <v>0.95173671292299999</v>
      </c>
      <c r="H10">
        <v>0.68814664427100003</v>
      </c>
      <c r="I10">
        <v>3.7674422456699999</v>
      </c>
      <c r="J10">
        <v>0.82978513771499995</v>
      </c>
      <c r="K10">
        <v>2.5706581653999998</v>
      </c>
      <c r="L10">
        <v>0.41208731665699999</v>
      </c>
      <c r="M10">
        <v>0.31685360629999998</v>
      </c>
      <c r="N10">
        <v>0.82533530423000001</v>
      </c>
      <c r="O10">
        <v>3.0193828767599999</v>
      </c>
      <c r="P10">
        <v>7.652869856880999</v>
      </c>
      <c r="Q10">
        <v>-5.3360468344539997</v>
      </c>
      <c r="R10">
        <v>47684</v>
      </c>
      <c r="S10">
        <v>89707.948510600007</v>
      </c>
      <c r="T10">
        <v>86869.852699800002</v>
      </c>
      <c r="U10">
        <v>370178.37524099997</v>
      </c>
      <c r="V10">
        <v>486.99896430400003</v>
      </c>
      <c r="W10">
        <v>328.01130412100002</v>
      </c>
      <c r="X10">
        <v>91684.086997599996</v>
      </c>
      <c r="Y10">
        <v>89073.281489500005</v>
      </c>
      <c r="Z10">
        <v>385057.013936</v>
      </c>
      <c r="AA10">
        <v>8.2633999526200003E-4</v>
      </c>
      <c r="AB10">
        <f t="shared" si="0"/>
        <v>-1.305056091661605</v>
      </c>
      <c r="AC10">
        <f t="shared" si="5"/>
        <v>1.1729353875385273</v>
      </c>
      <c r="AD10">
        <f t="shared" si="6"/>
        <v>-2.4779914792001323</v>
      </c>
      <c r="AE10" s="2">
        <f t="shared" si="7"/>
        <v>8.087888554101534</v>
      </c>
      <c r="AF10">
        <f t="shared" si="1"/>
        <v>-5.1314910201021045</v>
      </c>
      <c r="AG10" s="1">
        <f t="shared" si="8"/>
        <v>-0.48874130326230958</v>
      </c>
      <c r="AH10" s="1">
        <f t="shared" si="8"/>
        <v>1.1334847981665774</v>
      </c>
      <c r="AI10">
        <f t="shared" si="9"/>
        <v>0.43118470053842217</v>
      </c>
      <c r="AJ10">
        <f t="shared" si="13"/>
        <v>0.3872736095632785</v>
      </c>
      <c r="AK10">
        <f t="shared" si="14"/>
        <v>0.12248126928121894</v>
      </c>
      <c r="AL10">
        <f t="shared" si="2"/>
        <v>188604.79414103334</v>
      </c>
      <c r="AM10">
        <f t="shared" si="3"/>
        <v>294678.32969245</v>
      </c>
      <c r="AN10" s="1">
        <f t="shared" si="15"/>
        <v>-0.72233878620861547</v>
      </c>
      <c r="AO10">
        <f t="shared" si="4"/>
        <v>-0.24553797096412017</v>
      </c>
      <c r="AP10" s="1">
        <v>28139.598604578088</v>
      </c>
      <c r="AQ10">
        <f t="shared" si="20"/>
        <v>1.5624116610317862</v>
      </c>
      <c r="AR10">
        <f t="shared" si="10"/>
        <v>-0.11348033407664601</v>
      </c>
      <c r="AS10">
        <f t="shared" si="11"/>
        <v>1.5452230971805572</v>
      </c>
      <c r="AT10">
        <f t="shared" si="16"/>
        <v>4.2604848384200737</v>
      </c>
      <c r="AU10" s="1">
        <f t="shared" si="17"/>
        <v>-0.37841576627946655</v>
      </c>
      <c r="AV10">
        <f t="shared" si="18"/>
        <v>-2.1407365708208852</v>
      </c>
      <c r="AW10" s="1">
        <f t="shared" si="19"/>
        <v>0.97712768682120921</v>
      </c>
      <c r="AX10">
        <f t="shared" si="21"/>
        <v>6.6750493596311102</v>
      </c>
      <c r="AY10">
        <f t="shared" si="12"/>
        <v>335.24516626817837</v>
      </c>
    </row>
    <row r="11" spans="1:55" x14ac:dyDescent="0.25">
      <c r="A11">
        <v>13.559501474499999</v>
      </c>
      <c r="B11">
        <v>16.163550637</v>
      </c>
      <c r="C11">
        <v>2.9394091472400001</v>
      </c>
      <c r="D11">
        <v>12.44720294</v>
      </c>
      <c r="E11">
        <v>1.74385571744</v>
      </c>
      <c r="F11">
        <v>2.5835721612999998</v>
      </c>
      <c r="G11">
        <v>1.164625002</v>
      </c>
      <c r="H11">
        <v>0.69543474577300002</v>
      </c>
      <c r="I11">
        <v>4.4114544909299997</v>
      </c>
      <c r="J11">
        <v>0.93983569287299995</v>
      </c>
      <c r="K11">
        <v>3.0825401082799999</v>
      </c>
      <c r="L11">
        <v>0.47562223757700001</v>
      </c>
      <c r="M11">
        <v>0.41901386175900002</v>
      </c>
      <c r="N11">
        <v>0.93752317205199998</v>
      </c>
      <c r="O11">
        <v>3.5471740277300001</v>
      </c>
      <c r="P11">
        <v>8.6574270871509995</v>
      </c>
      <c r="Q11">
        <v>-6.1335673650839997</v>
      </c>
      <c r="R11">
        <v>47683</v>
      </c>
      <c r="S11">
        <v>101881.861531</v>
      </c>
      <c r="T11">
        <v>99661.439344600003</v>
      </c>
      <c r="U11">
        <v>416507.35648100002</v>
      </c>
      <c r="V11">
        <v>557.87847178000004</v>
      </c>
      <c r="W11">
        <v>369.68770880099999</v>
      </c>
      <c r="X11">
        <v>104045.757054</v>
      </c>
      <c r="Y11">
        <v>101339.81292700001</v>
      </c>
      <c r="Z11">
        <v>434989.45493900002</v>
      </c>
      <c r="AA11">
        <v>6.9585248786499998E-4</v>
      </c>
      <c r="AB11">
        <f t="shared" si="0"/>
        <v>-1.742412368716928</v>
      </c>
      <c r="AC11">
        <f t="shared" si="5"/>
        <v>1.2342634287037701</v>
      </c>
      <c r="AD11">
        <f t="shared" si="6"/>
        <v>-2.9766757974206981</v>
      </c>
      <c r="AE11" s="2">
        <f t="shared" si="7"/>
        <v>9.2382312100566431</v>
      </c>
      <c r="AF11">
        <f t="shared" si="1"/>
        <v>-6.0711259122924277</v>
      </c>
      <c r="AG11" s="1">
        <f t="shared" si="8"/>
        <v>-0.4986843182205658</v>
      </c>
      <c r="AH11" s="1">
        <f t="shared" si="8"/>
        <v>1.1503426559551091</v>
      </c>
      <c r="AI11">
        <f t="shared" si="9"/>
        <v>0.43350936839468679</v>
      </c>
      <c r="AJ11">
        <f t="shared" si="13"/>
        <v>0.39490204690982245</v>
      </c>
      <c r="AK11">
        <f t="shared" si="14"/>
        <v>0.13958487615794091</v>
      </c>
      <c r="AL11">
        <f t="shared" si="2"/>
        <v>213458.34164</v>
      </c>
      <c r="AM11">
        <f t="shared" si="3"/>
        <v>332296.6699485</v>
      </c>
      <c r="AN11" s="1">
        <f t="shared" si="15"/>
        <v>-0.72738226394216077</v>
      </c>
      <c r="AO11">
        <f t="shared" si="4"/>
        <v>-0.24650901070630371</v>
      </c>
      <c r="AP11" s="1">
        <v>28139.598604578088</v>
      </c>
      <c r="AQ11">
        <f t="shared" si="20"/>
        <v>1.5567284342015653</v>
      </c>
      <c r="AR11">
        <f t="shared" si="10"/>
        <v>-9.7266602986196465E-2</v>
      </c>
      <c r="AS11">
        <f t="shared" si="11"/>
        <v>1.5466578892505494</v>
      </c>
      <c r="AT11">
        <f t="shared" si="16"/>
        <v>4.235832682687886</v>
      </c>
      <c r="AU11" s="1">
        <f t="shared" si="17"/>
        <v>-0.35922546102653835</v>
      </c>
      <c r="AV11">
        <f t="shared" si="18"/>
        <v>-2.4999620318474234</v>
      </c>
      <c r="AW11" s="1">
        <f t="shared" si="19"/>
        <v>0.90965712595703285</v>
      </c>
      <c r="AX11">
        <f t="shared" si="21"/>
        <v>7.5847064855881428</v>
      </c>
      <c r="AY11">
        <f t="shared" si="12"/>
        <v>378.71117269034664</v>
      </c>
    </row>
    <row r="12" spans="1:55" x14ac:dyDescent="0.25">
      <c r="A12">
        <v>15.2057996294</v>
      </c>
      <c r="B12">
        <v>18.059619066300002</v>
      </c>
      <c r="C12">
        <v>3.12291895208</v>
      </c>
      <c r="D12">
        <v>14.2694830545</v>
      </c>
      <c r="E12">
        <v>1.9638362609</v>
      </c>
      <c r="F12">
        <v>3.0619996024299998</v>
      </c>
      <c r="G12">
        <v>1.3580397530899999</v>
      </c>
      <c r="H12">
        <v>0.70338931476199995</v>
      </c>
      <c r="I12">
        <v>5.0655207770899997</v>
      </c>
      <c r="J12">
        <v>1.0542576581000001</v>
      </c>
      <c r="K12">
        <v>3.5997949326200001</v>
      </c>
      <c r="L12">
        <v>0.52759045354</v>
      </c>
      <c r="M12">
        <v>0.52421283679200004</v>
      </c>
      <c r="N12">
        <v>1.0004306625999999</v>
      </c>
      <c r="O12">
        <v>4.0626453816700003</v>
      </c>
      <c r="P12">
        <v>9.6531216588909992</v>
      </c>
      <c r="Q12">
        <v>-6.9325291620239993</v>
      </c>
      <c r="R12">
        <v>47678</v>
      </c>
      <c r="S12">
        <v>115023.90525700001</v>
      </c>
      <c r="T12">
        <v>112676.533421</v>
      </c>
      <c r="U12">
        <v>477889.37378199998</v>
      </c>
      <c r="V12">
        <v>634.49468230100001</v>
      </c>
      <c r="W12">
        <v>413.64107056900002</v>
      </c>
      <c r="X12">
        <v>116480.65465500001</v>
      </c>
      <c r="Y12">
        <v>113788.324029</v>
      </c>
      <c r="Z12">
        <v>487839.116553</v>
      </c>
      <c r="AA12">
        <v>6.94616590318E-4</v>
      </c>
      <c r="AB12">
        <f t="shared" si="0"/>
        <v>-2.2197631133044293</v>
      </c>
      <c r="AC12">
        <f t="shared" si="5"/>
        <v>1.2930882904983581</v>
      </c>
      <c r="AD12">
        <f t="shared" si="6"/>
        <v>-3.5128514038027872</v>
      </c>
      <c r="AE12" s="2">
        <f t="shared" si="7"/>
        <v>10.393042696659142</v>
      </c>
      <c r="AF12">
        <f t="shared" si="1"/>
        <v>-7.0463239427499289</v>
      </c>
      <c r="AG12" s="1">
        <f t="shared" si="8"/>
        <v>-0.53617560638208905</v>
      </c>
      <c r="AH12" s="1">
        <f t="shared" si="8"/>
        <v>1.1548114866024992</v>
      </c>
      <c r="AI12">
        <f t="shared" si="9"/>
        <v>0.46429708450470886</v>
      </c>
      <c r="AJ12">
        <f t="shared" si="13"/>
        <v>0.39938993507632886</v>
      </c>
      <c r="AK12">
        <f t="shared" si="14"/>
        <v>0.18393319450803192</v>
      </c>
      <c r="AL12">
        <f t="shared" si="2"/>
        <v>239369.36507900001</v>
      </c>
      <c r="AM12">
        <f t="shared" si="3"/>
        <v>372704.62721100001</v>
      </c>
      <c r="AN12" s="1">
        <f t="shared" si="15"/>
        <v>-0.73036321772909729</v>
      </c>
      <c r="AO12">
        <f t="shared" si="4"/>
        <v>-0.24575448450502957</v>
      </c>
      <c r="AP12" s="1">
        <v>28139.598604578088</v>
      </c>
      <c r="AQ12">
        <f t="shared" si="20"/>
        <v>1.5570272623984061</v>
      </c>
      <c r="AR12">
        <f t="shared" si="10"/>
        <v>-8.4206913835273622E-2</v>
      </c>
      <c r="AS12">
        <f t="shared" si="11"/>
        <v>1.5461569761614034</v>
      </c>
      <c r="AT12">
        <f t="shared" si="16"/>
        <v>4.2371240741243357</v>
      </c>
      <c r="AU12" s="1">
        <f t="shared" si="17"/>
        <v>-0.37895275825769498</v>
      </c>
      <c r="AV12">
        <f t="shared" si="18"/>
        <v>-2.8789147901051182</v>
      </c>
      <c r="AW12" s="1">
        <f t="shared" si="19"/>
        <v>0.94882901389408281</v>
      </c>
      <c r="AX12">
        <f t="shared" si="21"/>
        <v>8.533535499482225</v>
      </c>
      <c r="AY12">
        <f t="shared" si="12"/>
        <v>425.01970569761494</v>
      </c>
    </row>
    <row r="13" spans="1:55" x14ac:dyDescent="0.25">
      <c r="A13">
        <v>16.7294617465</v>
      </c>
      <c r="B13">
        <v>19.779134347799999</v>
      </c>
      <c r="C13">
        <v>3.2377934121199998</v>
      </c>
      <c r="D13">
        <v>16.0546791011</v>
      </c>
      <c r="E13">
        <v>2.1991152508499998</v>
      </c>
      <c r="F13">
        <v>3.6113977770500001</v>
      </c>
      <c r="G13">
        <v>1.58653755192</v>
      </c>
      <c r="H13">
        <v>0.71358375624199999</v>
      </c>
      <c r="I13">
        <v>5.7218079667200001</v>
      </c>
      <c r="J13">
        <v>1.16942320062</v>
      </c>
      <c r="K13">
        <v>4.1137508800699996</v>
      </c>
      <c r="L13">
        <v>0.59110330387999999</v>
      </c>
      <c r="M13">
        <v>0.65101980306899998</v>
      </c>
      <c r="N13">
        <v>1.04266017011</v>
      </c>
      <c r="O13">
        <v>4.5164162692599996</v>
      </c>
      <c r="P13">
        <v>10.651713941791</v>
      </c>
      <c r="Q13">
        <v>-7.7351598257539997</v>
      </c>
      <c r="R13">
        <v>47651</v>
      </c>
      <c r="S13">
        <v>125979.902195</v>
      </c>
      <c r="T13">
        <v>124530.201417</v>
      </c>
      <c r="U13">
        <v>518907.14071800001</v>
      </c>
      <c r="V13">
        <v>698.367889666</v>
      </c>
      <c r="W13">
        <v>448.14229766800003</v>
      </c>
      <c r="X13">
        <v>127310.05319000001</v>
      </c>
      <c r="Y13">
        <v>124992.63413000001</v>
      </c>
      <c r="Z13">
        <v>529463.52362999995</v>
      </c>
      <c r="AA13">
        <v>5.1196649472599995E-4</v>
      </c>
      <c r="AB13">
        <f t="shared" si="0"/>
        <v>-2.831527778097831</v>
      </c>
      <c r="AC13">
        <f t="shared" si="5"/>
        <v>1.3380229358605791</v>
      </c>
      <c r="AD13">
        <f t="shared" si="6"/>
        <v>-4.1695507139584098</v>
      </c>
      <c r="AE13" s="2">
        <f t="shared" si="7"/>
        <v>11.595556534490276</v>
      </c>
      <c r="AF13">
        <f t="shared" si="1"/>
        <v>-8.15738474899333</v>
      </c>
      <c r="AG13" s="1">
        <f t="shared" si="8"/>
        <v>-0.65669931015562266</v>
      </c>
      <c r="AH13" s="1">
        <f t="shared" si="8"/>
        <v>1.202513837831134</v>
      </c>
      <c r="AI13">
        <f t="shared" si="9"/>
        <v>0.54610540810079333</v>
      </c>
      <c r="AJ13">
        <f t="shared" si="13"/>
        <v>0.40475924270843322</v>
      </c>
      <c r="AK13">
        <f t="shared" si="14"/>
        <v>0.27572265345793878</v>
      </c>
      <c r="AL13">
        <f t="shared" si="2"/>
        <v>260588.73698333334</v>
      </c>
      <c r="AM13">
        <f t="shared" si="3"/>
        <v>403312.17996999994</v>
      </c>
      <c r="AN13" s="1">
        <f t="shared" si="15"/>
        <v>-0.7339431755442487</v>
      </c>
      <c r="AO13">
        <f t="shared" si="4"/>
        <v>-0.24838259437231744</v>
      </c>
      <c r="AP13" s="1">
        <v>28139.598604578088</v>
      </c>
      <c r="AQ13">
        <f t="shared" si="20"/>
        <v>1.5476961308415831</v>
      </c>
      <c r="AR13">
        <f t="shared" si="10"/>
        <v>-7.3099502123315035E-2</v>
      </c>
      <c r="AS13">
        <f t="shared" si="11"/>
        <v>1.5472832525195395</v>
      </c>
      <c r="AT13">
        <f t="shared" si="16"/>
        <v>4.1970502118233233</v>
      </c>
      <c r="AU13" s="1">
        <f t="shared" si="17"/>
        <v>-0.31231036085535846</v>
      </c>
      <c r="AV13">
        <f t="shared" si="18"/>
        <v>-3.1912251509604768</v>
      </c>
      <c r="AW13" s="1">
        <f t="shared" si="19"/>
        <v>0.77159537794750255</v>
      </c>
      <c r="AX13">
        <f t="shared" si="21"/>
        <v>9.3051308774297272</v>
      </c>
      <c r="AY13">
        <f t="shared" si="12"/>
        <v>460.41718589226116</v>
      </c>
    </row>
    <row r="14" spans="1:55" x14ac:dyDescent="0.25">
      <c r="A14">
        <v>18.081688816100002</v>
      </c>
      <c r="B14">
        <v>21.271726302800001</v>
      </c>
      <c r="C14">
        <v>3.3091883763099998</v>
      </c>
      <c r="D14">
        <v>17.676506821</v>
      </c>
      <c r="E14">
        <v>2.3582957909900002</v>
      </c>
      <c r="F14">
        <v>4.1348030436299998</v>
      </c>
      <c r="G14">
        <v>1.77597810368</v>
      </c>
      <c r="H14">
        <v>0.72185379502000002</v>
      </c>
      <c r="I14">
        <v>6.3844676403499996</v>
      </c>
      <c r="J14">
        <v>1.29623965042</v>
      </c>
      <c r="K14">
        <v>4.6168351308200002</v>
      </c>
      <c r="L14">
        <v>0.66077255232499998</v>
      </c>
      <c r="M14">
        <v>0.74583496564100005</v>
      </c>
      <c r="N14">
        <v>1.17799295924</v>
      </c>
      <c r="O14">
        <v>4.86230699511</v>
      </c>
      <c r="P14">
        <v>11.651639237591001</v>
      </c>
      <c r="Q14">
        <v>-8.5126165692040008</v>
      </c>
      <c r="R14">
        <v>47596</v>
      </c>
      <c r="S14">
        <v>135755.55566700001</v>
      </c>
      <c r="T14">
        <v>134825.36241599999</v>
      </c>
      <c r="U14">
        <v>560997.80140700005</v>
      </c>
      <c r="V14">
        <v>755.07714026999997</v>
      </c>
      <c r="W14">
        <v>476.69447153499999</v>
      </c>
      <c r="X14">
        <v>136980.40661999999</v>
      </c>
      <c r="Y14">
        <v>134670.489019</v>
      </c>
      <c r="Z14">
        <v>564678.661953</v>
      </c>
      <c r="AA14">
        <v>5.2344369895499995E-4</v>
      </c>
      <c r="AB14">
        <f t="shared" si="0"/>
        <v>-3.327809748108379</v>
      </c>
      <c r="AC14">
        <f t="shared" si="5"/>
        <v>1.3745409124337273</v>
      </c>
      <c r="AD14">
        <f t="shared" si="6"/>
        <v>-4.7023506605421064</v>
      </c>
      <c r="AE14" s="2">
        <f t="shared" si="7"/>
        <v>12.760909153627127</v>
      </c>
      <c r="AF14">
        <f t="shared" si="1"/>
        <v>-9.1536293669038784</v>
      </c>
      <c r="AG14" s="1">
        <f t="shared" si="8"/>
        <v>-0.53279994658369656</v>
      </c>
      <c r="AH14" s="1">
        <f t="shared" si="8"/>
        <v>1.1653526191368506</v>
      </c>
      <c r="AI14">
        <f t="shared" si="9"/>
        <v>0.45720062565983588</v>
      </c>
      <c r="AJ14">
        <f t="shared" si="13"/>
        <v>0.40924005351355619</v>
      </c>
      <c r="AK14">
        <f t="shared" si="14"/>
        <v>0.19470263304159252</v>
      </c>
      <c r="AL14">
        <f t="shared" si="2"/>
        <v>278776.51919733331</v>
      </c>
      <c r="AM14">
        <f t="shared" si="3"/>
        <v>428853.21413350001</v>
      </c>
      <c r="AN14" s="1">
        <f t="shared" si="15"/>
        <v>-0.73694209149050793</v>
      </c>
      <c r="AO14">
        <f t="shared" si="4"/>
        <v>-0.25117776390813012</v>
      </c>
      <c r="AP14" s="1">
        <v>28139.598604578088</v>
      </c>
      <c r="AQ14">
        <f t="shared" si="20"/>
        <v>1.5383405150773626</v>
      </c>
      <c r="AR14">
        <f t="shared" si="10"/>
        <v>-6.4151909627125303E-2</v>
      </c>
      <c r="AS14">
        <f t="shared" si="11"/>
        <v>1.548346082991118</v>
      </c>
      <c r="AT14">
        <f t="shared" si="16"/>
        <v>4.1573848716730026</v>
      </c>
      <c r="AU14" s="1">
        <f t="shared" si="17"/>
        <v>-0.26873436577009191</v>
      </c>
      <c r="AV14">
        <f t="shared" si="18"/>
        <v>-3.4599595167305686</v>
      </c>
      <c r="AW14" s="1">
        <f t="shared" si="19"/>
        <v>0.65666682296333445</v>
      </c>
      <c r="AX14">
        <f t="shared" si="21"/>
        <v>9.9617977003930616</v>
      </c>
      <c r="AY14">
        <f t="shared" si="12"/>
        <v>490.92911718595383</v>
      </c>
    </row>
    <row r="15" spans="1:55" x14ac:dyDescent="0.25">
      <c r="A15">
        <v>18.802809787099999</v>
      </c>
      <c r="B15">
        <v>21.808279957300002</v>
      </c>
      <c r="C15">
        <v>2.9166407889100001</v>
      </c>
      <c r="D15">
        <v>19.048936223399998</v>
      </c>
      <c r="E15">
        <v>2.5014358423499998</v>
      </c>
      <c r="F15">
        <v>4.6912546075500003</v>
      </c>
      <c r="G15">
        <v>2.0268959662000001</v>
      </c>
      <c r="H15">
        <v>0.73535420229799997</v>
      </c>
      <c r="I15">
        <v>7.0996229910300004</v>
      </c>
      <c r="J15">
        <v>1.4745358906799999</v>
      </c>
      <c r="K15">
        <v>5.1029460534500002</v>
      </c>
      <c r="L15">
        <v>0.72874645496900003</v>
      </c>
      <c r="M15">
        <v>0.90078522482800005</v>
      </c>
      <c r="N15">
        <v>1.1821724349</v>
      </c>
      <c r="O15">
        <v>4.8081060413000003</v>
      </c>
      <c r="P15">
        <v>12.656853754390999</v>
      </c>
      <c r="Q15">
        <v>-9.3274323140440014</v>
      </c>
      <c r="R15">
        <v>47432</v>
      </c>
      <c r="S15">
        <v>140006.38252399999</v>
      </c>
      <c r="T15">
        <v>139975.67744500001</v>
      </c>
      <c r="U15">
        <v>561510.42693199997</v>
      </c>
      <c r="V15">
        <v>749.56491238399997</v>
      </c>
      <c r="W15">
        <v>465.64149517200002</v>
      </c>
      <c r="X15">
        <v>139650.807153</v>
      </c>
      <c r="Y15">
        <v>138971.63841300001</v>
      </c>
      <c r="Z15">
        <v>553327.131192</v>
      </c>
      <c r="AA15">
        <v>6.1920919297000002E-4</v>
      </c>
      <c r="AB15">
        <f t="shared" si="0"/>
        <v>-4.1379641983745552</v>
      </c>
      <c r="AC15">
        <f t="shared" si="5"/>
        <v>1.3716721447836224</v>
      </c>
      <c r="AD15">
        <f t="shared" si="6"/>
        <v>-5.5096363431581779</v>
      </c>
      <c r="AE15" s="2">
        <f t="shared" si="7"/>
        <v>14.036175153849184</v>
      </c>
      <c r="AF15">
        <f t="shared" si="1"/>
        <v>-10.466391075570055</v>
      </c>
      <c r="AG15" s="1">
        <f t="shared" si="8"/>
        <v>-0.80728568261607148</v>
      </c>
      <c r="AH15" s="1">
        <f t="shared" si="8"/>
        <v>1.2752660002220573</v>
      </c>
      <c r="AI15">
        <f t="shared" si="9"/>
        <v>0.63303317305997486</v>
      </c>
      <c r="AJ15">
        <f t="shared" si="13"/>
        <v>0.42122650564008074</v>
      </c>
      <c r="AK15">
        <f t="shared" si="14"/>
        <v>0.36992289433344772</v>
      </c>
      <c r="AL15">
        <f t="shared" si="2"/>
        <v>277316.525586</v>
      </c>
      <c r="AM15">
        <f t="shared" si="3"/>
        <v>414015.90840900003</v>
      </c>
      <c r="AN15" s="1">
        <f t="shared" si="15"/>
        <v>-0.74501560910333109</v>
      </c>
      <c r="AO15">
        <f t="shared" si="4"/>
        <v>-0.26674919645894629</v>
      </c>
      <c r="AP15" s="1">
        <v>28139.598604578088</v>
      </c>
      <c r="AQ15">
        <f t="shared" si="20"/>
        <v>1.492936302783036</v>
      </c>
      <c r="AR15">
        <f t="shared" si="10"/>
        <v>-5.5921688195692036E-2</v>
      </c>
      <c r="AS15">
        <f t="shared" si="11"/>
        <v>1.5571885905308351</v>
      </c>
      <c r="AT15">
        <f t="shared" si="16"/>
        <v>3.9718776430086868</v>
      </c>
      <c r="AU15" s="1">
        <f t="shared" si="17"/>
        <v>2.1422858183383946E-2</v>
      </c>
      <c r="AV15">
        <f t="shared" si="18"/>
        <v>-3.4385366585471848</v>
      </c>
      <c r="AW15" s="1">
        <f t="shared" si="19"/>
        <v>-5.0858286210718223E-2</v>
      </c>
      <c r="AX15">
        <f t="shared" si="21"/>
        <v>9.9109394141823426</v>
      </c>
      <c r="AY15">
        <f t="shared" si="12"/>
        <v>475.64088360470163</v>
      </c>
    </row>
    <row r="16" spans="1:55" x14ac:dyDescent="0.25">
      <c r="A16">
        <v>18.943144225699999</v>
      </c>
      <c r="B16">
        <v>21.775153448299999</v>
      </c>
      <c r="C16">
        <v>2.53815652796</v>
      </c>
      <c r="D16">
        <v>20.2044210245</v>
      </c>
      <c r="E16">
        <v>2.6628657377499998</v>
      </c>
      <c r="F16">
        <v>5.2943936794599997</v>
      </c>
      <c r="G16">
        <v>2.2544470777400001</v>
      </c>
      <c r="H16">
        <v>0.76002962424499998</v>
      </c>
      <c r="I16">
        <v>7.8895703794300003</v>
      </c>
      <c r="J16">
        <v>1.75159948917</v>
      </c>
      <c r="K16">
        <v>5.5243648401599996</v>
      </c>
      <c r="L16">
        <v>0.80780667825999997</v>
      </c>
      <c r="M16">
        <v>1.06583970589</v>
      </c>
      <c r="N16">
        <v>1.1883628391600001</v>
      </c>
      <c r="O16">
        <v>4.4510550765100003</v>
      </c>
      <c r="P16">
        <v>13.654875455891</v>
      </c>
      <c r="Q16">
        <v>-10.208191442234</v>
      </c>
      <c r="R16">
        <v>47218</v>
      </c>
      <c r="S16">
        <v>137997.33991899999</v>
      </c>
      <c r="T16">
        <v>138304.789162</v>
      </c>
      <c r="U16">
        <v>520282.66504300002</v>
      </c>
      <c r="V16">
        <v>704.37740096599998</v>
      </c>
      <c r="W16">
        <v>429.38960468599998</v>
      </c>
      <c r="X16">
        <v>137110.545422</v>
      </c>
      <c r="Y16">
        <v>137731.65407600001</v>
      </c>
      <c r="Z16">
        <v>513660.68298899999</v>
      </c>
      <c r="AA16">
        <v>6.1062011847400001E-4</v>
      </c>
      <c r="AB16">
        <f t="shared" si="0"/>
        <v>-5.6187271480327317</v>
      </c>
      <c r="AC16">
        <f t="shared" si="5"/>
        <v>1.3426263047016374</v>
      </c>
      <c r="AD16">
        <f t="shared" si="6"/>
        <v>-6.961353452734369</v>
      </c>
      <c r="AE16" s="2">
        <f t="shared" si="7"/>
        <v>15.527784505235244</v>
      </c>
      <c r="AF16">
        <f t="shared" si="1"/>
        <v>-12.446164875978232</v>
      </c>
      <c r="AG16" s="1">
        <f t="shared" si="8"/>
        <v>-1.4517171095761912</v>
      </c>
      <c r="AH16" s="1">
        <f t="shared" si="8"/>
        <v>1.4916093513860602</v>
      </c>
      <c r="AI16">
        <f t="shared" si="9"/>
        <v>0.97325557005069752</v>
      </c>
      <c r="AJ16">
        <f t="shared" si="13"/>
        <v>0.43860647161855187</v>
      </c>
      <c r="AK16">
        <f t="shared" si="14"/>
        <v>0.70387772075646149</v>
      </c>
      <c r="AL16">
        <f t="shared" si="2"/>
        <v>262834.2941623333</v>
      </c>
      <c r="AM16">
        <f t="shared" si="3"/>
        <v>376239.58324000001</v>
      </c>
      <c r="AN16" s="1">
        <f t="shared" si="15"/>
        <v>-0.75685616057738803</v>
      </c>
      <c r="AO16">
        <f t="shared" si="4"/>
        <v>-0.28931138785423854</v>
      </c>
      <c r="AP16" s="1">
        <v>28139.598604578088</v>
      </c>
      <c r="AQ16">
        <f t="shared" si="20"/>
        <v>1.4314706702909348</v>
      </c>
      <c r="AR16">
        <f t="shared" si="10"/>
        <v>-4.7880881096732435E-2</v>
      </c>
      <c r="AS16">
        <f t="shared" si="11"/>
        <v>1.5714969681975037</v>
      </c>
      <c r="AT16">
        <f t="shared" si="16"/>
        <v>3.7378589163323728</v>
      </c>
      <c r="AU16" s="1">
        <f t="shared" si="17"/>
        <v>0.2104305657031626</v>
      </c>
      <c r="AV16">
        <f t="shared" si="18"/>
        <v>-3.2281060928440222</v>
      </c>
      <c r="AW16" s="1">
        <f t="shared" si="19"/>
        <v>-0.47977077248000632</v>
      </c>
      <c r="AX16">
        <f t="shared" si="21"/>
        <v>9.431168641702337</v>
      </c>
      <c r="AY16">
        <f t="shared" si="12"/>
        <v>436.04289520981513</v>
      </c>
    </row>
    <row r="17" spans="1:51" x14ac:dyDescent="0.25">
      <c r="A17">
        <v>19.166691396400001</v>
      </c>
      <c r="B17">
        <v>21.552750310699999</v>
      </c>
      <c r="C17">
        <v>2.3150908354199999</v>
      </c>
      <c r="D17">
        <v>21.3604208189</v>
      </c>
      <c r="E17">
        <v>2.8129733348600001</v>
      </c>
      <c r="F17">
        <v>5.7903881507300001</v>
      </c>
      <c r="G17">
        <v>2.42756099071</v>
      </c>
      <c r="H17">
        <v>0.76969494942200001</v>
      </c>
      <c r="I17">
        <v>8.7000081582999993</v>
      </c>
      <c r="J17">
        <v>2.0573937180600002</v>
      </c>
      <c r="K17">
        <v>5.9441955903099997</v>
      </c>
      <c r="L17">
        <v>0.86991433028200005</v>
      </c>
      <c r="M17">
        <v>1.20543171962</v>
      </c>
      <c r="N17">
        <v>1.1852786504899999</v>
      </c>
      <c r="O17">
        <v>4.11890973559</v>
      </c>
      <c r="P17">
        <v>14.652521983490999</v>
      </c>
      <c r="Q17">
        <v>-11.051213611134001</v>
      </c>
      <c r="R17">
        <v>47025</v>
      </c>
      <c r="S17">
        <v>138167.872714</v>
      </c>
      <c r="T17">
        <v>139735.71034399999</v>
      </c>
      <c r="U17">
        <v>508312.83353599999</v>
      </c>
      <c r="V17">
        <v>698.02653048100001</v>
      </c>
      <c r="W17">
        <v>419.00900825399998</v>
      </c>
      <c r="X17">
        <v>137498.00785200001</v>
      </c>
      <c r="Y17">
        <v>139422.16133800001</v>
      </c>
      <c r="Z17">
        <v>502712.71542099997</v>
      </c>
      <c r="AA17">
        <v>6.4005820123700004E-4</v>
      </c>
      <c r="AB17">
        <f t="shared" si="0"/>
        <v>-6.1987397390733445</v>
      </c>
      <c r="AC17">
        <f t="shared" si="5"/>
        <v>1.3365593830994347</v>
      </c>
      <c r="AD17">
        <f t="shared" si="6"/>
        <v>-7.5352991221727788</v>
      </c>
      <c r="AE17" s="2">
        <f t="shared" si="7"/>
        <v>16.718768563182113</v>
      </c>
      <c r="AF17">
        <f t="shared" si="1"/>
        <v>-13.525000730818844</v>
      </c>
      <c r="AG17" s="1">
        <f t="shared" si="8"/>
        <v>-0.57394566943840974</v>
      </c>
      <c r="AH17" s="1">
        <f t="shared" si="8"/>
        <v>1.1909840579468689</v>
      </c>
      <c r="AI17">
        <f t="shared" si="9"/>
        <v>0.48190877586374381</v>
      </c>
      <c r="AJ17">
        <f t="shared" si="13"/>
        <v>0.44748113814411483</v>
      </c>
      <c r="AK17">
        <f t="shared" si="14"/>
        <v>0.21120585725632879</v>
      </c>
      <c r="AL17">
        <f t="shared" si="2"/>
        <v>259877.62820366668</v>
      </c>
      <c r="AM17">
        <f t="shared" si="3"/>
        <v>364252.63082599995</v>
      </c>
      <c r="AN17" s="1">
        <f t="shared" si="15"/>
        <v>-0.76296444553132126</v>
      </c>
      <c r="AO17">
        <f t="shared" si="4"/>
        <v>-0.30094566909877035</v>
      </c>
      <c r="AP17" s="1">
        <v>28139.598604578088</v>
      </c>
      <c r="AQ17">
        <f t="shared" si="20"/>
        <v>1.4016313498926285</v>
      </c>
      <c r="AR17">
        <f t="shared" si="10"/>
        <v>-4.2418075588495106E-2</v>
      </c>
      <c r="AS17">
        <f t="shared" si="11"/>
        <v>1.57828484301892</v>
      </c>
      <c r="AT17">
        <f t="shared" si="16"/>
        <v>3.6307410680229615</v>
      </c>
      <c r="AU17" s="1">
        <f t="shared" si="17"/>
        <v>4.2741861941908418E-2</v>
      </c>
      <c r="AV17">
        <f t="shared" si="18"/>
        <v>-3.1853642309021137</v>
      </c>
      <c r="AW17" s="1">
        <f t="shared" si="19"/>
        <v>-9.5516566618151139E-2</v>
      </c>
      <c r="AX17">
        <f t="shared" si="21"/>
        <v>9.3356520750841856</v>
      </c>
      <c r="AY17">
        <f t="shared" si="12"/>
        <v>423.39505457636022</v>
      </c>
    </row>
    <row r="18" spans="1:51" x14ac:dyDescent="0.25">
      <c r="A18">
        <v>18.9103806629</v>
      </c>
      <c r="B18">
        <v>20.637295388199998</v>
      </c>
      <c r="C18">
        <v>2.2237931795499999</v>
      </c>
      <c r="D18">
        <v>22.369124723999999</v>
      </c>
      <c r="E18">
        <v>2.9921901686200001</v>
      </c>
      <c r="F18">
        <v>6.2458479016200004</v>
      </c>
      <c r="G18">
        <v>2.5623013783399999</v>
      </c>
      <c r="H18">
        <v>0.79135584571499995</v>
      </c>
      <c r="I18">
        <v>9.66020242954</v>
      </c>
      <c r="J18">
        <v>2.5036895931299998</v>
      </c>
      <c r="K18">
        <v>6.3517153343699997</v>
      </c>
      <c r="L18">
        <v>0.936522974876</v>
      </c>
      <c r="M18">
        <v>1.34029114638</v>
      </c>
      <c r="N18">
        <v>1.1876011400599999</v>
      </c>
      <c r="O18">
        <v>3.6442418830099998</v>
      </c>
      <c r="P18">
        <v>15.656871180791001</v>
      </c>
      <c r="Q18">
        <v>-12.003261985634001</v>
      </c>
      <c r="R18">
        <v>46821</v>
      </c>
      <c r="S18">
        <v>130815.273401</v>
      </c>
      <c r="T18">
        <v>135347.88693199999</v>
      </c>
      <c r="U18">
        <v>455042.75892300002</v>
      </c>
      <c r="V18">
        <v>638.70068602900005</v>
      </c>
      <c r="W18">
        <v>376.11438611199998</v>
      </c>
      <c r="X18">
        <v>131972.086962</v>
      </c>
      <c r="Y18">
        <v>133925.46689099999</v>
      </c>
      <c r="Z18">
        <v>454055.73850099999</v>
      </c>
      <c r="AA18">
        <v>5.2615731875400005E-4</v>
      </c>
      <c r="AB18">
        <f t="shared" si="0"/>
        <v>-7.4986021185680096</v>
      </c>
      <c r="AC18">
        <f t="shared" si="5"/>
        <v>1.2944292306190333</v>
      </c>
      <c r="AD18">
        <f t="shared" si="6"/>
        <v>-8.7930313491870429</v>
      </c>
      <c r="AE18" s="2">
        <f t="shared" si="7"/>
        <v>18.156405220313669</v>
      </c>
      <c r="AF18">
        <f t="shared" si="1"/>
        <v>-15.327037708963509</v>
      </c>
      <c r="AG18" s="1">
        <f t="shared" si="8"/>
        <v>-1.2577322270142641</v>
      </c>
      <c r="AH18" s="1">
        <f t="shared" si="8"/>
        <v>1.4376366571315558</v>
      </c>
      <c r="AI18">
        <f t="shared" si="9"/>
        <v>0.87486098853639005</v>
      </c>
      <c r="AJ18">
        <f t="shared" si="13"/>
        <v>0.46471964817174405</v>
      </c>
      <c r="AK18">
        <f t="shared" si="14"/>
        <v>0.59479956563279646</v>
      </c>
      <c r="AL18">
        <f t="shared" si="2"/>
        <v>239984.43078466668</v>
      </c>
      <c r="AM18">
        <f t="shared" si="3"/>
        <v>321106.96157449996</v>
      </c>
      <c r="AN18" s="1">
        <f t="shared" si="15"/>
        <v>-0.77495163276713519</v>
      </c>
      <c r="AO18">
        <f t="shared" si="4"/>
        <v>-0.32794662491048199</v>
      </c>
      <c r="AP18" s="1">
        <v>28139.598604578088</v>
      </c>
      <c r="AQ18">
        <f t="shared" si="20"/>
        <v>1.3380324737091922</v>
      </c>
      <c r="AR18">
        <f t="shared" si="10"/>
        <v>-3.671619010987668E-2</v>
      </c>
      <c r="AS18">
        <f t="shared" si="11"/>
        <v>1.593345232793717</v>
      </c>
      <c r="AT18">
        <f t="shared" si="16"/>
        <v>3.4152682634457188</v>
      </c>
      <c r="AU18" s="1">
        <f t="shared" si="17"/>
        <v>0.28247190187690924</v>
      </c>
      <c r="AV18">
        <f t="shared" si="18"/>
        <v>-2.9028923290252044</v>
      </c>
      <c r="AW18" s="1">
        <f t="shared" si="19"/>
        <v>-0.60783292246881204</v>
      </c>
      <c r="AX18">
        <f t="shared" si="21"/>
        <v>8.727819152615373</v>
      </c>
      <c r="AY18">
        <f t="shared" si="12"/>
        <v>378.87076656985465</v>
      </c>
    </row>
    <row r="19" spans="1:51" x14ac:dyDescent="0.25">
      <c r="A19">
        <v>18.596284598899999</v>
      </c>
      <c r="B19">
        <v>19.9828877132</v>
      </c>
      <c r="C19">
        <v>2.1950359453299999</v>
      </c>
      <c r="D19">
        <v>23.279831862399998</v>
      </c>
      <c r="E19">
        <v>3.1543308152299998</v>
      </c>
      <c r="F19">
        <v>6.77407777079</v>
      </c>
      <c r="G19">
        <v>2.70615340698</v>
      </c>
      <c r="H19">
        <v>0.80615180037800005</v>
      </c>
      <c r="I19">
        <v>10.563770914199999</v>
      </c>
      <c r="J19">
        <v>2.9612196805500002</v>
      </c>
      <c r="K19">
        <v>6.7080414149700003</v>
      </c>
      <c r="L19">
        <v>1.00095478782</v>
      </c>
      <c r="M19">
        <v>1.47914324556</v>
      </c>
      <c r="N19">
        <v>1.2462723060600001</v>
      </c>
      <c r="O19">
        <v>3.1820249324900001</v>
      </c>
      <c r="P19">
        <v>16.657773107390998</v>
      </c>
      <c r="Q19">
        <v>-12.904443864534</v>
      </c>
      <c r="R19">
        <v>46638</v>
      </c>
      <c r="S19">
        <v>127942.27219600001</v>
      </c>
      <c r="T19">
        <v>133725.675544</v>
      </c>
      <c r="U19">
        <v>435223.933425</v>
      </c>
      <c r="V19">
        <v>602.43229609399998</v>
      </c>
      <c r="W19">
        <v>348.45574484700001</v>
      </c>
      <c r="X19">
        <v>127692.234102</v>
      </c>
      <c r="Y19">
        <v>130919.485296</v>
      </c>
      <c r="Z19">
        <v>423171.609551</v>
      </c>
      <c r="AA19">
        <v>7.0043964153299997E-4</v>
      </c>
      <c r="AB19">
        <f t="shared" si="0"/>
        <v>-8.3865018885030942</v>
      </c>
    </row>
    <row r="20" spans="1:51" x14ac:dyDescent="0.25">
      <c r="A20">
        <v>18.671151548299999</v>
      </c>
      <c r="B20">
        <v>19.6293160076</v>
      </c>
      <c r="C20">
        <v>2.3220065587800001</v>
      </c>
      <c r="D20">
        <v>24.201691938900002</v>
      </c>
      <c r="E20">
        <v>3.2769153527400001</v>
      </c>
      <c r="F20">
        <v>7.1442902580699998</v>
      </c>
      <c r="G20">
        <v>2.7045593826699998</v>
      </c>
      <c r="H20">
        <v>0.82066995659300002</v>
      </c>
      <c r="I20">
        <v>11.460700839099999</v>
      </c>
      <c r="J20">
        <v>3.3495727501500001</v>
      </c>
      <c r="K20">
        <v>7.0743948784499997</v>
      </c>
      <c r="L20">
        <v>1.0565807652300001</v>
      </c>
      <c r="M20">
        <v>1.58917931564</v>
      </c>
      <c r="N20">
        <v>1.23296907859</v>
      </c>
      <c r="O20">
        <v>2.9493952654000002</v>
      </c>
      <c r="P20">
        <v>17.653362694990999</v>
      </c>
      <c r="Q20">
        <v>-13.758126901934</v>
      </c>
      <c r="R20">
        <v>46507</v>
      </c>
      <c r="S20">
        <v>126880.50147</v>
      </c>
      <c r="T20">
        <v>130703.10811299999</v>
      </c>
      <c r="U20">
        <v>414581.377928</v>
      </c>
      <c r="V20">
        <v>600.59175146099994</v>
      </c>
      <c r="W20">
        <v>341.640281835</v>
      </c>
      <c r="X20">
        <v>127186.468871</v>
      </c>
      <c r="Y20">
        <v>130621.92378899999</v>
      </c>
      <c r="Z20">
        <v>416244.50737800001</v>
      </c>
      <c r="AA20">
        <v>6.7712331199100005E-4</v>
      </c>
      <c r="AB20">
        <f t="shared" si="0"/>
        <v>-9.2577310762631306</v>
      </c>
    </row>
    <row r="21" spans="1:51" x14ac:dyDescent="0.25">
      <c r="A21">
        <v>18.5911722737</v>
      </c>
      <c r="B21">
        <v>19.148055684199999</v>
      </c>
      <c r="C21">
        <v>2.8054938252600001</v>
      </c>
      <c r="D21">
        <v>25.0977437771</v>
      </c>
      <c r="E21">
        <v>3.4138712444800001</v>
      </c>
      <c r="F21">
        <v>7.72736751415</v>
      </c>
      <c r="G21">
        <v>2.90127711995</v>
      </c>
      <c r="H21">
        <v>0.83237988097799998</v>
      </c>
      <c r="I21">
        <v>12.546116290500001</v>
      </c>
      <c r="J21">
        <v>3.88690698513</v>
      </c>
      <c r="K21">
        <v>7.4407078768200003</v>
      </c>
      <c r="L21">
        <v>1.1087693089999999</v>
      </c>
      <c r="M21">
        <v>1.74638647788</v>
      </c>
      <c r="N21">
        <v>1.2645979575399999</v>
      </c>
      <c r="O21">
        <v>2.6626411399599998</v>
      </c>
      <c r="P21">
        <v>18.654732342391</v>
      </c>
      <c r="Q21">
        <v>-14.614463044634</v>
      </c>
      <c r="R21">
        <v>46391</v>
      </c>
      <c r="S21">
        <v>125615.742849</v>
      </c>
      <c r="T21">
        <v>131529.174662</v>
      </c>
      <c r="U21">
        <v>406697.99363699998</v>
      </c>
      <c r="V21">
        <v>582.87536641600002</v>
      </c>
      <c r="W21">
        <v>325.96531982400001</v>
      </c>
      <c r="X21">
        <v>124860.923746</v>
      </c>
      <c r="Y21">
        <v>129537.89234400001</v>
      </c>
      <c r="Z21">
        <v>398862.60787000001</v>
      </c>
      <c r="AA21">
        <v>5.8304794587E-4</v>
      </c>
      <c r="AB21">
        <f t="shared" si="0"/>
        <v>-9.9604393099804724</v>
      </c>
    </row>
    <row r="22" spans="1:51" x14ac:dyDescent="0.25">
      <c r="A22">
        <v>17.981935276200002</v>
      </c>
      <c r="B22">
        <v>17.856228309999999</v>
      </c>
      <c r="C22">
        <v>3.4576010194900002</v>
      </c>
      <c r="D22">
        <v>25.685436822700002</v>
      </c>
      <c r="E22">
        <v>3.58044955525</v>
      </c>
      <c r="F22">
        <v>8.1825000488999997</v>
      </c>
      <c r="G22">
        <v>2.9902055163500001</v>
      </c>
      <c r="H22">
        <v>0.84161996215199997</v>
      </c>
      <c r="I22">
        <v>13.6931387596</v>
      </c>
      <c r="J22">
        <v>4.3717203705900003</v>
      </c>
      <c r="K22">
        <v>7.7436085965299997</v>
      </c>
      <c r="L22">
        <v>1.18273576157</v>
      </c>
      <c r="M22">
        <v>1.8739419293899999</v>
      </c>
      <c r="N22">
        <v>1.3036606504199999</v>
      </c>
      <c r="O22">
        <v>2.1839174428799999</v>
      </c>
      <c r="P22">
        <v>19.654558614690998</v>
      </c>
      <c r="Q22">
        <v>-15.568304224234</v>
      </c>
      <c r="R22">
        <v>46248</v>
      </c>
      <c r="S22">
        <v>120516.29375300001</v>
      </c>
      <c r="T22">
        <v>124960.852621</v>
      </c>
      <c r="U22">
        <v>364553.16859000002</v>
      </c>
      <c r="V22">
        <v>531.79362960599997</v>
      </c>
      <c r="W22">
        <v>291.48938364100002</v>
      </c>
      <c r="X22">
        <v>118996.885588</v>
      </c>
      <c r="Y22">
        <v>123786.152342</v>
      </c>
      <c r="Z22">
        <v>359793.66036500002</v>
      </c>
      <c r="AA22">
        <v>6.6535016617100002E-4</v>
      </c>
      <c r="AB22">
        <f t="shared" si="0"/>
        <v>-10.514933165594421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2016-01-21T14:30:19Z</dcterms:created>
  <dcterms:modified xsi:type="dcterms:W3CDTF">2016-03-13T10:26:09Z</dcterms:modified>
  <dc:language>en-US</dc:language>
</cp:coreProperties>
</file>