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AP2" i="1" l="1"/>
  <c r="AT3" i="1"/>
  <c r="AT4" i="1"/>
  <c r="AT5" i="1"/>
  <c r="AT6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3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K18" i="1" l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T2" i="1" l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R12" i="1" l="1"/>
  <c r="AR16" i="1"/>
  <c r="AR8" i="1"/>
  <c r="AE2" i="1"/>
  <c r="AF2" i="1"/>
  <c r="AL2" i="1"/>
  <c r="AC2" i="1" s="1"/>
  <c r="AD2" i="1" s="1"/>
  <c r="AM2" i="1"/>
  <c r="AE3" i="1"/>
  <c r="AH3" i="1" s="1"/>
  <c r="AF3" i="1"/>
  <c r="AL3" i="1"/>
  <c r="AC3" i="1" s="1"/>
  <c r="AD3" i="1" s="1"/>
  <c r="AM3" i="1"/>
  <c r="AR3" i="1"/>
  <c r="AO3" i="1" s="1"/>
  <c r="AE4" i="1"/>
  <c r="AF4" i="1"/>
  <c r="AH4" i="1"/>
  <c r="AL4" i="1"/>
  <c r="AM4" i="1"/>
  <c r="AR4" i="1"/>
  <c r="AE5" i="1"/>
  <c r="AH5" i="1" s="1"/>
  <c r="AF5" i="1"/>
  <c r="AL5" i="1"/>
  <c r="AC5" i="1" s="1"/>
  <c r="AD5" i="1" s="1"/>
  <c r="AM5" i="1"/>
  <c r="AR5" i="1"/>
  <c r="AE6" i="1"/>
  <c r="AF6" i="1"/>
  <c r="AH6" i="1"/>
  <c r="AL6" i="1"/>
  <c r="AM6" i="1"/>
  <c r="AR6" i="1"/>
  <c r="AE7" i="1"/>
  <c r="AH7" i="1" s="1"/>
  <c r="AF7" i="1"/>
  <c r="AL7" i="1"/>
  <c r="AC7" i="1" s="1"/>
  <c r="AD7" i="1" s="1"/>
  <c r="AM7" i="1"/>
  <c r="AR7" i="1"/>
  <c r="AE8" i="1"/>
  <c r="AF8" i="1"/>
  <c r="AH8" i="1"/>
  <c r="AL8" i="1"/>
  <c r="AM8" i="1"/>
  <c r="AE9" i="1"/>
  <c r="AH9" i="1" s="1"/>
  <c r="AF9" i="1"/>
  <c r="AL9" i="1"/>
  <c r="AC9" i="1" s="1"/>
  <c r="AD9" i="1" s="1"/>
  <c r="AM9" i="1"/>
  <c r="AR9" i="1"/>
  <c r="AE10" i="1"/>
  <c r="AF10" i="1"/>
  <c r="AH10" i="1"/>
  <c r="AL10" i="1"/>
  <c r="AM10" i="1"/>
  <c r="AR10" i="1"/>
  <c r="AE11" i="1"/>
  <c r="AH11" i="1" s="1"/>
  <c r="AF11" i="1"/>
  <c r="AL11" i="1"/>
  <c r="AC11" i="1" s="1"/>
  <c r="AD11" i="1" s="1"/>
  <c r="AM11" i="1"/>
  <c r="AR11" i="1"/>
  <c r="AE12" i="1"/>
  <c r="AF12" i="1"/>
  <c r="AH12" i="1"/>
  <c r="AL12" i="1"/>
  <c r="AM12" i="1"/>
  <c r="AE13" i="1"/>
  <c r="AH13" i="1" s="1"/>
  <c r="AF13" i="1"/>
  <c r="AL13" i="1"/>
  <c r="AC13" i="1" s="1"/>
  <c r="AD13" i="1" s="1"/>
  <c r="AM13" i="1"/>
  <c r="AR13" i="1"/>
  <c r="AE14" i="1"/>
  <c r="AF14" i="1"/>
  <c r="AH14" i="1"/>
  <c r="AL14" i="1"/>
  <c r="AM14" i="1"/>
  <c r="AR14" i="1"/>
  <c r="AE15" i="1"/>
  <c r="AH15" i="1" s="1"/>
  <c r="AF15" i="1"/>
  <c r="AL15" i="1"/>
  <c r="AC15" i="1" s="1"/>
  <c r="AD15" i="1" s="1"/>
  <c r="AM15" i="1"/>
  <c r="AR15" i="1"/>
  <c r="AE16" i="1"/>
  <c r="AF16" i="1"/>
  <c r="AH16" i="1"/>
  <c r="AL16" i="1"/>
  <c r="AM16" i="1"/>
  <c r="AE17" i="1"/>
  <c r="AH17" i="1" s="1"/>
  <c r="AF17" i="1"/>
  <c r="AL17" i="1"/>
  <c r="AC17" i="1" s="1"/>
  <c r="AD17" i="1" s="1"/>
  <c r="AM17" i="1"/>
  <c r="AR17" i="1"/>
  <c r="AE18" i="1"/>
  <c r="AF18" i="1"/>
  <c r="AH18" i="1"/>
  <c r="AL18" i="1"/>
  <c r="AM18" i="1"/>
  <c r="AR18" i="1"/>
  <c r="AX3" i="1" l="1"/>
  <c r="AZ3" i="1" s="1"/>
  <c r="AV3" i="1"/>
  <c r="AW3" i="1"/>
  <c r="AY3" i="1" s="1"/>
  <c r="AU3" i="1"/>
  <c r="AG3" i="1"/>
  <c r="AC18" i="1"/>
  <c r="AD18" i="1" s="1"/>
  <c r="AG18" i="1" s="1"/>
  <c r="AC16" i="1"/>
  <c r="AD16" i="1" s="1"/>
  <c r="AG16" i="1" s="1"/>
  <c r="AC14" i="1"/>
  <c r="AD14" i="1" s="1"/>
  <c r="AG14" i="1" s="1"/>
  <c r="AC12" i="1"/>
  <c r="AD12" i="1" s="1"/>
  <c r="AG12" i="1" s="1"/>
  <c r="AC10" i="1"/>
  <c r="AD10" i="1" s="1"/>
  <c r="AG10" i="1" s="1"/>
  <c r="AC8" i="1"/>
  <c r="AD8" i="1" s="1"/>
  <c r="AG8" i="1" s="1"/>
  <c r="AC6" i="1"/>
  <c r="AD6" i="1" s="1"/>
  <c r="AG6" i="1" s="1"/>
  <c r="AC4" i="1"/>
  <c r="AD4" i="1" s="1"/>
  <c r="AG4" i="1" s="1"/>
  <c r="AS3" i="1"/>
  <c r="AO10" i="1" l="1"/>
  <c r="AT10" i="1" s="1"/>
  <c r="AO18" i="1"/>
  <c r="AS18" i="1" s="1"/>
  <c r="AG7" i="1"/>
  <c r="AO4" i="1"/>
  <c r="AS4" i="1" s="1"/>
  <c r="AO12" i="1"/>
  <c r="AS12" i="1" s="1"/>
  <c r="AG5" i="1"/>
  <c r="AG11" i="1"/>
  <c r="AG15" i="1"/>
  <c r="AO6" i="1"/>
  <c r="AS6" i="1" s="1"/>
  <c r="AO14" i="1"/>
  <c r="AT14" i="1" s="1"/>
  <c r="AG13" i="1"/>
  <c r="AG9" i="1"/>
  <c r="AO8" i="1"/>
  <c r="AU8" i="1" s="1"/>
  <c r="AO16" i="1"/>
  <c r="AT16" i="1" s="1"/>
  <c r="AG17" i="1"/>
  <c r="AT12" i="1" l="1"/>
  <c r="AT8" i="1"/>
  <c r="AT18" i="1"/>
  <c r="AU18" i="1"/>
  <c r="AU4" i="1"/>
  <c r="AV16" i="1"/>
  <c r="AV10" i="1"/>
  <c r="AS16" i="1"/>
  <c r="AU6" i="1"/>
  <c r="AV6" i="1"/>
  <c r="AU12" i="1"/>
  <c r="AV12" i="1"/>
  <c r="AS10" i="1"/>
  <c r="AU16" i="1"/>
  <c r="AU10" i="1"/>
  <c r="AV4" i="1"/>
  <c r="AV18" i="1"/>
  <c r="AV14" i="1"/>
  <c r="AV8" i="1"/>
  <c r="AO9" i="1"/>
  <c r="AT9" i="1" s="1"/>
  <c r="AX14" i="1"/>
  <c r="AZ14" i="1" s="1"/>
  <c r="AW14" i="1"/>
  <c r="AY14" i="1" s="1"/>
  <c r="AO5" i="1"/>
  <c r="AS5" i="1" s="1"/>
  <c r="AO7" i="1"/>
  <c r="AU7" i="1" s="1"/>
  <c r="AX8" i="1"/>
  <c r="AZ8" i="1" s="1"/>
  <c r="AW8" i="1"/>
  <c r="AY8" i="1" s="1"/>
  <c r="AO13" i="1"/>
  <c r="AT13" i="1" s="1"/>
  <c r="AO15" i="1"/>
  <c r="AS15" i="1" s="1"/>
  <c r="AX16" i="1"/>
  <c r="AZ16" i="1" s="1"/>
  <c r="AW16" i="1"/>
  <c r="AY16" i="1" s="1"/>
  <c r="AS14" i="1"/>
  <c r="AX4" i="1"/>
  <c r="AZ4" i="1" s="1"/>
  <c r="AW4" i="1"/>
  <c r="AY4" i="1" s="1"/>
  <c r="AX10" i="1"/>
  <c r="AZ10" i="1" s="1"/>
  <c r="AW10" i="1"/>
  <c r="AY10" i="1" s="1"/>
  <c r="AO17" i="1"/>
  <c r="AT17" i="1" s="1"/>
  <c r="AS8" i="1"/>
  <c r="AU14" i="1"/>
  <c r="AX6" i="1"/>
  <c r="AZ6" i="1" s="1"/>
  <c r="AW6" i="1"/>
  <c r="AY6" i="1" s="1"/>
  <c r="AO11" i="1"/>
  <c r="AT11" i="1" s="1"/>
  <c r="AX12" i="1"/>
  <c r="AZ12" i="1" s="1"/>
  <c r="AW12" i="1"/>
  <c r="AY12" i="1" s="1"/>
  <c r="AX18" i="1"/>
  <c r="AZ18" i="1" s="1"/>
  <c r="AW18" i="1"/>
  <c r="AY18" i="1" s="1"/>
  <c r="AT15" i="1" l="1"/>
  <c r="AT7" i="1"/>
  <c r="AU5" i="1"/>
  <c r="AV11" i="1"/>
  <c r="AS13" i="1"/>
  <c r="AV13" i="1"/>
  <c r="AV15" i="1"/>
  <c r="AV9" i="1"/>
  <c r="AV17" i="1"/>
  <c r="AU15" i="1"/>
  <c r="AV5" i="1"/>
  <c r="AS9" i="1"/>
  <c r="AV7" i="1"/>
  <c r="AU11" i="1"/>
  <c r="AW11" i="1"/>
  <c r="AY11" i="1" s="1"/>
  <c r="AX11" i="1"/>
  <c r="AZ11" i="1" s="1"/>
  <c r="AW7" i="1"/>
  <c r="AY7" i="1" s="1"/>
  <c r="AX7" i="1"/>
  <c r="AZ7" i="1" s="1"/>
  <c r="AW17" i="1"/>
  <c r="AY17" i="1" s="1"/>
  <c r="AX17" i="1"/>
  <c r="AZ17" i="1" s="1"/>
  <c r="AS11" i="1"/>
  <c r="AU17" i="1"/>
  <c r="AW13" i="1"/>
  <c r="AY13" i="1" s="1"/>
  <c r="AX13" i="1"/>
  <c r="AZ13" i="1" s="1"/>
  <c r="AS7" i="1"/>
  <c r="AW9" i="1"/>
  <c r="AY9" i="1" s="1"/>
  <c r="AX9" i="1"/>
  <c r="AZ9" i="1" s="1"/>
  <c r="AS17" i="1"/>
  <c r="AW15" i="1"/>
  <c r="AY15" i="1" s="1"/>
  <c r="AX15" i="1"/>
  <c r="AZ15" i="1" s="1"/>
  <c r="AU13" i="1"/>
  <c r="AW5" i="1"/>
  <c r="AY5" i="1" s="1"/>
  <c r="AX5" i="1"/>
  <c r="AZ5" i="1" s="1"/>
  <c r="AU9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<sst xmlns="http://schemas.openxmlformats.org/spreadsheetml/2006/main" count="52" uniqueCount="52">
  <si>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</si>
  <si>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</si>
  <si>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</si>
  <si>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</si>
  <si>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</si>
  <si>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</si>
  <si>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</si>
  <si>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</si>
  <si>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</si>
  <si>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</si>
  <si>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</si>
  <si>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</si>
  <si>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</si>
  <si>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</si>
  <si>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</si>
  <si>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</si>
  <si>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</si>
  <si>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</si>
  <si>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</si>
  <si>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</si>
  <si>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</si>
  <si>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</si>
  <si>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</si>
  <si>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</si>
  <si>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</si>
  <si>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</si>
  <si>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</si>
  <si>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</si>
  <si>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</si>
  <si>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</si>
  <si>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</si>
  <si>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</si>
  <si>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</si>
  <si>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</si>
  <si>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</si>
  <si>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</si>
  <si>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</si>
  <si>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</si>
  <si>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</si>
  <si>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</si>
  <si>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</si>
  <si>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</si>
  <si>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</si>
  <si>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</si>
  <si>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p</t>
    <phoneticPr fontId="1"/>
  </si>
  <si>
    <t>q</t>
    <phoneticPr fontId="1"/>
  </si>
  <si>
    <t>E</t>
    <phoneticPr fontId="1"/>
  </si>
  <si>
    <t>eq_pred</t>
    <phoneticPr fontId="1"/>
  </si>
  <si>
    <t>ratio</t>
    <phoneticPr fontId="1"/>
  </si>
  <si>
    <t>ratio^4</t>
    <phoneticPr fontId="1"/>
  </si>
  <si>
    <t>ev/eq</t>
    <phoneticPr fontId="1"/>
  </si>
  <si>
    <t>ev/eq_pred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</si>
</sst>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T3">
            <v>4.0986129748253566E-2</v>
          </cell>
          <cell r="AV3">
            <v>0.54357683165796811</v>
          </cell>
        </row>
        <row r="4">
          <cell r="AT4">
            <v>-9.0962195149273492E-2</v>
          </cell>
          <cell r="AV4">
            <v>1.2527111791161281</v>
          </cell>
        </row>
        <row r="5">
          <cell r="AT5">
            <v>-0.30063791090157771</v>
          </cell>
          <cell r="AV5">
            <v>2.0871329538978531</v>
          </cell>
        </row>
        <row r="6">
          <cell r="AT6">
            <v>-0.56553324006309658</v>
          </cell>
          <cell r="AV6">
            <v>3.0063815311831945</v>
          </cell>
        </row>
        <row r="7">
          <cell r="AT7">
            <v>-0.85166398322474335</v>
          </cell>
          <cell r="AV7">
            <v>3.9234264603892344</v>
          </cell>
        </row>
        <row r="8">
          <cell r="AT8">
            <v>-1.1603409336828321</v>
          </cell>
          <cell r="AV8">
            <v>4.8622436133342513</v>
          </cell>
        </row>
        <row r="9">
          <cell r="AT9">
            <v>-1.4790824591228682</v>
          </cell>
          <cell r="AV9">
            <v>5.7954908188107046</v>
          </cell>
        </row>
        <row r="10">
          <cell r="AT10">
            <v>-1.8002705451505174</v>
          </cell>
          <cell r="AV10">
            <v>6.7092379197771779</v>
          </cell>
        </row>
        <row r="11">
          <cell r="AT11">
            <v>-2.1079529542419553</v>
          </cell>
          <cell r="AV11">
            <v>7.5653663812129777</v>
          </cell>
        </row>
        <row r="12">
          <cell r="AT12">
            <v>-2.3880056213378253</v>
          </cell>
          <cell r="AV12">
            <v>8.3314634872135844</v>
          </cell>
        </row>
        <row r="13">
          <cell r="AT13">
            <v>-2.5155536550409514</v>
          </cell>
          <cell r="AV13">
            <v>8.6768046510639714</v>
          </cell>
        </row>
        <row r="14">
          <cell r="AT14">
            <v>-2.5322933196544137</v>
          </cell>
          <cell r="AV14">
            <v>8.7219751250687416</v>
          </cell>
        </row>
        <row r="15">
          <cell r="AT15">
            <v>-2.3841945141380516</v>
          </cell>
          <cell r="AV15">
            <v>8.3211122100347197</v>
          </cell>
        </row>
        <row r="16">
          <cell r="AT16">
            <v>-2.1515573847430454</v>
          </cell>
          <cell r="AV16">
            <v>7.685409866182721</v>
          </cell>
        </row>
        <row r="17">
          <cell r="AT17">
            <v>-2.1952380146765509</v>
          </cell>
          <cell r="AV17">
            <v>7.8053702409389594</v>
          </cell>
        </row>
        <row r="18">
          <cell r="AT18">
            <v>-2.0495594831534385</v>
          </cell>
          <cell r="AV18">
            <v>7.4041363881637494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D3">
            <v>3.8319450699044966E-2</v>
          </cell>
          <cell r="AE3">
            <v>0.78881789650508294</v>
          </cell>
        </row>
        <row r="4">
          <cell r="AD4">
            <v>-4.6776410363131404E-2</v>
          </cell>
          <cell r="AE4">
            <v>1.6964328109948899</v>
          </cell>
        </row>
        <row r="5">
          <cell r="AD5">
            <v>-0.22792370372989579</v>
          </cell>
          <cell r="AE5">
            <v>2.6687025817170649</v>
          </cell>
        </row>
        <row r="6">
          <cell r="AD6">
            <v>-0.21825719498578811</v>
          </cell>
          <cell r="AE6">
            <v>3.5894703995944859</v>
          </cell>
        </row>
        <row r="7">
          <cell r="AD7">
            <v>-0.43793676714494434</v>
          </cell>
          <cell r="AE7">
            <v>4.5971902850329718</v>
          </cell>
        </row>
        <row r="8">
          <cell r="AD8">
            <v>-0.53587894121895219</v>
          </cell>
          <cell r="AE8">
            <v>5.5707389170981036</v>
          </cell>
        </row>
        <row r="9">
          <cell r="AD9">
            <v>-0.78842716158120285</v>
          </cell>
          <cell r="AE9">
            <v>6.6047566541380522</v>
          </cell>
        </row>
        <row r="10">
          <cell r="AD10">
            <v>-0.96929930922372654</v>
          </cell>
          <cell r="AE10">
            <v>7.6222196992331996</v>
          </cell>
        </row>
        <row r="11">
          <cell r="AD11">
            <v>-1.137882342869037</v>
          </cell>
          <cell r="AE11">
            <v>8.6452885353400131</v>
          </cell>
        </row>
        <row r="12">
          <cell r="AD12">
            <v>-1.3686695110261904</v>
          </cell>
          <cell r="AE12">
            <v>9.6871456706652967</v>
          </cell>
        </row>
        <row r="13">
          <cell r="AD13">
            <v>-1.6192080908604187</v>
          </cell>
          <cell r="AE13">
            <v>10.740525300466734</v>
          </cell>
        </row>
        <row r="14">
          <cell r="AD14">
            <v>-1.8833367834300265</v>
          </cell>
          <cell r="AE14">
            <v>11.799224683651081</v>
          </cell>
        </row>
        <row r="15">
          <cell r="AD15">
            <v>-2.0951970683876726</v>
          </cell>
          <cell r="AE15">
            <v>12.842394085569522</v>
          </cell>
        </row>
        <row r="16">
          <cell r="AD16">
            <v>-2.4463817128654188</v>
          </cell>
          <cell r="AE16">
            <v>13.939128383436827</v>
          </cell>
        </row>
        <row r="17">
          <cell r="AD17">
            <v>-4.249647241085512</v>
          </cell>
          <cell r="AE17">
            <v>15.541604670769804</v>
          </cell>
        </row>
        <row r="18">
          <cell r="AD18">
            <v>-5.8818119636968698</v>
          </cell>
          <cell r="AE18">
            <v>17.121634609997798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D1" zoomScale="55" zoomScaleNormal="55" workbookViewId="0">
      <selection activeCell="AQ3" sqref="AQ3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0.33203125" customWidth="1"/>
    <col min="37" max="37" width="10.21875" style="2" customWidth="1"/>
    <col min="42" max="42" width="12.77734375" bestFit="1" customWidth="1"/>
    <col min="43" max="43" width="12.77734375" customWidth="1"/>
    <col min="45" max="45" width="12.44140625" customWidth="1"/>
    <col min="46" max="46" width="11.21875" customWidth="1"/>
    <col min="53" max="1032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28</v>
      </c>
      <c r="AF1" t="s">
        <v>41</v>
      </c>
      <c r="AG1" t="s">
        <v>42</v>
      </c>
      <c r="AH1" t="s">
        <v>43</v>
      </c>
      <c r="AI1" t="s">
        <v>50</v>
      </c>
      <c r="AJ1" t="s">
        <v>51</v>
      </c>
      <c r="AK1" s="2" t="s">
        <v>49</v>
      </c>
      <c r="AL1" t="s">
        <v>44</v>
      </c>
      <c r="AM1" t="s">
        <v>45</v>
      </c>
      <c r="AN1" t="s">
        <v>29</v>
      </c>
      <c r="AO1" t="s">
        <v>30</v>
      </c>
      <c r="AP1" t="s">
        <v>46</v>
      </c>
      <c r="AQ1" t="s">
        <v>48</v>
      </c>
      <c r="AR1" t="s">
        <v>31</v>
      </c>
      <c r="AS1" t="s">
        <v>32</v>
      </c>
      <c r="AT1" t="s">
        <v>33</v>
      </c>
      <c r="AU1" t="s">
        <v>34</v>
      </c>
      <c r="AV1" t="s">
        <v>47</v>
      </c>
      <c r="AW1" t="s">
        <v>35</v>
      </c>
      <c r="AX1" t="s">
        <v>36</v>
      </c>
      <c r="AY1" t="s">
        <v>37</v>
      </c>
      <c r="AZ1" t="s">
        <v>38</v>
      </c>
    </row>
    <row r="2" spans="1:52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0.0762*AL2^0.2606-0.5912</f>
        <v>7.3646701948911764E-3</v>
      </c>
      <c r="AD2">
        <f>AB2-AC2</f>
        <v>-7.3646714530181123E-3</v>
      </c>
      <c r="AE2">
        <f>P2-AB2/3</f>
        <v>2.531280308865322E-6</v>
      </c>
      <c r="AF2">
        <f t="shared" ref="AF2:AF18" si="1">AB2-P2/2</f>
        <v>-1.2666885935459658E-6</v>
      </c>
      <c r="AL2">
        <f t="shared" ref="AL2:AL18" si="2">(X2+Y2+Z2)/3</f>
        <v>2722.5836246366666</v>
      </c>
      <c r="AM2">
        <f t="shared" ref="AM2:AM18" si="3">Z2-(Y2+X2)/2</f>
        <v>3181.7856324049999</v>
      </c>
      <c r="AP2">
        <f t="shared" ref="AP2" si="4">(3*(1-2*0.33))/(0.0762*0.2606*(AL2)^(0.2606-1))</f>
        <v>17803.111387790152</v>
      </c>
      <c r="AT2" s="1" t="e">
        <f>(1+2*AN2)*AL2*(1-AQ2/3)/(2*AO2*AP2*AN2)</f>
        <v>#DIV/0!</v>
      </c>
      <c r="AV2">
        <v>0</v>
      </c>
    </row>
    <row r="3" spans="1:52" x14ac:dyDescent="0.25">
      <c r="A3">
        <v>3.3246957367399999</v>
      </c>
      <c r="B3">
        <v>4.7614505776499998</v>
      </c>
      <c r="C3">
        <v>2.60646884253</v>
      </c>
      <c r="D3">
        <v>0.209305688613</v>
      </c>
      <c r="E3">
        <v>0.25430360308700001</v>
      </c>
      <c r="F3">
        <v>8.2307694230499995E-2</v>
      </c>
      <c r="G3">
        <v>0.115193397586</v>
      </c>
      <c r="H3">
        <v>0.65843335421799998</v>
      </c>
      <c r="I3">
        <v>9.8317337471399993E-2</v>
      </c>
      <c r="J3">
        <v>5.9211831086700001E-2</v>
      </c>
      <c r="K3">
        <v>-2.0740151358399999E-2</v>
      </c>
      <c r="L3">
        <v>2.3664089217999999E-2</v>
      </c>
      <c r="M3">
        <v>-0.17662569046599999</v>
      </c>
      <c r="N3">
        <v>0.51203647887100001</v>
      </c>
      <c r="O3">
        <v>2.8445726886499999E-2</v>
      </c>
      <c r="P3">
        <v>1.00595955986</v>
      </c>
      <c r="Q3">
        <v>-0.43052455913100002</v>
      </c>
      <c r="R3">
        <v>47684</v>
      </c>
      <c r="S3">
        <v>25996.806757300001</v>
      </c>
      <c r="T3">
        <v>25244.926522599999</v>
      </c>
      <c r="U3">
        <v>75653.391263500002</v>
      </c>
      <c r="V3">
        <v>91.661218864099993</v>
      </c>
      <c r="W3">
        <v>68.239404295900002</v>
      </c>
      <c r="X3">
        <v>26761.821759999999</v>
      </c>
      <c r="Y3">
        <v>26123.795553700002</v>
      </c>
      <c r="Z3">
        <v>78693.798704200002</v>
      </c>
      <c r="AA3">
        <v>9.8770286700499994E-4</v>
      </c>
      <c r="AB3">
        <f t="shared" si="0"/>
        <v>0.64105581271286516</v>
      </c>
      <c r="AC3">
        <f t="shared" ref="AC3:AC18" si="5">0.0762*AL3^0.2606-0.5912</f>
        <v>0.64383013134365763</v>
      </c>
      <c r="AD3">
        <f t="shared" ref="AD3:AD18" si="6">AB3-AC3</f>
        <v>-2.7743186307924717E-3</v>
      </c>
      <c r="AE3">
        <f t="shared" ref="AE3:AE18" si="7">P3-AB3/3</f>
        <v>0.79227428895571161</v>
      </c>
      <c r="AF3">
        <f t="shared" si="1"/>
        <v>0.13807603278286518</v>
      </c>
      <c r="AG3">
        <f t="shared" ref="AG3:AH18" si="8">AD3-AD2</f>
        <v>4.5903528222256407E-3</v>
      </c>
      <c r="AH3">
        <f t="shared" si="8"/>
        <v>0.7922717576754027</v>
      </c>
      <c r="AI3" s="1">
        <f>-AD3/AE3</f>
        <v>3.5017148347061366E-3</v>
      </c>
      <c r="AJ3" s="1">
        <f>-0.0427*AK3-0.1047*(3*232)^0.2917+0.9625</f>
        <v>-0.23687964313012133</v>
      </c>
      <c r="AK3" s="2">
        <f>AQ3^4</f>
        <v>11.541948483334281</v>
      </c>
      <c r="AL3">
        <f t="shared" si="2"/>
        <v>43859.805339299994</v>
      </c>
      <c r="AM3">
        <f t="shared" si="3"/>
        <v>52250.990047350002</v>
      </c>
      <c r="AN3">
        <f>(-2*AJ3-3)/(-2*AJ3+6)</f>
        <v>-0.39022777987766594</v>
      </c>
      <c r="AO3">
        <f t="shared" ref="AO3:AO18" si="9">1/(2+AN3*AR3-2*0.33*(1+AN3+AR3))</f>
        <v>-0.2235749458414244</v>
      </c>
      <c r="AP3">
        <v>139000.03413519132</v>
      </c>
      <c r="AQ3" s="1">
        <f>1.35*(AL3/3255000)^-0.0723</f>
        <v>1.8431886306208907</v>
      </c>
      <c r="AR3">
        <f>(2*AQ3+3)/(3-AQ3)</f>
        <v>5.7800065233025268</v>
      </c>
      <c r="AS3">
        <f>(1+2*AN3)*(AL3-AL2)*(1-AQ3/3)/(2*AO3*AP3*AN3)</f>
        <v>0.14358612478277036</v>
      </c>
      <c r="AT3" s="1">
        <f>(1+2*AN3)*AL3*(1-AQ3/3)/(2*AO3*AP3*AN3)</f>
        <v>0.15308908136963345</v>
      </c>
      <c r="AU3">
        <f>(1-AN3)*(AL3-AL2)*(1-AQ3/3)/(3*AO3*AP3*AN3)</f>
        <v>0.60615645517456551</v>
      </c>
      <c r="AV3" s="1">
        <f>(1-AN3)*(AL3)*(1-AQ3/3)/(3*AO3*AP3*AN3)</f>
        <v>0.64627369134265178</v>
      </c>
      <c r="AW3">
        <f t="shared" ref="AW3:AW18" si="10">AO3*AP3*(AN3*0.01*((AD3-AD2)/3+(AE3-AE2))-2*0.01*((AD3-AD2)/3-(AE3-AE2)/2))</f>
        <v>-148.99768934712574</v>
      </c>
      <c r="AX3">
        <f t="shared" ref="AX3:AX18" si="11">AO3*AP3*(AN3*AR3*0.01*((AD3-AD2)/3+(AE3-AE2))-2*AR3*0.01*((AD3-AD2)/3-(AE3-AE2)/2))</f>
        <v>-861.20761638339002</v>
      </c>
      <c r="AY3">
        <f t="shared" ref="AY3:AY18" si="12">AW3+(AL2-1.35*(AL2/3255000)^-0.0723*AL2/3)</f>
        <v>528.54485780483697</v>
      </c>
      <c r="AZ3">
        <f t="shared" ref="AZ3:AZ18" si="13">AX3+(AL2+2*1.35*(AL2/3255000)^-0.0723*AL2/3)</f>
        <v>5951.4581632226846</v>
      </c>
    </row>
    <row r="4" spans="1:52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5"/>
        <v>1.0340659049961174</v>
      </c>
      <c r="AD4" s="1">
        <f t="shared" si="6"/>
        <v>3.6056637227999344E-2</v>
      </c>
      <c r="AE4" s="1">
        <f t="shared" si="7"/>
        <v>1.6467493256652945</v>
      </c>
      <c r="AF4" s="1">
        <f t="shared" si="1"/>
        <v>6.8394122354116682E-2</v>
      </c>
      <c r="AG4" s="1">
        <f t="shared" si="8"/>
        <v>3.8830955858791816E-2</v>
      </c>
      <c r="AH4" s="1">
        <f t="shared" si="8"/>
        <v>0.85447503670958291</v>
      </c>
      <c r="AI4" s="1">
        <f t="shared" ref="AI4:AI18" si="14">-AD4/AE4</f>
        <v>-2.1895644143307781E-2</v>
      </c>
      <c r="AJ4" s="1">
        <f t="shared" ref="AJ4:AJ18" si="15">-0.0427*AK4-0.1047*(3*232)^0.2917+0.9625</f>
        <v>-0.1074286169033819</v>
      </c>
      <c r="AK4" s="2">
        <f t="shared" ref="AK4:AK18" si="16">AQ4^4</f>
        <v>8.5103085248626336</v>
      </c>
      <c r="AL4" s="1">
        <f t="shared" si="2"/>
        <v>125791.86203140001</v>
      </c>
      <c r="AM4" s="1">
        <f t="shared" si="3"/>
        <v>156194.36397390001</v>
      </c>
      <c r="AN4">
        <f t="shared" ref="AN4:AN18" si="17">(-2*AJ4-3)/(-2*AJ4+6)</f>
        <v>-0.44814267832943655</v>
      </c>
      <c r="AO4" s="1">
        <f t="shared" si="9"/>
        <v>-0.25858740119647033</v>
      </c>
      <c r="AP4" s="1">
        <v>302938.08896634029</v>
      </c>
      <c r="AQ4" s="1">
        <f t="shared" ref="AQ4:AQ18" si="18">1.35*(AL4/3255000)^-0.0723</f>
        <v>1.7079939429529858</v>
      </c>
      <c r="AR4" s="1">
        <f t="shared" ref="AR4:AR18" si="19">(2*AQ4+3)/(3-AQ4)</f>
        <v>4.9659116154379639</v>
      </c>
      <c r="AS4" s="1">
        <f t="shared" ref="AS4:AS18" si="20">(1+2*AN4)*(AL4-AL3)*(1-AQ4/3)/(2*AO4*AP4*AN4)</f>
        <v>5.2123033836506259E-2</v>
      </c>
      <c r="AT4" s="1">
        <f t="shared" ref="AT4:AT18" si="21">(1+2*AN4)*AL4*(1-AQ4/3)/(2*AO4*AP4*AN4)</f>
        <v>8.0025496072430327E-2</v>
      </c>
      <c r="AU4" s="1">
        <f t="shared" ref="AU4:AU18" si="22">(1-AN4)*(AL4-AL3)*(1-AQ4/3)/(3*AO4*AP4*AN4)</f>
        <v>0.48518760958622598</v>
      </c>
      <c r="AV4" s="1">
        <f t="shared" ref="AV4:AV18" si="23">(1-AN4)*(AL4)*(1-AQ4/3)/(3*AO4*AP4*AN4)</f>
        <v>0.74491786619949651</v>
      </c>
      <c r="AW4" s="1">
        <f t="shared" si="10"/>
        <v>-344.56892361096351</v>
      </c>
      <c r="AX4" s="1">
        <f t="shared" si="11"/>
        <v>-1711.0988200786405</v>
      </c>
      <c r="AY4" s="1">
        <f t="shared" si="12"/>
        <v>16567.938234807967</v>
      </c>
      <c r="AZ4" s="1">
        <f t="shared" si="13"/>
        <v>96043.30288098348</v>
      </c>
    </row>
    <row r="5" spans="1:52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5"/>
        <v>1.3335206837629676</v>
      </c>
      <c r="AD5">
        <f t="shared" si="6"/>
        <v>-5.3830521729392178E-2</v>
      </c>
      <c r="AE5">
        <f t="shared" si="7"/>
        <v>2.5786011719554747</v>
      </c>
      <c r="AF5">
        <f t="shared" si="1"/>
        <v>-0.22289211761642447</v>
      </c>
      <c r="AG5">
        <f t="shared" si="8"/>
        <v>-8.9887158957391522E-2</v>
      </c>
      <c r="AH5">
        <f t="shared" si="8"/>
        <v>0.93185184629018014</v>
      </c>
      <c r="AI5" s="1">
        <f t="shared" si="14"/>
        <v>2.0875861810211605E-2</v>
      </c>
      <c r="AJ5" s="1">
        <f t="shared" si="15"/>
        <v>-4.5248681323460826E-2</v>
      </c>
      <c r="AK5" s="2">
        <f t="shared" si="16"/>
        <v>7.0541039445366129</v>
      </c>
      <c r="AL5">
        <f t="shared" si="2"/>
        <v>240700.15517366666</v>
      </c>
      <c r="AM5">
        <f t="shared" si="3"/>
        <v>306116.13573950005</v>
      </c>
      <c r="AN5">
        <f t="shared" si="17"/>
        <v>-0.47771182944714596</v>
      </c>
      <c r="AO5">
        <f t="shared" si="9"/>
        <v>-0.28234814547553649</v>
      </c>
      <c r="AP5" s="1">
        <v>302938.08896634029</v>
      </c>
      <c r="AQ5" s="1">
        <f t="shared" si="18"/>
        <v>1.6297105002118593</v>
      </c>
      <c r="AR5">
        <f t="shared" si="19"/>
        <v>4.5679551666939595</v>
      </c>
      <c r="AS5">
        <f t="shared" si="20"/>
        <v>2.8629387347685553E-2</v>
      </c>
      <c r="AT5" s="1">
        <f t="shared" si="21"/>
        <v>5.9970414568625889E-2</v>
      </c>
      <c r="AU5">
        <f t="shared" si="22"/>
        <v>0.63271208155278658</v>
      </c>
      <c r="AV5" s="1">
        <f t="shared" si="23"/>
        <v>1.3253516525692015</v>
      </c>
      <c r="AW5">
        <f t="shared" si="10"/>
        <v>-479.78877861247281</v>
      </c>
      <c r="AX5">
        <f t="shared" si="11"/>
        <v>-2191.6536301846286</v>
      </c>
      <c r="AY5">
        <f t="shared" si="12"/>
        <v>53694.827111984581</v>
      </c>
      <c r="AZ5">
        <f t="shared" si="13"/>
        <v>266834.70068282128</v>
      </c>
    </row>
    <row r="6" spans="1:52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 s="2">
        <f t="shared" si="5"/>
        <v>1.5829659592714729</v>
      </c>
      <c r="AD6" s="2">
        <f t="shared" si="6"/>
        <v>-2.0860492076021364E-2</v>
      </c>
      <c r="AE6" s="2">
        <f t="shared" si="7"/>
        <v>3.4797714886515165</v>
      </c>
      <c r="AF6" s="2">
        <f t="shared" si="1"/>
        <v>-0.43813118832954867</v>
      </c>
      <c r="AG6" s="2">
        <f t="shared" si="8"/>
        <v>3.2970029653370814E-2</v>
      </c>
      <c r="AH6" s="2">
        <f t="shared" si="8"/>
        <v>0.90117031669604186</v>
      </c>
      <c r="AI6" s="1">
        <f t="shared" si="14"/>
        <v>5.9947879175552519E-3</v>
      </c>
      <c r="AJ6" s="1">
        <f t="shared" si="15"/>
        <v>-7.1478692989017656E-3</v>
      </c>
      <c r="AK6" s="2">
        <f t="shared" si="16"/>
        <v>6.1618132648045494</v>
      </c>
      <c r="AL6" s="2">
        <f t="shared" si="2"/>
        <v>384207.03470800002</v>
      </c>
      <c r="AM6" s="2">
        <f t="shared" si="3"/>
        <v>501230.93967000005</v>
      </c>
      <c r="AN6">
        <f t="shared" si="17"/>
        <v>-0.49643456044918322</v>
      </c>
      <c r="AO6" s="2">
        <f t="shared" si="9"/>
        <v>-0.30066079609633761</v>
      </c>
      <c r="AP6" s="1">
        <v>302938.08896634029</v>
      </c>
      <c r="AQ6" s="1">
        <f t="shared" si="18"/>
        <v>1.57553165468834</v>
      </c>
      <c r="AR6" s="2">
        <f t="shared" si="19"/>
        <v>4.3181467174203059</v>
      </c>
      <c r="AS6" s="2">
        <f t="shared" si="20"/>
        <v>5.3730966677514817E-3</v>
      </c>
      <c r="AT6" s="1">
        <f t="shared" si="21"/>
        <v>1.4385244419047791E-2</v>
      </c>
      <c r="AU6" s="2">
        <f t="shared" si="22"/>
        <v>0.7517060599550961</v>
      </c>
      <c r="AV6" s="1">
        <f t="shared" si="23"/>
        <v>2.0125220282438439</v>
      </c>
      <c r="AW6" s="2">
        <f t="shared" si="10"/>
        <v>-388.33771292681308</v>
      </c>
      <c r="AX6" s="2">
        <f t="shared" si="11"/>
        <v>-1676.8992203254275</v>
      </c>
      <c r="AY6" s="2">
        <f t="shared" si="12"/>
        <v>109554.62736435703</v>
      </c>
      <c r="AZ6" s="2">
        <f t="shared" si="13"/>
        <v>500537.63614610687</v>
      </c>
    </row>
    <row r="7" spans="1:52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5"/>
        <v>1.7961180502694474</v>
      </c>
      <c r="AD7">
        <f t="shared" si="6"/>
        <v>-0.17253362112402804</v>
      </c>
      <c r="AE7">
        <f t="shared" si="7"/>
        <v>4.46032940890486</v>
      </c>
      <c r="AF7">
        <f t="shared" si="1"/>
        <v>-0.87717768016458075</v>
      </c>
      <c r="AG7">
        <f t="shared" si="8"/>
        <v>-0.15167312904800667</v>
      </c>
      <c r="AH7">
        <f t="shared" si="8"/>
        <v>0.98055792025334343</v>
      </c>
      <c r="AI7" s="1">
        <f t="shared" si="14"/>
        <v>3.868181143293406E-2</v>
      </c>
      <c r="AJ7" s="1">
        <f t="shared" si="15"/>
        <v>1.8790783689624946E-2</v>
      </c>
      <c r="AK7" s="2">
        <f t="shared" si="16"/>
        <v>5.5543506655416293</v>
      </c>
      <c r="AL7">
        <f t="shared" si="2"/>
        <v>550081.61634333339</v>
      </c>
      <c r="AM7">
        <f t="shared" si="3"/>
        <v>729574.25835999998</v>
      </c>
      <c r="AN7">
        <f t="shared" si="17"/>
        <v>-0.5094546116992491</v>
      </c>
      <c r="AO7">
        <f t="shared" si="9"/>
        <v>-0.31544951521178088</v>
      </c>
      <c r="AP7" s="1">
        <v>302938.08896634029</v>
      </c>
      <c r="AQ7" s="1">
        <f t="shared" si="18"/>
        <v>1.5351765352315057</v>
      </c>
      <c r="AR7">
        <f t="shared" si="19"/>
        <v>4.1440850836058871</v>
      </c>
      <c r="AS7">
        <f t="shared" si="20"/>
        <v>-1.5728899135812519E-2</v>
      </c>
      <c r="AT7" s="1">
        <f t="shared" si="21"/>
        <v>-5.2160965077520889E-2</v>
      </c>
      <c r="AU7">
        <f t="shared" si="22"/>
        <v>0.83705391939012364</v>
      </c>
      <c r="AV7" s="1">
        <f t="shared" si="23"/>
        <v>2.7758802367737836</v>
      </c>
      <c r="AW7">
        <f t="shared" si="10"/>
        <v>-580.90072345789542</v>
      </c>
      <c r="AX7">
        <f t="shared" si="11"/>
        <v>-2407.3020231377327</v>
      </c>
      <c r="AY7">
        <f t="shared" si="12"/>
        <v>181849.35227241021</v>
      </c>
      <c r="AZ7">
        <f t="shared" si="13"/>
        <v>785353.29610912618</v>
      </c>
    </row>
    <row r="8" spans="1:52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5"/>
        <v>1.9785133855533561</v>
      </c>
      <c r="AD8">
        <f t="shared" si="6"/>
        <v>-0.11966219637354514</v>
      </c>
      <c r="AE8">
        <f t="shared" si="7"/>
        <v>5.3807128307200633</v>
      </c>
      <c r="AF8">
        <f t="shared" si="1"/>
        <v>-1.1413137577101891</v>
      </c>
      <c r="AG8">
        <f t="shared" si="8"/>
        <v>5.2871424750482898E-2</v>
      </c>
      <c r="AH8">
        <f t="shared" si="8"/>
        <v>0.92038342181520338</v>
      </c>
      <c r="AI8" s="1">
        <f t="shared" si="14"/>
        <v>2.2239097334903039E-2</v>
      </c>
      <c r="AJ8" s="1">
        <f t="shared" si="15"/>
        <v>3.7398036257015765E-2</v>
      </c>
      <c r="AK8" s="2">
        <f t="shared" si="16"/>
        <v>5.1185836264926623</v>
      </c>
      <c r="AL8">
        <f t="shared" si="2"/>
        <v>729663.24277466664</v>
      </c>
      <c r="AM8">
        <f t="shared" si="3"/>
        <v>975027.36638299993</v>
      </c>
      <c r="AN8">
        <f t="shared" si="17"/>
        <v>-0.51893506285084945</v>
      </c>
      <c r="AO8">
        <f t="shared" si="9"/>
        <v>-0.32756738243820105</v>
      </c>
      <c r="AP8" s="1">
        <v>302938.08896634029</v>
      </c>
      <c r="AQ8" s="1">
        <f t="shared" si="18"/>
        <v>1.5041371948276157</v>
      </c>
      <c r="AR8">
        <f t="shared" si="19"/>
        <v>4.0165945492326305</v>
      </c>
      <c r="AS8">
        <f t="shared" si="20"/>
        <v>-3.2925441942249702E-2</v>
      </c>
      <c r="AT8" s="1">
        <f t="shared" si="21"/>
        <v>-0.13378030489414905</v>
      </c>
      <c r="AU8">
        <f t="shared" si="22"/>
        <v>0.88040563723645038</v>
      </c>
      <c r="AV8" s="1">
        <f t="shared" si="23"/>
        <v>3.5772013261539315</v>
      </c>
      <c r="AW8">
        <f t="shared" si="10"/>
        <v>-395.31401241929808</v>
      </c>
      <c r="AX8">
        <f t="shared" si="11"/>
        <v>-1587.8161075186329</v>
      </c>
      <c r="AY8">
        <f t="shared" si="12"/>
        <v>268195.50570674572</v>
      </c>
      <c r="AZ8">
        <f t="shared" si="13"/>
        <v>1111475.3934841512</v>
      </c>
    </row>
    <row r="9" spans="1:52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5"/>
        <v>2.1411418866410052</v>
      </c>
      <c r="AD9">
        <f t="shared" si="6"/>
        <v>-0.30668116963163783</v>
      </c>
      <c r="AE9">
        <f t="shared" si="7"/>
        <v>6.3933386030602106</v>
      </c>
      <c r="AF9">
        <f t="shared" si="1"/>
        <v>-1.6679520373556325</v>
      </c>
      <c r="AG9">
        <f t="shared" si="8"/>
        <v>-0.18701897325809269</v>
      </c>
      <c r="AH9">
        <f t="shared" si="8"/>
        <v>1.0126257723401473</v>
      </c>
      <c r="AI9" s="1">
        <f t="shared" si="14"/>
        <v>4.7968860820986864E-2</v>
      </c>
      <c r="AJ9" s="1">
        <f t="shared" si="15"/>
        <v>5.1786570550671152E-2</v>
      </c>
      <c r="AK9" s="2">
        <f t="shared" si="16"/>
        <v>4.7816156102478056</v>
      </c>
      <c r="AL9">
        <f t="shared" si="2"/>
        <v>923395.66245333327</v>
      </c>
      <c r="AM9">
        <f t="shared" si="3"/>
        <v>1241129.2505049999</v>
      </c>
      <c r="AN9">
        <f t="shared" si="17"/>
        <v>-0.52634811138504167</v>
      </c>
      <c r="AO9">
        <f t="shared" si="9"/>
        <v>-0.33800289448028092</v>
      </c>
      <c r="AP9" s="1">
        <v>302938.08896634029</v>
      </c>
      <c r="AQ9" s="1">
        <f t="shared" si="18"/>
        <v>1.4787462801832456</v>
      </c>
      <c r="AR9">
        <f t="shared" si="19"/>
        <v>3.9161728794879216</v>
      </c>
      <c r="AS9">
        <f t="shared" si="20"/>
        <v>-4.8026929541819606E-2</v>
      </c>
      <c r="AT9" s="1">
        <f t="shared" si="21"/>
        <v>-0.22891294339597598</v>
      </c>
      <c r="AU9">
        <f t="shared" si="22"/>
        <v>0.92740123609512215</v>
      </c>
      <c r="AV9" s="1">
        <f t="shared" si="23"/>
        <v>4.4203147835787631</v>
      </c>
      <c r="AW9">
        <f t="shared" si="10"/>
        <v>-652.37621689055015</v>
      </c>
      <c r="AX9">
        <f t="shared" si="11"/>
        <v>-2554.8180478097033</v>
      </c>
      <c r="AY9">
        <f t="shared" si="12"/>
        <v>363172.99217247323</v>
      </c>
      <c r="AZ9">
        <f t="shared" si="13"/>
        <v>1458784.1734974629</v>
      </c>
    </row>
    <row r="10" spans="1:52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5"/>
        <v>2.284202557180202</v>
      </c>
      <c r="AD10">
        <f t="shared" si="6"/>
        <v>-0.39891023430928918</v>
      </c>
      <c r="AE10">
        <f t="shared" si="7"/>
        <v>7.3773424148796956</v>
      </c>
      <c r="AF10">
        <f t="shared" si="1"/>
        <v>-2.1175942717140872</v>
      </c>
      <c r="AG10">
        <f t="shared" si="8"/>
        <v>-9.2229064677651351E-2</v>
      </c>
      <c r="AH10">
        <f t="shared" si="8"/>
        <v>0.98400381181948493</v>
      </c>
      <c r="AI10" s="1">
        <f t="shared" si="14"/>
        <v>5.4072349075828322E-2</v>
      </c>
      <c r="AJ10" s="1">
        <f t="shared" si="15"/>
        <v>6.3028548624365577E-2</v>
      </c>
      <c r="AK10" s="2">
        <f t="shared" si="16"/>
        <v>4.5183374352198342</v>
      </c>
      <c r="AL10">
        <f t="shared" si="2"/>
        <v>1123146.0568890001</v>
      </c>
      <c r="AM10">
        <f t="shared" si="3"/>
        <v>1510068.0090015002</v>
      </c>
      <c r="AN10">
        <f t="shared" si="17"/>
        <v>-0.53219058288505527</v>
      </c>
      <c r="AO10">
        <f t="shared" si="9"/>
        <v>-0.34692239287772947</v>
      </c>
      <c r="AP10" s="1">
        <v>302938.08896634029</v>
      </c>
      <c r="AQ10" s="1">
        <f t="shared" si="18"/>
        <v>1.4579568320904985</v>
      </c>
      <c r="AR10">
        <f t="shared" si="19"/>
        <v>3.8364124865589928</v>
      </c>
      <c r="AS10">
        <f t="shared" si="20"/>
        <v>-5.909331626850195E-2</v>
      </c>
      <c r="AT10" s="1">
        <f t="shared" si="21"/>
        <v>-0.33226680399291197</v>
      </c>
      <c r="AU10">
        <f t="shared" si="22"/>
        <v>0.9375642872673986</v>
      </c>
      <c r="AV10" s="1">
        <f t="shared" si="23"/>
        <v>5.2716873741316634</v>
      </c>
      <c r="AW10">
        <f t="shared" si="10"/>
        <v>-565.59879395052712</v>
      </c>
      <c r="AX10">
        <f t="shared" si="11"/>
        <v>-2169.8702754945089</v>
      </c>
      <c r="AY10">
        <f t="shared" si="12"/>
        <v>467674.09666264593</v>
      </c>
      <c r="AZ10">
        <f t="shared" si="13"/>
        <v>1831537.7261713126</v>
      </c>
    </row>
    <row r="11" spans="1:52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5"/>
        <v>2.4112000863125864</v>
      </c>
      <c r="AD11">
        <f t="shared" si="6"/>
        <v>-0.51187788418595659</v>
      </c>
      <c r="AE11">
        <f t="shared" si="7"/>
        <v>8.3693944476711231</v>
      </c>
      <c r="AF11">
        <f t="shared" si="1"/>
        <v>-2.60192872206337</v>
      </c>
      <c r="AG11">
        <f t="shared" si="8"/>
        <v>-0.11296764987666741</v>
      </c>
      <c r="AH11">
        <f t="shared" si="8"/>
        <v>0.99205203279142751</v>
      </c>
      <c r="AI11" s="1">
        <f t="shared" si="14"/>
        <v>6.1160683414603824E-2</v>
      </c>
      <c r="AJ11" s="1">
        <f t="shared" si="15"/>
        <v>7.2063690551552484E-2</v>
      </c>
      <c r="AK11" s="2">
        <f t="shared" si="16"/>
        <v>4.3067416055433272</v>
      </c>
      <c r="AL11">
        <f t="shared" si="2"/>
        <v>1325751.0573406667</v>
      </c>
      <c r="AM11">
        <f t="shared" si="3"/>
        <v>1777141.4462240003</v>
      </c>
      <c r="AN11">
        <f t="shared" si="17"/>
        <v>-0.53691867732180665</v>
      </c>
      <c r="AO11">
        <f t="shared" si="9"/>
        <v>-0.35465242599877272</v>
      </c>
      <c r="AP11" s="1">
        <v>302938.08896634029</v>
      </c>
      <c r="AQ11" s="1">
        <f t="shared" si="18"/>
        <v>1.4405794126443006</v>
      </c>
      <c r="AR11">
        <f t="shared" si="19"/>
        <v>3.7713743636418502</v>
      </c>
      <c r="AS11">
        <f t="shared" si="20"/>
        <v>-6.7402029549032502E-2</v>
      </c>
      <c r="AT11" s="1">
        <f t="shared" si="21"/>
        <v>-0.44104692254549765</v>
      </c>
      <c r="AU11">
        <f t="shared" si="22"/>
        <v>0.93531193078176988</v>
      </c>
      <c r="AV11" s="1">
        <f t="shared" si="23"/>
        <v>6.120237794787716</v>
      </c>
      <c r="AW11">
        <f t="shared" si="10"/>
        <v>-596.20491679313932</v>
      </c>
      <c r="AX11">
        <f t="shared" si="11"/>
        <v>-2248.5119386708684</v>
      </c>
      <c r="AY11">
        <f t="shared" si="12"/>
        <v>576717.02961326647</v>
      </c>
      <c r="AZ11">
        <f t="shared" si="13"/>
        <v>2212563.1896682102</v>
      </c>
    </row>
    <row r="12" spans="1:52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5"/>
        <v>2.5276628453827987</v>
      </c>
      <c r="AD12">
        <f t="shared" si="6"/>
        <v>-0.72445349709451712</v>
      </c>
      <c r="AE12">
        <f t="shared" si="7"/>
        <v>9.3997601185372393</v>
      </c>
      <c r="AF12">
        <f t="shared" si="1"/>
        <v>-3.1972056023617181</v>
      </c>
      <c r="AG12">
        <f t="shared" si="8"/>
        <v>-0.21257561290856053</v>
      </c>
      <c r="AH12">
        <f t="shared" si="8"/>
        <v>1.0303656708661162</v>
      </c>
      <c r="AI12" s="1">
        <f t="shared" si="14"/>
        <v>7.7071487778270484E-2</v>
      </c>
      <c r="AJ12" s="1">
        <f t="shared" si="15"/>
        <v>7.9668537930679517E-2</v>
      </c>
      <c r="AK12" s="2">
        <f t="shared" si="16"/>
        <v>4.1286421353061593</v>
      </c>
      <c r="AL12">
        <f t="shared" si="2"/>
        <v>1534206.2600356666</v>
      </c>
      <c r="AM12">
        <f t="shared" si="3"/>
        <v>2050200.3846515003</v>
      </c>
      <c r="AN12">
        <f t="shared" si="17"/>
        <v>-0.54092097367993308</v>
      </c>
      <c r="AO12">
        <f t="shared" si="9"/>
        <v>-0.36159637211316781</v>
      </c>
      <c r="AP12" s="1">
        <v>302938.08896634029</v>
      </c>
      <c r="AQ12" s="1">
        <f t="shared" si="18"/>
        <v>1.4254494151173009</v>
      </c>
      <c r="AR12">
        <f t="shared" si="19"/>
        <v>3.715916710716844</v>
      </c>
      <c r="AS12">
        <f t="shared" si="20"/>
        <v>-7.5558320074651658E-2</v>
      </c>
      <c r="AT12" s="1">
        <f t="shared" si="21"/>
        <v>-0.5561005249934674</v>
      </c>
      <c r="AU12">
        <f t="shared" si="22"/>
        <v>0.94840851906176404</v>
      </c>
      <c r="AV12" s="1">
        <f t="shared" si="23"/>
        <v>6.9801773628296946</v>
      </c>
      <c r="AW12">
        <f t="shared" si="10"/>
        <v>-715.37621565379641</v>
      </c>
      <c r="AX12">
        <f t="shared" si="11"/>
        <v>-2658.2784341973183</v>
      </c>
      <c r="AY12">
        <f t="shared" si="12"/>
        <v>688419.12129288679</v>
      </c>
      <c r="AZ12">
        <f t="shared" si="13"/>
        <v>2596325.898570721</v>
      </c>
    </row>
    <row r="13" spans="1:52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5"/>
        <v>2.6330672609489758</v>
      </c>
      <c r="AD13">
        <f t="shared" si="6"/>
        <v>-0.8823372851110256</v>
      </c>
      <c r="AE13">
        <f t="shared" si="7"/>
        <v>10.42127381778735</v>
      </c>
      <c r="AF13">
        <f t="shared" si="1"/>
        <v>-3.7516952623620496</v>
      </c>
      <c r="AG13">
        <f t="shared" si="8"/>
        <v>-0.15788378801650849</v>
      </c>
      <c r="AH13">
        <f t="shared" si="8"/>
        <v>1.0215136992501108</v>
      </c>
      <c r="AI13" s="1">
        <f t="shared" si="14"/>
        <v>8.4666932328850739E-2</v>
      </c>
      <c r="AJ13" s="1">
        <f t="shared" si="15"/>
        <v>8.6052632453844757E-2</v>
      </c>
      <c r="AK13" s="2">
        <f t="shared" si="16"/>
        <v>3.9791317249275808</v>
      </c>
      <c r="AL13">
        <f t="shared" si="2"/>
        <v>1742907.02988</v>
      </c>
      <c r="AM13">
        <f t="shared" si="3"/>
        <v>2315571.1698899996</v>
      </c>
      <c r="AN13">
        <f t="shared" si="17"/>
        <v>-0.5442969389627188</v>
      </c>
      <c r="AO13">
        <f t="shared" si="9"/>
        <v>-0.36776852513784891</v>
      </c>
      <c r="AP13" s="1">
        <v>302938.08896634029</v>
      </c>
      <c r="AQ13" s="1">
        <f t="shared" si="18"/>
        <v>1.4123654303941768</v>
      </c>
      <c r="AR13">
        <f t="shared" si="19"/>
        <v>3.6688108033793401</v>
      </c>
      <c r="AS13">
        <f t="shared" si="20"/>
        <v>-8.0679412680909321E-2</v>
      </c>
      <c r="AT13" s="1">
        <f t="shared" si="21"/>
        <v>-0.67377190622262806</v>
      </c>
      <c r="AU13">
        <f t="shared" si="22"/>
        <v>0.93755891458849383</v>
      </c>
      <c r="AV13" s="1">
        <f t="shared" si="23"/>
        <v>7.8297651914833919</v>
      </c>
      <c r="AW13">
        <f t="shared" si="10"/>
        <v>-667.80701051053597</v>
      </c>
      <c r="AX13">
        <f t="shared" si="11"/>
        <v>-2450.0575747335151</v>
      </c>
      <c r="AY13">
        <f t="shared" si="12"/>
        <v>804560.64767944184</v>
      </c>
      <c r="AZ13">
        <f t="shared" si="13"/>
        <v>2989711.8131523612</v>
      </c>
    </row>
    <row r="14" spans="1:52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5"/>
        <v>2.7267743813436764</v>
      </c>
      <c r="AD14">
        <f t="shared" si="6"/>
        <v>-1.0283927463105793</v>
      </c>
      <c r="AE14">
        <f t="shared" si="7"/>
        <v>11.4366759110223</v>
      </c>
      <c r="AF14">
        <f t="shared" si="1"/>
        <v>-4.3030199263169031</v>
      </c>
      <c r="AG14">
        <f t="shared" si="8"/>
        <v>-0.1460554611995537</v>
      </c>
      <c r="AH14">
        <f t="shared" si="8"/>
        <v>1.0154020932349503</v>
      </c>
      <c r="AI14" s="1">
        <f t="shared" si="14"/>
        <v>8.9920598809611063E-2</v>
      </c>
      <c r="AJ14" s="1">
        <f t="shared" si="15"/>
        <v>9.1369555038053218E-2</v>
      </c>
      <c r="AK14" s="2">
        <f t="shared" si="16"/>
        <v>3.8546136316205919</v>
      </c>
      <c r="AL14">
        <f t="shared" si="2"/>
        <v>1945440.1324166667</v>
      </c>
      <c r="AM14">
        <f t="shared" si="3"/>
        <v>2562275.2800349998</v>
      </c>
      <c r="AN14">
        <f t="shared" si="17"/>
        <v>-0.54711988516604859</v>
      </c>
      <c r="AO14">
        <f t="shared" si="9"/>
        <v>-0.37317061270448343</v>
      </c>
      <c r="AP14" s="1">
        <v>302938.08896634029</v>
      </c>
      <c r="AQ14" s="1">
        <f t="shared" si="18"/>
        <v>1.4011841410864352</v>
      </c>
      <c r="AR14">
        <f t="shared" si="19"/>
        <v>3.6291660792730216</v>
      </c>
      <c r="AS14">
        <f t="shared" si="20"/>
        <v>-8.2230629530703828E-2</v>
      </c>
      <c r="AT14" s="1">
        <f t="shared" si="21"/>
        <v>-0.7898697289444645</v>
      </c>
      <c r="AU14">
        <f t="shared" si="22"/>
        <v>0.89997843916889819</v>
      </c>
      <c r="AV14" s="1">
        <f t="shared" si="23"/>
        <v>8.6447802948750621</v>
      </c>
      <c r="AW14">
        <f t="shared" si="10"/>
        <v>-660.04231729109824</v>
      </c>
      <c r="AX14">
        <f t="shared" si="11"/>
        <v>-2395.4031887976148</v>
      </c>
      <c r="AY14">
        <f t="shared" si="12"/>
        <v>921706.44176487473</v>
      </c>
      <c r="AZ14">
        <f t="shared" si="13"/>
        <v>3381592.718286871</v>
      </c>
    </row>
    <row r="15" spans="1:52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5"/>
        <v>2.8137080271925665</v>
      </c>
      <c r="AD15">
        <f t="shared" si="6"/>
        <v>-1.1633764262104642</v>
      </c>
      <c r="AE15">
        <f t="shared" si="7"/>
        <v>12.453888443639299</v>
      </c>
      <c r="AF15">
        <f t="shared" si="1"/>
        <v>-4.8516678876678974</v>
      </c>
      <c r="AG15">
        <f t="shared" si="8"/>
        <v>-0.13498367989988491</v>
      </c>
      <c r="AH15">
        <f t="shared" si="8"/>
        <v>1.0172125326169983</v>
      </c>
      <c r="AI15" s="1">
        <f t="shared" si="14"/>
        <v>9.3414713924521081E-2</v>
      </c>
      <c r="AJ15" s="1">
        <f t="shared" si="15"/>
        <v>9.6026504863379714E-2</v>
      </c>
      <c r="AK15" s="2">
        <f t="shared" si="16"/>
        <v>3.7455515748213779</v>
      </c>
      <c r="AL15">
        <f t="shared" si="2"/>
        <v>2148422.9221899998</v>
      </c>
      <c r="AM15">
        <f t="shared" si="3"/>
        <v>2810370.078675</v>
      </c>
      <c r="AN15">
        <f t="shared" si="17"/>
        <v>-0.54960092009665296</v>
      </c>
      <c r="AO15">
        <f t="shared" si="9"/>
        <v>-0.37811382491190398</v>
      </c>
      <c r="AP15" s="1">
        <v>302938.08896634029</v>
      </c>
      <c r="AQ15" s="1">
        <f t="shared" si="18"/>
        <v>1.3911659691909273</v>
      </c>
      <c r="AR15">
        <f t="shared" si="19"/>
        <v>3.5941133937065937</v>
      </c>
      <c r="AS15">
        <f t="shared" si="20"/>
        <v>-8.5765979123749003E-2</v>
      </c>
      <c r="AT15" s="1">
        <f t="shared" si="21"/>
        <v>-0.9077695488336357</v>
      </c>
      <c r="AU15">
        <f t="shared" si="22"/>
        <v>0.89314902428002885</v>
      </c>
      <c r="AV15" s="1">
        <f t="shared" si="23"/>
        <v>9.4533228104589639</v>
      </c>
      <c r="AW15">
        <f t="shared" si="10"/>
        <v>-656.19412248161132</v>
      </c>
      <c r="AX15">
        <f t="shared" si="11"/>
        <v>-2358.4360844827042</v>
      </c>
      <c r="AY15">
        <f t="shared" si="12"/>
        <v>1036143.9846357425</v>
      </c>
      <c r="AZ15">
        <f t="shared" si="13"/>
        <v>3760361.6036490691</v>
      </c>
    </row>
    <row r="16" spans="1:52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5"/>
        <v>2.8921735590680138</v>
      </c>
      <c r="AD16">
        <f t="shared" si="6"/>
        <v>-1.3692547746034252</v>
      </c>
      <c r="AE16">
        <f t="shared" si="7"/>
        <v>13.494096944178469</v>
      </c>
      <c r="AF16">
        <f t="shared" si="1"/>
        <v>-5.4779494850354116</v>
      </c>
      <c r="AG16">
        <f t="shared" si="8"/>
        <v>-0.20587834839296093</v>
      </c>
      <c r="AH16">
        <f t="shared" si="8"/>
        <v>1.0402085005391708</v>
      </c>
      <c r="AI16" s="1">
        <f t="shared" si="14"/>
        <v>0.10147064900064615</v>
      </c>
      <c r="AJ16" s="1">
        <f t="shared" si="15"/>
        <v>0.10001956294154069</v>
      </c>
      <c r="AK16" s="2">
        <f t="shared" si="16"/>
        <v>3.6520373341150312</v>
      </c>
      <c r="AL16">
        <f t="shared" si="2"/>
        <v>2344706.9102633335</v>
      </c>
      <c r="AM16">
        <f t="shared" si="3"/>
        <v>3046157.0020749997</v>
      </c>
      <c r="AN16">
        <f t="shared" si="17"/>
        <v>-0.55173460568737154</v>
      </c>
      <c r="AO16">
        <f t="shared" si="9"/>
        <v>-0.38252125547683874</v>
      </c>
      <c r="AP16" s="1">
        <v>302938.08896634029</v>
      </c>
      <c r="AQ16" s="1">
        <f t="shared" si="18"/>
        <v>1.3824002451454775</v>
      </c>
      <c r="AR16">
        <f t="shared" si="19"/>
        <v>3.5637990627721186</v>
      </c>
      <c r="AS16">
        <f t="shared" si="20"/>
        <v>-8.5639900881547368E-2</v>
      </c>
      <c r="AT16" s="1">
        <f t="shared" si="21"/>
        <v>-1.02300992231832</v>
      </c>
      <c r="AU16">
        <f t="shared" si="22"/>
        <v>0.8562315047467487</v>
      </c>
      <c r="AV16" s="1">
        <f t="shared" si="23"/>
        <v>10.228098306290832</v>
      </c>
      <c r="AW16">
        <f t="shared" si="10"/>
        <v>-743.26189597867494</v>
      </c>
      <c r="AX16">
        <f t="shared" si="11"/>
        <v>-2648.8360482830294</v>
      </c>
      <c r="AY16">
        <f t="shared" si="12"/>
        <v>1151408.7080338693</v>
      </c>
      <c r="AZ16">
        <f t="shared" si="13"/>
        <v>4138315.9906620202</v>
      </c>
    </row>
    <row r="17" spans="1:52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5"/>
        <v>2.9632657811944698</v>
      </c>
      <c r="AD17">
        <f t="shared" si="6"/>
        <v>-1.5788078329901047</v>
      </c>
      <c r="AE17">
        <f t="shared" si="7"/>
        <v>14.54301115556521</v>
      </c>
      <c r="AF17">
        <f t="shared" si="1"/>
        <v>-6.1177906209456347</v>
      </c>
      <c r="AG17">
        <f t="shared" si="8"/>
        <v>-0.20955305838667959</v>
      </c>
      <c r="AH17">
        <f t="shared" si="8"/>
        <v>1.0489142113867409</v>
      </c>
      <c r="AI17" s="1">
        <f t="shared" si="14"/>
        <v>0.10856127497268256</v>
      </c>
      <c r="AJ17" s="1">
        <f t="shared" si="15"/>
        <v>0.10347700529620274</v>
      </c>
      <c r="AK17" s="2">
        <f t="shared" si="16"/>
        <v>3.5710667871674415</v>
      </c>
      <c r="AL17">
        <f t="shared" si="2"/>
        <v>2533717.0905633331</v>
      </c>
      <c r="AM17">
        <f t="shared" si="3"/>
        <v>3263078.8216599999</v>
      </c>
      <c r="AN17">
        <f t="shared" si="17"/>
        <v>-0.55358683781489426</v>
      </c>
      <c r="AO17">
        <f t="shared" si="9"/>
        <v>-0.38647164688929458</v>
      </c>
      <c r="AP17" s="1">
        <v>302938.08896634029</v>
      </c>
      <c r="AQ17" s="1">
        <f t="shared" si="18"/>
        <v>1.3746732860951418</v>
      </c>
      <c r="AR17">
        <f t="shared" si="19"/>
        <v>3.5373482285155089</v>
      </c>
      <c r="AS17">
        <f t="shared" si="20"/>
        <v>-8.4665303606470302E-2</v>
      </c>
      <c r="AT17" s="1">
        <f t="shared" si="21"/>
        <v>-1.1349543521145862</v>
      </c>
      <c r="AU17">
        <f t="shared" si="22"/>
        <v>0.81820403831861943</v>
      </c>
      <c r="AV17" s="1">
        <f t="shared" si="23"/>
        <v>10.968179344442571</v>
      </c>
      <c r="AW17">
        <f t="shared" si="10"/>
        <v>-757.04289380908619</v>
      </c>
      <c r="AX17">
        <f t="shared" si="11"/>
        <v>-2677.9243393258262</v>
      </c>
      <c r="AY17">
        <f t="shared" si="12"/>
        <v>1263508.7315220819</v>
      </c>
      <c r="AZ17">
        <f t="shared" si="13"/>
        <v>4502911.2576188929</v>
      </c>
    </row>
    <row r="18" spans="1:52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5"/>
        <v>2.9420401064210475</v>
      </c>
      <c r="AD18">
        <f t="shared" si="6"/>
        <v>-3.3233542994274909</v>
      </c>
      <c r="AE18">
        <f t="shared" si="7"/>
        <v>16.127682295602149</v>
      </c>
      <c r="AF18">
        <f t="shared" si="1"/>
        <v>-8.3816029753064427</v>
      </c>
      <c r="AG18">
        <f t="shared" si="8"/>
        <v>-1.7445464664373862</v>
      </c>
      <c r="AH18">
        <f t="shared" si="8"/>
        <v>1.5846711400369387</v>
      </c>
      <c r="AI18" s="1">
        <f t="shared" si="14"/>
        <v>0.20606521374331233</v>
      </c>
      <c r="AJ18" s="1">
        <f t="shared" si="15"/>
        <v>0.10246009893278363</v>
      </c>
      <c r="AK18" s="2">
        <f t="shared" si="16"/>
        <v>3.5948819244840498</v>
      </c>
      <c r="AL18">
        <f t="shared" si="2"/>
        <v>2476147.9672166668</v>
      </c>
      <c r="AM18">
        <f t="shared" si="3"/>
        <v>2984181.5885450002</v>
      </c>
      <c r="AN18">
        <f t="shared" si="17"/>
        <v>-0.55304159861355784</v>
      </c>
      <c r="AO18">
        <f t="shared" si="9"/>
        <v>-0.38529638338104077</v>
      </c>
      <c r="AP18" s="1">
        <v>302938.08896634029</v>
      </c>
      <c r="AQ18" s="1">
        <f t="shared" si="18"/>
        <v>1.3769594711061914</v>
      </c>
      <c r="AR18">
        <f t="shared" si="19"/>
        <v>3.5451480352952096</v>
      </c>
      <c r="AS18">
        <f t="shared" si="20"/>
        <v>2.5592205697094129E-2</v>
      </c>
      <c r="AT18" s="1">
        <f t="shared" si="21"/>
        <v>-1.1007652093614866</v>
      </c>
      <c r="AU18">
        <f t="shared" si="22"/>
        <v>-0.24977728856072312</v>
      </c>
      <c r="AV18" s="1">
        <f t="shared" si="23"/>
        <v>10.743354933549462</v>
      </c>
      <c r="AW18">
        <f t="shared" si="10"/>
        <v>-2559.5915870924136</v>
      </c>
      <c r="AX18">
        <f t="shared" si="11"/>
        <v>-9074.1310861388192</v>
      </c>
      <c r="AY18">
        <f t="shared" si="12"/>
        <v>1370146.4326695343</v>
      </c>
      <c r="AZ18">
        <f t="shared" si="13"/>
        <v>4846665.0920906067</v>
      </c>
    </row>
    <row r="19" spans="1:52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52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52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52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2016-02-01T07:58:35Z</dcterms:modified>
  <dc:language>en-US</dc:language>
</cp:coreProperties>
</file>