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AL2" i="1" l="1"/>
  <c r="AM2" i="1"/>
  <c r="AL3" i="1"/>
  <c r="AM3" i="1"/>
  <c r="AL4" i="1"/>
  <c r="AQ4" i="1" s="1"/>
  <c r="AK4" i="1" s="1"/>
  <c r="AJ4" i="1" s="1"/>
  <c r="AN4" i="1" s="1"/>
  <c r="AM4" i="1"/>
  <c r="AL5" i="1"/>
  <c r="AQ5" i="1" s="1"/>
  <c r="AK5" i="1" s="1"/>
  <c r="AJ5" i="1" s="1"/>
  <c r="AN5" i="1" s="1"/>
  <c r="AM5" i="1"/>
  <c r="AL6" i="1"/>
  <c r="AQ6" i="1" s="1"/>
  <c r="AK6" i="1" s="1"/>
  <c r="AJ6" i="1" s="1"/>
  <c r="AN6" i="1" s="1"/>
  <c r="AM6" i="1"/>
  <c r="AL7" i="1"/>
  <c r="AQ7" i="1" s="1"/>
  <c r="AK7" i="1" s="1"/>
  <c r="AJ7" i="1" s="1"/>
  <c r="AN7" i="1" s="1"/>
  <c r="AM7" i="1"/>
  <c r="AL8" i="1"/>
  <c r="AQ8" i="1" s="1"/>
  <c r="AK8" i="1" s="1"/>
  <c r="AJ8" i="1" s="1"/>
  <c r="AN8" i="1" s="1"/>
  <c r="AM8" i="1"/>
  <c r="AL9" i="1"/>
  <c r="AQ9" i="1" s="1"/>
  <c r="AK9" i="1" s="1"/>
  <c r="AJ9" i="1" s="1"/>
  <c r="AN9" i="1" s="1"/>
  <c r="AM9" i="1"/>
  <c r="AL10" i="1"/>
  <c r="AQ10" i="1" s="1"/>
  <c r="AK10" i="1" s="1"/>
  <c r="AJ10" i="1" s="1"/>
  <c r="AN10" i="1" s="1"/>
  <c r="AM10" i="1"/>
  <c r="AL11" i="1"/>
  <c r="AQ11" i="1" s="1"/>
  <c r="AK11" i="1" s="1"/>
  <c r="AJ11" i="1" s="1"/>
  <c r="AN11" i="1" s="1"/>
  <c r="AM11" i="1"/>
  <c r="AL12" i="1"/>
  <c r="AQ12" i="1" s="1"/>
  <c r="AK12" i="1" s="1"/>
  <c r="AJ12" i="1" s="1"/>
  <c r="AN12" i="1" s="1"/>
  <c r="AM12" i="1"/>
  <c r="AL13" i="1"/>
  <c r="AQ13" i="1" s="1"/>
  <c r="AK13" i="1" s="1"/>
  <c r="AJ13" i="1" s="1"/>
  <c r="AN13" i="1" s="1"/>
  <c r="AM13" i="1"/>
  <c r="AL14" i="1"/>
  <c r="AQ14" i="1" s="1"/>
  <c r="AK14" i="1" s="1"/>
  <c r="AJ14" i="1" s="1"/>
  <c r="AN14" i="1" s="1"/>
  <c r="AM14" i="1"/>
  <c r="AL15" i="1"/>
  <c r="AQ15" i="1" s="1"/>
  <c r="AK15" i="1" s="1"/>
  <c r="AJ15" i="1" s="1"/>
  <c r="AN15" i="1" s="1"/>
  <c r="AM15" i="1"/>
  <c r="AL16" i="1"/>
  <c r="AQ16" i="1" s="1"/>
  <c r="AK16" i="1" s="1"/>
  <c r="AJ16" i="1" s="1"/>
  <c r="AN16" i="1" s="1"/>
  <c r="AM16" i="1"/>
  <c r="AL17" i="1"/>
  <c r="AQ17" i="1" s="1"/>
  <c r="AK17" i="1" s="1"/>
  <c r="AJ17" i="1" s="1"/>
  <c r="AN17" i="1" s="1"/>
  <c r="AM17" i="1"/>
  <c r="AL18" i="1"/>
  <c r="AQ18" i="1" s="1"/>
  <c r="AK18" i="1" s="1"/>
  <c r="AJ18" i="1" s="1"/>
  <c r="AN18" i="1" s="1"/>
  <c r="AM18" i="1"/>
  <c r="AC2" i="1"/>
  <c r="AR5" i="1"/>
  <c r="AC15" i="1" l="1"/>
  <c r="AC5" i="1"/>
  <c r="AR9" i="1"/>
  <c r="AP2" i="1"/>
  <c r="AT2" i="1"/>
  <c r="AP3" i="1"/>
  <c r="AQ3" i="1"/>
  <c r="AK3" i="1" s="1"/>
  <c r="AJ3" i="1" s="1"/>
  <c r="AN3" i="1" s="1"/>
  <c r="AC11" i="1"/>
  <c r="AC9" i="1"/>
  <c r="AC3" i="1"/>
  <c r="AR12" i="1"/>
  <c r="AC17" i="1"/>
  <c r="AC7" i="1"/>
  <c r="AR16" i="1"/>
  <c r="AC13" i="1"/>
  <c r="AR7" i="1"/>
  <c r="AR15" i="1"/>
  <c r="AC14" i="1"/>
  <c r="AR11" i="1"/>
  <c r="AC10" i="1"/>
  <c r="AC18" i="1"/>
  <c r="AR18" i="1"/>
  <c r="AR17" i="1"/>
  <c r="AC16" i="1"/>
  <c r="AR14" i="1"/>
  <c r="AR13" i="1"/>
  <c r="AC12" i="1"/>
  <c r="AR10" i="1"/>
  <c r="AR4" i="1"/>
  <c r="AR8" i="1"/>
  <c r="AC8" i="1"/>
  <c r="AR6" i="1"/>
  <c r="AC6" i="1"/>
  <c r="AC4" i="1"/>
  <c r="AT3" i="1" l="1"/>
  <c r="AR3" i="1"/>
  <c r="AO3" i="1" s="1"/>
  <c r="AU3" i="1" s="1"/>
  <c r="AV3" i="1"/>
  <c r="AS3" i="1"/>
  <c r="AO16" i="1" l="1"/>
  <c r="AS16" i="1" s="1"/>
  <c r="AO12" i="1"/>
  <c r="AT12" i="1" s="1"/>
  <c r="AO8" i="1"/>
  <c r="AT8" i="1" s="1"/>
  <c r="AO4" i="1"/>
  <c r="AV16" i="1"/>
  <c r="AV12" i="1"/>
  <c r="AO6" i="1"/>
  <c r="AT6" i="1" s="1"/>
  <c r="AO18" i="1"/>
  <c r="AT18" i="1" s="1"/>
  <c r="AO10" i="1"/>
  <c r="AT10" i="1" s="1"/>
  <c r="AO14" i="1"/>
  <c r="AT14" i="1" s="1"/>
  <c r="AU4" i="1" l="1"/>
  <c r="AT4" i="1"/>
  <c r="AU16" i="1"/>
  <c r="AV4" i="1"/>
  <c r="AS4" i="1"/>
  <c r="AU8" i="1"/>
  <c r="AV8" i="1"/>
  <c r="AO15" i="1"/>
  <c r="AT15" i="1" s="1"/>
  <c r="AO9" i="1"/>
  <c r="AO11" i="1"/>
  <c r="AS11" i="1" s="1"/>
  <c r="AS8" i="1"/>
  <c r="AT16" i="1"/>
  <c r="AO5" i="1"/>
  <c r="AT5" i="1" s="1"/>
  <c r="AO17" i="1"/>
  <c r="AS12" i="1"/>
  <c r="AO13" i="1"/>
  <c r="AS13" i="1" s="1"/>
  <c r="AU12" i="1"/>
  <c r="AU6" i="1"/>
  <c r="AV6" i="1"/>
  <c r="AU14" i="1"/>
  <c r="AV14" i="1"/>
  <c r="AU18" i="1"/>
  <c r="AV18" i="1"/>
  <c r="AU10" i="1"/>
  <c r="AV10" i="1"/>
  <c r="AS6" i="1"/>
  <c r="AO7" i="1"/>
  <c r="AT7" i="1" s="1"/>
  <c r="AS10" i="1"/>
  <c r="AS14" i="1"/>
  <c r="AS18" i="1"/>
  <c r="AV9" i="1" l="1"/>
  <c r="AT9" i="1"/>
  <c r="AS5" i="1"/>
  <c r="AV13" i="1"/>
  <c r="AU11" i="1"/>
  <c r="AU13" i="1"/>
  <c r="AT11" i="1"/>
  <c r="AU5" i="1"/>
  <c r="AV15" i="1"/>
  <c r="AV11" i="1"/>
  <c r="AV5" i="1"/>
  <c r="AS9" i="1"/>
  <c r="AT13" i="1"/>
  <c r="AS17" i="1"/>
  <c r="AS15" i="1"/>
  <c r="AU15" i="1"/>
  <c r="AU9" i="1"/>
  <c r="AV17" i="1"/>
  <c r="AT17" i="1"/>
  <c r="AU17" i="1"/>
  <c r="AS7" i="1"/>
  <c r="AV7" i="1"/>
  <c r="AU7" i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E3" i="1" l="1"/>
  <c r="AF3" i="1"/>
  <c r="AD3" i="1"/>
  <c r="AF11" i="1"/>
  <c r="AE11" i="1"/>
  <c r="AD11" i="1"/>
  <c r="AF8" i="1"/>
  <c r="AE8" i="1"/>
  <c r="AH8" i="1" s="1"/>
  <c r="AD8" i="1"/>
  <c r="AE5" i="1"/>
  <c r="AF5" i="1"/>
  <c r="AD5" i="1"/>
  <c r="AF9" i="1"/>
  <c r="AE9" i="1"/>
  <c r="AD9" i="1"/>
  <c r="AE13" i="1"/>
  <c r="AF13" i="1"/>
  <c r="AD13" i="1"/>
  <c r="AE17" i="1"/>
  <c r="AF17" i="1"/>
  <c r="AD17" i="1"/>
  <c r="AE7" i="1"/>
  <c r="AF7" i="1"/>
  <c r="AD7" i="1"/>
  <c r="AE15" i="1"/>
  <c r="AF15" i="1"/>
  <c r="AD15" i="1"/>
  <c r="AF4" i="1"/>
  <c r="AE4" i="1"/>
  <c r="AH4" i="1" s="1"/>
  <c r="AD4" i="1"/>
  <c r="AF12" i="1"/>
  <c r="AE12" i="1"/>
  <c r="AH12" i="1" s="1"/>
  <c r="AD12" i="1"/>
  <c r="AF16" i="1"/>
  <c r="AE16" i="1"/>
  <c r="AH16" i="1" s="1"/>
  <c r="AD16" i="1"/>
  <c r="AF2" i="1"/>
  <c r="AE2" i="1"/>
  <c r="AD2" i="1"/>
  <c r="AF6" i="1"/>
  <c r="AE6" i="1"/>
  <c r="AH6" i="1" s="1"/>
  <c r="AD6" i="1"/>
  <c r="AE10" i="1"/>
  <c r="AH10" i="1" s="1"/>
  <c r="AF10" i="1"/>
  <c r="AD10" i="1"/>
  <c r="AE14" i="1"/>
  <c r="AF14" i="1"/>
  <c r="AD14" i="1"/>
  <c r="AF18" i="1"/>
  <c r="AE18" i="1"/>
  <c r="AD18" i="1"/>
  <c r="AI7" i="1" l="1"/>
  <c r="AG7" i="1"/>
  <c r="AW7" i="1"/>
  <c r="AY7" i="1" s="1"/>
  <c r="AX7" i="1"/>
  <c r="AZ7" i="1" s="1"/>
  <c r="AH13" i="1"/>
  <c r="AI15" i="1"/>
  <c r="AG15" i="1"/>
  <c r="AX15" i="1"/>
  <c r="AZ15" i="1" s="1"/>
  <c r="AW15" i="1"/>
  <c r="AY15" i="1" s="1"/>
  <c r="AH17" i="1"/>
  <c r="AI3" i="1"/>
  <c r="AG3" i="1"/>
  <c r="AW3" i="1"/>
  <c r="AY3" i="1" s="1"/>
  <c r="AX3" i="1"/>
  <c r="AZ3" i="1" s="1"/>
  <c r="AH18" i="1"/>
  <c r="AH14" i="1"/>
  <c r="AG6" i="1"/>
  <c r="AI6" i="1"/>
  <c r="AX6" i="1"/>
  <c r="AZ6" i="1" s="1"/>
  <c r="AW6" i="1"/>
  <c r="AY6" i="1" s="1"/>
  <c r="AG4" i="1"/>
  <c r="AI4" i="1"/>
  <c r="AW4" i="1"/>
  <c r="AY4" i="1" s="1"/>
  <c r="AX4" i="1"/>
  <c r="AZ4" i="1" s="1"/>
  <c r="AH7" i="1"/>
  <c r="AI13" i="1"/>
  <c r="AG13" i="1"/>
  <c r="AX13" i="1"/>
  <c r="AZ13" i="1" s="1"/>
  <c r="AW13" i="1"/>
  <c r="AY13" i="1" s="1"/>
  <c r="AH9" i="1"/>
  <c r="AH5" i="1"/>
  <c r="AI11" i="1"/>
  <c r="AG11" i="1"/>
  <c r="AX11" i="1"/>
  <c r="AZ11" i="1" s="1"/>
  <c r="AW11" i="1"/>
  <c r="AY11" i="1" s="1"/>
  <c r="AI14" i="1"/>
  <c r="AG14" i="1"/>
  <c r="AW14" i="1"/>
  <c r="AY14" i="1" s="1"/>
  <c r="AX14" i="1"/>
  <c r="AZ14" i="1" s="1"/>
  <c r="AG16" i="1"/>
  <c r="AI16" i="1"/>
  <c r="AX16" i="1"/>
  <c r="AZ16" i="1" s="1"/>
  <c r="AW16" i="1"/>
  <c r="AY16" i="1" s="1"/>
  <c r="AI5" i="1"/>
  <c r="AG5" i="1"/>
  <c r="AW5" i="1"/>
  <c r="AY5" i="1" s="1"/>
  <c r="AX5" i="1"/>
  <c r="AZ5" i="1" s="1"/>
  <c r="AG18" i="1"/>
  <c r="AI18" i="1"/>
  <c r="AX18" i="1"/>
  <c r="AZ18" i="1" s="1"/>
  <c r="AW18" i="1"/>
  <c r="AY18" i="1" s="1"/>
  <c r="AI9" i="1"/>
  <c r="AG9" i="1"/>
  <c r="AX9" i="1"/>
  <c r="AZ9" i="1" s="1"/>
  <c r="AW9" i="1"/>
  <c r="AY9" i="1" s="1"/>
  <c r="AG10" i="1"/>
  <c r="AI10" i="1"/>
  <c r="AW10" i="1"/>
  <c r="AY10" i="1" s="1"/>
  <c r="AX10" i="1"/>
  <c r="AZ10" i="1" s="1"/>
  <c r="AG12" i="1"/>
  <c r="AI12" i="1"/>
  <c r="AW12" i="1"/>
  <c r="AY12" i="1" s="1"/>
  <c r="AX12" i="1"/>
  <c r="AZ12" i="1" s="1"/>
  <c r="AH15" i="1"/>
  <c r="AI17" i="1"/>
  <c r="AG17" i="1"/>
  <c r="AW17" i="1"/>
  <c r="AY17" i="1" s="1"/>
  <c r="AX17" i="1"/>
  <c r="AZ17" i="1" s="1"/>
  <c r="AG8" i="1"/>
  <c r="AI8" i="1"/>
  <c r="AW8" i="1"/>
  <c r="AY8" i="1" s="1"/>
  <c r="AX8" i="1"/>
  <c r="AZ8" i="1" s="1"/>
  <c r="AH11" i="1"/>
  <c r="AH3" i="1"/>
</calcChain>
</file>

<file path=xl/sharedStrings.xml><?xml version="1.0" encoding="utf-8"?>
<sst xmlns="http://schemas.openxmlformats.org/spreadsheetml/2006/main" count="52" uniqueCount="52">
  <si>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</si>
  <si>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</si>
  <si>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</si>
  <si>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</si>
  <si>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</si>
  <si>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</si>
  <si>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</si>
  <si>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</si>
  <si>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</si>
  <si>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</si>
  <si>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</si>
  <si>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</si>
  <si>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</si>
  <si>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</si>
  <si>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</si>
  <si>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</si>
  <si>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</si>
  <si>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</si>
  <si>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</si>
  <si>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</si>
  <si>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</si>
  <si>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</si>
  <si>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</si>
  <si>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</si>
  <si>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</si>
  <si>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</si>
  <si>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</si>
  <si>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</si>
  <si>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eq</t>
  </si>
  <si>
    <t>D/E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</si>
  <si>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</si>
  <si>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</si>
  <si>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</si>
  <si>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</si>
  <si>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ds_r_pred</t>
    <phoneticPr fontId="1"/>
  </si>
  <si>
    <t>ds_a_pred</t>
    <phoneticPr fontId="1"/>
  </si>
  <si>
    <t>s_r_pred</t>
    <phoneticPr fontId="1"/>
  </si>
  <si>
    <t>s_a_pred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</si>
  <si>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</si>
  <si>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</si>
  <si>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</si>
  <si>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</si>
  <si>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</si>
  <si>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p</t>
    <phoneticPr fontId="1"/>
  </si>
  <si>
    <t>q</t>
    <phoneticPr fontId="1"/>
  </si>
  <si>
    <t>E</t>
    <phoneticPr fontId="1"/>
  </si>
  <si>
    <t>eq_pred</t>
    <phoneticPr fontId="1"/>
  </si>
  <si>
    <t>ratio</t>
    <phoneticPr fontId="1"/>
  </si>
  <si>
    <t>ratio^4</t>
    <phoneticPr fontId="1"/>
  </si>
  <si>
    <t>ev/eq</t>
    <phoneticPr fontId="1"/>
  </si>
  <si>
    <t>ev/eq_pred</t>
    <phoneticPr fontId="1"/>
  </si>
  <si>
    <t>K_phi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</si>
</sst>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P_0.5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MP_3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V1" t="str">
            <v>eq_pred</v>
          </cell>
        </row>
        <row r="3">
          <cell r="AT3">
            <v>4.0986129748253566E-2</v>
          </cell>
          <cell r="AV3">
            <v>0.54357683165796811</v>
          </cell>
        </row>
        <row r="4">
          <cell r="AT4">
            <v>-9.0962195149273492E-2</v>
          </cell>
          <cell r="AV4">
            <v>1.2527111791161281</v>
          </cell>
        </row>
        <row r="5">
          <cell r="AT5">
            <v>-0.30063791090157771</v>
          </cell>
          <cell r="AV5">
            <v>2.0871329538978531</v>
          </cell>
        </row>
        <row r="6">
          <cell r="AT6">
            <v>-0.56553324006309658</v>
          </cell>
          <cell r="AV6">
            <v>3.0063815311831945</v>
          </cell>
        </row>
        <row r="7">
          <cell r="AT7">
            <v>-0.85166398322474335</v>
          </cell>
          <cell r="AV7">
            <v>3.9234264603892344</v>
          </cell>
        </row>
        <row r="8">
          <cell r="AT8">
            <v>-1.1603409336828321</v>
          </cell>
          <cell r="AV8">
            <v>4.8622436133342513</v>
          </cell>
        </row>
        <row r="9">
          <cell r="AT9">
            <v>-1.4790824591228682</v>
          </cell>
          <cell r="AV9">
            <v>5.7954908188107046</v>
          </cell>
        </row>
        <row r="10">
          <cell r="AT10">
            <v>-1.8002705451505174</v>
          </cell>
          <cell r="AV10">
            <v>6.7092379197771779</v>
          </cell>
        </row>
        <row r="11">
          <cell r="AT11">
            <v>-2.1079529542419553</v>
          </cell>
          <cell r="AV11">
            <v>7.5653663812129777</v>
          </cell>
        </row>
        <row r="12">
          <cell r="AT12">
            <v>-2.3880056213378253</v>
          </cell>
          <cell r="AV12">
            <v>8.3314634872135844</v>
          </cell>
        </row>
        <row r="13">
          <cell r="AT13">
            <v>-2.5155536550409514</v>
          </cell>
          <cell r="AV13">
            <v>8.6768046510639714</v>
          </cell>
        </row>
        <row r="14">
          <cell r="AT14">
            <v>-2.5322933196544137</v>
          </cell>
          <cell r="AV14">
            <v>8.7219751250687416</v>
          </cell>
        </row>
        <row r="15">
          <cell r="AT15">
            <v>-2.3841945141380516</v>
          </cell>
          <cell r="AV15">
            <v>8.3211122100347197</v>
          </cell>
        </row>
        <row r="16">
          <cell r="AT16">
            <v>-2.1515573847430454</v>
          </cell>
          <cell r="AV16">
            <v>7.685409866182721</v>
          </cell>
        </row>
        <row r="17">
          <cell r="AT17">
            <v>-2.1952380146765509</v>
          </cell>
          <cell r="AV17">
            <v>7.8053702409389594</v>
          </cell>
        </row>
        <row r="18">
          <cell r="AT18">
            <v>-2.0495594831534385</v>
          </cell>
          <cell r="AV18">
            <v>7.4041363881637494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V1" t="str">
            <v>eq_pred</v>
          </cell>
        </row>
        <row r="3">
          <cell r="AD3">
            <v>-2.7743186307924717E-3</v>
          </cell>
          <cell r="AE3">
            <v>0.79227428895571161</v>
          </cell>
        </row>
        <row r="4">
          <cell r="AD4">
            <v>3.6056637227999344E-2</v>
          </cell>
          <cell r="AE4">
            <v>1.6467493256652945</v>
          </cell>
        </row>
        <row r="5">
          <cell r="AD5">
            <v>-5.3830521729392178E-2</v>
          </cell>
          <cell r="AE5">
            <v>2.5786011719554747</v>
          </cell>
        </row>
        <row r="6">
          <cell r="AD6">
            <v>-2.0860492076021364E-2</v>
          </cell>
          <cell r="AE6">
            <v>3.4797714886515165</v>
          </cell>
        </row>
        <row r="7">
          <cell r="AD7">
            <v>-0.17253362112402804</v>
          </cell>
          <cell r="AE7">
            <v>4.46032940890486</v>
          </cell>
        </row>
        <row r="8">
          <cell r="AD8">
            <v>-0.11966219637354514</v>
          </cell>
          <cell r="AE8">
            <v>5.3807128307200633</v>
          </cell>
        </row>
        <row r="9">
          <cell r="AD9">
            <v>-0.30668116963163783</v>
          </cell>
          <cell r="AE9">
            <v>6.3933386030602106</v>
          </cell>
        </row>
        <row r="10">
          <cell r="AD10">
            <v>-0.39891023430928918</v>
          </cell>
          <cell r="AE10">
            <v>7.3773424148796956</v>
          </cell>
        </row>
        <row r="11">
          <cell r="AD11">
            <v>-0.51187788418595659</v>
          </cell>
          <cell r="AE11">
            <v>8.3693944476711231</v>
          </cell>
        </row>
        <row r="12">
          <cell r="AD12">
            <v>-0.72445349709451712</v>
          </cell>
          <cell r="AE12">
            <v>9.3997601185372393</v>
          </cell>
        </row>
        <row r="13">
          <cell r="AD13">
            <v>-0.8823372851110256</v>
          </cell>
          <cell r="AE13">
            <v>10.42127381778735</v>
          </cell>
        </row>
        <row r="14">
          <cell r="AD14">
            <v>-1.0283927463105793</v>
          </cell>
          <cell r="AE14">
            <v>11.4366759110223</v>
          </cell>
        </row>
        <row r="15">
          <cell r="AD15">
            <v>-1.1633764262104642</v>
          </cell>
          <cell r="AE15">
            <v>12.453888443639299</v>
          </cell>
        </row>
        <row r="16">
          <cell r="AD16">
            <v>-1.3692547746034252</v>
          </cell>
          <cell r="AE16">
            <v>13.494096944178469</v>
          </cell>
        </row>
        <row r="17">
          <cell r="AD17">
            <v>-1.5788078329901047</v>
          </cell>
          <cell r="AE17">
            <v>14.54301115556521</v>
          </cell>
        </row>
        <row r="18">
          <cell r="AD18">
            <v>-3.3233542994274909</v>
          </cell>
          <cell r="AE18">
            <v>16.127682295602149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"/>
  <sheetViews>
    <sheetView tabSelected="1" topLeftCell="AA1" zoomScale="55" zoomScaleNormal="55" workbookViewId="0">
      <selection activeCell="AQ29" sqref="AQ29"/>
    </sheetView>
  </sheetViews>
  <sheetFormatPr defaultRowHeight="13.2" x14ac:dyDescent="0.25"/>
  <cols>
    <col min="1" max="5" width="13.77734375"/>
    <col min="6" max="6" width="18.5546875"/>
    <col min="7" max="7" width="13.777343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8.5546875"/>
    <col min="28" max="28" width="15.33203125" bestFit="1" customWidth="1"/>
    <col min="31" max="31" width="13.109375" bestFit="1" customWidth="1"/>
    <col min="32" max="32" width="13.109375" customWidth="1"/>
    <col min="36" max="36" width="10.33203125" customWidth="1"/>
    <col min="37" max="37" width="10.21875" style="2" customWidth="1"/>
    <col min="42" max="42" width="12.77734375" bestFit="1" customWidth="1"/>
    <col min="43" max="43" width="12.77734375" customWidth="1"/>
    <col min="45" max="45" width="12.44140625" customWidth="1"/>
    <col min="46" max="46" width="11.21875" customWidth="1"/>
    <col min="53" max="1032" width="11.5546875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38</v>
      </c>
      <c r="AD1" t="s">
        <v>39</v>
      </c>
      <c r="AE1" t="s">
        <v>28</v>
      </c>
      <c r="AF1" t="s">
        <v>40</v>
      </c>
      <c r="AG1" t="s">
        <v>41</v>
      </c>
      <c r="AH1" t="s">
        <v>42</v>
      </c>
      <c r="AI1" t="s">
        <v>49</v>
      </c>
      <c r="AJ1" t="s">
        <v>50</v>
      </c>
      <c r="AK1" s="2" t="s">
        <v>48</v>
      </c>
      <c r="AL1" t="s">
        <v>43</v>
      </c>
      <c r="AM1" t="s">
        <v>44</v>
      </c>
      <c r="AN1" t="s">
        <v>51</v>
      </c>
      <c r="AO1" t="s">
        <v>29</v>
      </c>
      <c r="AP1" t="s">
        <v>45</v>
      </c>
      <c r="AQ1" t="s">
        <v>47</v>
      </c>
      <c r="AR1" t="s">
        <v>30</v>
      </c>
      <c r="AS1" t="s">
        <v>31</v>
      </c>
      <c r="AT1" t="s">
        <v>32</v>
      </c>
      <c r="AU1" t="s">
        <v>33</v>
      </c>
      <c r="AV1" t="s">
        <v>46</v>
      </c>
      <c r="AW1" t="s">
        <v>34</v>
      </c>
      <c r="AX1" t="s">
        <v>35</v>
      </c>
      <c r="AY1" t="s">
        <v>36</v>
      </c>
      <c r="AZ1" t="s">
        <v>37</v>
      </c>
    </row>
    <row r="2" spans="1:52" x14ac:dyDescent="0.25">
      <c r="A2">
        <v>0.21107232507000001</v>
      </c>
      <c r="B2">
        <v>0.30557665038100001</v>
      </c>
      <c r="C2">
        <v>0.25402984576900001</v>
      </c>
      <c r="D2">
        <v>2.9079858789999999E-4</v>
      </c>
      <c r="E2">
        <v>6.7196476240900002E-4</v>
      </c>
      <c r="F2">
        <v>2.28826597702E-5</v>
      </c>
      <c r="G2">
        <v>5.9307019246300002E-5</v>
      </c>
      <c r="H2">
        <v>0.66922956800400002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-3.6999998898057385E-10</v>
      </c>
      <c r="R2">
        <v>47684</v>
      </c>
      <c r="S2">
        <v>1663.24727123</v>
      </c>
      <c r="T2">
        <v>1594.1961213100001</v>
      </c>
      <c r="U2">
        <v>4802.29274386</v>
      </c>
      <c r="V2">
        <v>5.6257445878299999</v>
      </c>
      <c r="W2">
        <v>4.2257824171199996</v>
      </c>
      <c r="X2">
        <v>1715.1737697399999</v>
      </c>
      <c r="Y2">
        <v>1659.24362443</v>
      </c>
      <c r="Z2">
        <v>4846.0478123000003</v>
      </c>
      <c r="AA2">
        <v>5.3848325035600001E-4</v>
      </c>
      <c r="AB2">
        <f t="shared" ref="AB2:AB22" si="0">-100*((H2+1)/(0.669229568+1)-1)</f>
        <v>-2.3963053763509379E-10</v>
      </c>
      <c r="AC2">
        <f>0.0762*AL2^0.2606-0.5912</f>
        <v>8.3690040728754411E-3</v>
      </c>
      <c r="AD2">
        <f>AB2-AC2</f>
        <v>-8.3690043125059788E-3</v>
      </c>
      <c r="AE2">
        <f>P2-AB2/3</f>
        <v>7.9876845878364592E-11</v>
      </c>
      <c r="AF2">
        <f t="shared" ref="AF2:AF18" si="1">AB2-P2/2</f>
        <v>-2.3963053763509379E-10</v>
      </c>
      <c r="AL2">
        <f t="shared" ref="AL2:AL18" si="2">(X2+Y2+Z2)/3</f>
        <v>2740.1550688233333</v>
      </c>
      <c r="AM2">
        <f t="shared" ref="AM2:AM18" si="3">Z2-(Y2+X2)/2</f>
        <v>3158.8391152150002</v>
      </c>
      <c r="AP2">
        <f t="shared" ref="AP2:AP3" si="4">(3*(1-2*0.33))/(0.0762*0.2606*(AL2)^(0.2606-1))</f>
        <v>17887.997608479312</v>
      </c>
      <c r="AT2" s="1" t="e">
        <f>(1+2*AN2)*AL2*(1-AQ2/3)/(2*AO2*AP2*AN2)</f>
        <v>#DIV/0!</v>
      </c>
      <c r="AV2">
        <v>0</v>
      </c>
    </row>
    <row r="3" spans="1:52" x14ac:dyDescent="0.25">
      <c r="A3">
        <v>3.6951329181500001</v>
      </c>
      <c r="B3">
        <v>5.29463719568</v>
      </c>
      <c r="C3">
        <v>2.9606583208699999</v>
      </c>
      <c r="D3">
        <v>0.22539775028</v>
      </c>
      <c r="E3">
        <v>0.273101091957</v>
      </c>
      <c r="F3">
        <v>9.4263911771199999E-2</v>
      </c>
      <c r="G3">
        <v>0.134207507689</v>
      </c>
      <c r="H3">
        <v>0.65822139426399995</v>
      </c>
      <c r="I3">
        <v>8.1665993608400003E-2</v>
      </c>
      <c r="J3">
        <v>5.1761380185600003E-2</v>
      </c>
      <c r="K3">
        <v>-2.4675457451700002E-2</v>
      </c>
      <c r="L3">
        <v>2.5212466812500001E-2</v>
      </c>
      <c r="M3">
        <v>-0.16975877487999999</v>
      </c>
      <c r="N3">
        <v>0.48657467945600003</v>
      </c>
      <c r="O3">
        <v>1.8539746092000001E-2</v>
      </c>
      <c r="P3">
        <v>1.0082710889099999</v>
      </c>
      <c r="Q3">
        <v>-0.41603717689399999</v>
      </c>
      <c r="R3">
        <v>47684</v>
      </c>
      <c r="S3">
        <v>28894.415073</v>
      </c>
      <c r="T3">
        <v>28188.546027</v>
      </c>
      <c r="U3">
        <v>82624.175863500001</v>
      </c>
      <c r="V3">
        <v>99.694419339199996</v>
      </c>
      <c r="W3">
        <v>74.232563508499993</v>
      </c>
      <c r="X3">
        <v>29772.960471099999</v>
      </c>
      <c r="Y3">
        <v>29069.1426359</v>
      </c>
      <c r="Z3">
        <v>85612.127190800005</v>
      </c>
      <c r="AA3">
        <v>9.69644948744E-4</v>
      </c>
      <c r="AB3">
        <f t="shared" si="0"/>
        <v>0.65947632051531757</v>
      </c>
      <c r="AC3">
        <f t="shared" ref="AC3:AC18" si="5">0.0762*AL3^0.2606-0.5912</f>
        <v>0.67424384941539861</v>
      </c>
      <c r="AD3">
        <f t="shared" ref="AD3:AD18" si="6">AB3-AC3</f>
        <v>-1.4767528900081039E-2</v>
      </c>
      <c r="AE3">
        <f t="shared" ref="AE3:AE18" si="7">P3-AB3/3</f>
        <v>0.78844564873822742</v>
      </c>
      <c r="AF3">
        <f t="shared" si="1"/>
        <v>0.1553407760603176</v>
      </c>
      <c r="AG3">
        <f t="shared" ref="AG3:AH18" si="8">AD3-AD2</f>
        <v>-6.3985245875750607E-3</v>
      </c>
      <c r="AH3">
        <f t="shared" si="8"/>
        <v>0.78844564865835054</v>
      </c>
      <c r="AI3" s="1">
        <f>-AD3/AE3</f>
        <v>1.8729926309713228E-2</v>
      </c>
      <c r="AJ3" s="1">
        <f>-0.0427*AK3-0.1047*(4*232)^0.2917+0.9625</f>
        <v>-0.28560149317821415</v>
      </c>
      <c r="AK3" s="2">
        <f>AQ3^4</f>
        <v>11.234514147641812</v>
      </c>
      <c r="AL3">
        <f t="shared" si="2"/>
        <v>48151.410099266672</v>
      </c>
      <c r="AM3">
        <f t="shared" si="3"/>
        <v>56191.075637300004</v>
      </c>
      <c r="AN3">
        <f>(-2*AJ3-3)/(-2*AJ3+6)</f>
        <v>-0.36961223366351686</v>
      </c>
      <c r="AO3">
        <f t="shared" ref="AO3:AO18" si="9">1/(2+AN3*AR3-2*0.33*(1+AN3+AR3))</f>
        <v>-0.23352056244501404</v>
      </c>
      <c r="AP3">
        <f t="shared" si="4"/>
        <v>148933.32688217773</v>
      </c>
      <c r="AQ3" s="1">
        <f>1.35*(AL3/3255000)^-0.0723</f>
        <v>1.8307901782315903</v>
      </c>
      <c r="AR3">
        <f>(2*AQ3+3)/(3-AQ3)</f>
        <v>5.6975063264416095</v>
      </c>
      <c r="AS3">
        <f>(1+2*AN3)*(AL3-AL2)*(1-AQ3/3)/(2*AO3*AP3*AN3)</f>
        <v>0.17951807976934411</v>
      </c>
      <c r="AT3" s="1">
        <f>(1+2*AN3)*AL3*(1-AQ3/3)/(2*AO3*AP3*AN3)</f>
        <v>0.19035035859307686</v>
      </c>
      <c r="AU3">
        <f>(1-AN3)*(AL3-AL2)*(1-AQ3/3)/(3*AO3*AP3*AN3)</f>
        <v>0.62856141882047389</v>
      </c>
      <c r="AV3" s="1">
        <f>(1-AN3)*(AL3)*(1-AQ3/3)/(3*AO3*AP3*AN3)</f>
        <v>0.66648936766692291</v>
      </c>
      <c r="AW3">
        <f>AO3*AP3*(AN3*0.01*((AD3-AD2)/3+(AE3-AE2))-2*0.01*((AD3-AD2)/3-(AE3-AE2)/2))</f>
        <v>-174.61854783051481</v>
      </c>
      <c r="AX3">
        <f>AO3*AP3*(AN3*AR3*0.01*((AD3-AD2)/3+(AE3-AE2))-2*AR3*0.01*((AD3-AD2)/3-(AE3-AE2)/2))</f>
        <v>-994.8902809784048</v>
      </c>
      <c r="AY3">
        <f>AW3+(AL2-1.35*(AL2/3255000)^-0.0723*AL2/3)</f>
        <v>508.25394123885906</v>
      </c>
      <c r="AZ3">
        <f>AX3+(AL2+2*1.35*(AL2/3255000)^-0.0723*AL2/3)</f>
        <v>5859.8299473528477</v>
      </c>
    </row>
    <row r="4" spans="1:52" s="1" customFormat="1" x14ac:dyDescent="0.25">
      <c r="A4" s="1">
        <v>10.9153812583</v>
      </c>
      <c r="B4" s="1">
        <v>14.6845031847</v>
      </c>
      <c r="C4" s="1">
        <v>6.5318657661400001</v>
      </c>
      <c r="D4" s="1">
        <v>2.8489658878899999</v>
      </c>
      <c r="E4" s="1">
        <v>1.6527627898099999</v>
      </c>
      <c r="F4" s="1">
        <v>1.5148525612299999</v>
      </c>
      <c r="G4" s="1">
        <v>1.48708722493</v>
      </c>
      <c r="H4" s="1">
        <v>0.64994321099300001</v>
      </c>
      <c r="I4" s="1">
        <v>0.24055043375900001</v>
      </c>
      <c r="J4" s="1">
        <v>0.116880033622</v>
      </c>
      <c r="K4" s="1">
        <v>2.7057212661500001E-2</v>
      </c>
      <c r="L4" s="1">
        <v>4.2829391334099999E-2</v>
      </c>
      <c r="M4" s="1">
        <v>-0.17046216753400001</v>
      </c>
      <c r="N4" s="1">
        <v>0.57708046866200002</v>
      </c>
      <c r="O4" s="1">
        <v>0.13493248473200001</v>
      </c>
      <c r="P4" s="1">
        <v>2.00575144974</v>
      </c>
      <c r="Q4" s="1">
        <v>-0.79051154346800001</v>
      </c>
      <c r="R4" s="1">
        <v>47684</v>
      </c>
      <c r="S4" s="1">
        <v>83260.825491099997</v>
      </c>
      <c r="T4" s="1">
        <v>80331.198153200006</v>
      </c>
      <c r="U4" s="1">
        <v>243952.98033200001</v>
      </c>
      <c r="V4" s="1">
        <v>294.45071408400003</v>
      </c>
      <c r="W4" s="1">
        <v>217.63628506500001</v>
      </c>
      <c r="X4" s="1">
        <v>84784.593628799994</v>
      </c>
      <c r="Y4" s="1">
        <v>81760.372902899995</v>
      </c>
      <c r="Z4" s="1">
        <v>253526.225706</v>
      </c>
      <c r="AA4" s="1">
        <v>4.3079238560599998E-4</v>
      </c>
      <c r="AB4" s="1">
        <f t="shared" si="0"/>
        <v>1.1554047074608276</v>
      </c>
      <c r="AC4" s="1">
        <f t="shared" si="5"/>
        <v>1.0801027198382731</v>
      </c>
      <c r="AD4" s="1">
        <f t="shared" si="6"/>
        <v>7.5301987622554467E-2</v>
      </c>
      <c r="AE4" s="1">
        <f t="shared" si="7"/>
        <v>1.6206165472530574</v>
      </c>
      <c r="AF4" s="1">
        <f t="shared" si="1"/>
        <v>0.15252898259082759</v>
      </c>
      <c r="AG4" s="1">
        <f t="shared" si="8"/>
        <v>9.0069516522635507E-2</v>
      </c>
      <c r="AH4" s="1">
        <f t="shared" si="8"/>
        <v>0.83217089851482995</v>
      </c>
      <c r="AI4" s="1">
        <f t="shared" ref="AI4:AI18" si="10">-AD4/AE4</f>
        <v>-4.6465024530442579E-2</v>
      </c>
      <c r="AJ4" s="1">
        <f t="shared" ref="AJ4:AJ18" si="11">-0.0427*AK4-0.1047*(4*232)^0.2917+0.9625</f>
        <v>-0.15818655255986014</v>
      </c>
      <c r="AK4" s="2">
        <f t="shared" ref="AK4:AK18" si="12">AQ4^4</f>
        <v>8.2505576928794238</v>
      </c>
      <c r="AL4" s="1">
        <f t="shared" si="2"/>
        <v>140023.73074589999</v>
      </c>
      <c r="AM4" s="1">
        <f t="shared" si="3"/>
        <v>170253.74244015</v>
      </c>
      <c r="AN4">
        <f t="shared" ref="AN4:AN18" si="13">(-2*AJ4-3)/(-2*AJ4+6)</f>
        <v>-0.42486833032473531</v>
      </c>
      <c r="AO4" s="1">
        <f t="shared" si="9"/>
        <v>-0.27095811135790765</v>
      </c>
      <c r="AP4" s="1">
        <v>327923.30704855063</v>
      </c>
      <c r="AQ4" s="1">
        <f t="shared" ref="AQ4:AQ18" si="14">1.35*(AL4/3255000)^-0.0723</f>
        <v>1.6948092528357286</v>
      </c>
      <c r="AR4" s="1">
        <f t="shared" ref="AR4:AR18" si="15">(2*AQ4+3)/(3-AQ4)</f>
        <v>4.8955438272558176</v>
      </c>
      <c r="AS4" s="1">
        <f t="shared" ref="AS4:AS18" si="16">(1+2*AN4)*(AL4-AL3)*(1-AQ4/3)/(2*AO4*AP4*AN4)</f>
        <v>7.9548438110973438E-2</v>
      </c>
      <c r="AT4" s="1">
        <f t="shared" ref="AT4:AT18" si="17">(1+2*AN4)*AL4*(1-AQ4/3)/(2*AO4*AP4*AN4)</f>
        <v>0.12124075021627324</v>
      </c>
      <c r="AU4" s="1">
        <f t="shared" ref="AU4:AU18" si="18">(1-AN4)*(AL4-AL3)*(1-AQ4/3)/(3*AO4*AP4*AN4)</f>
        <v>0.50287737373169616</v>
      </c>
      <c r="AV4" s="1">
        <f t="shared" ref="AV4:AV18" si="19">(1-AN4)*(AL4)*(1-AQ4/3)/(3*AO4*AP4*AN4)</f>
        <v>0.76644157328350582</v>
      </c>
      <c r="AW4" s="1">
        <f>AO4*AP4*(AN4*0.01*((AD4-AD3)/3+(AE4-AE3))-2*0.01*((AD4-AD3)/3-(AE4-AE3)/2))</f>
        <v>-360.57239647969459</v>
      </c>
      <c r="AX4" s="1">
        <f>AO4*AP4*(AN4*AR4*0.01*((AD4-AD3)/3+(AE4-AE3))-2*AR4*0.01*((AD4-AD3)/3-(AE4-AE3)/2))</f>
        <v>-1765.1979698650057</v>
      </c>
      <c r="AY4" s="1">
        <f>AW4+(AL3-1.35*(AL3/3255000)^-0.0723*AL3/3)</f>
        <v>18405.794810207364</v>
      </c>
      <c r="AZ4" s="1">
        <f>AX4+(AL3+2*1.35*(AL3/3255000)^-0.0723*AL3/3)</f>
        <v>105156.29791456088</v>
      </c>
    </row>
    <row r="5" spans="1:52" s="2" customFormat="1" x14ac:dyDescent="0.25">
      <c r="A5" s="2">
        <v>21.328496033499999</v>
      </c>
      <c r="B5" s="2">
        <v>27.302025838300001</v>
      </c>
      <c r="C5" s="2">
        <v>10.5729421177</v>
      </c>
      <c r="D5" s="2">
        <v>9.8720106467500006</v>
      </c>
      <c r="E5" s="2">
        <v>3.8507619011099998</v>
      </c>
      <c r="F5" s="2">
        <v>4.2822338321900002</v>
      </c>
      <c r="G5" s="2">
        <v>3.3036296725800001</v>
      </c>
      <c r="H5" s="2">
        <v>0.64625251195900002</v>
      </c>
      <c r="I5" s="2">
        <v>0.45026113872899998</v>
      </c>
      <c r="J5" s="2">
        <v>0.18839847256700001</v>
      </c>
      <c r="K5" s="2">
        <v>0.129366424945</v>
      </c>
      <c r="L5" s="2">
        <v>9.9086570984099995E-2</v>
      </c>
      <c r="M5" s="2">
        <v>-0.14791625707600001</v>
      </c>
      <c r="N5" s="2">
        <v>0.64253043302299995</v>
      </c>
      <c r="O5" s="2">
        <v>0.301342099925</v>
      </c>
      <c r="P5" s="2">
        <v>3.00595902406</v>
      </c>
      <c r="Q5" s="2">
        <v>-1.19131108365</v>
      </c>
      <c r="R5" s="2">
        <v>47684</v>
      </c>
      <c r="S5" s="2">
        <v>159419.719541</v>
      </c>
      <c r="T5" s="2">
        <v>152854.75061700001</v>
      </c>
      <c r="U5" s="2">
        <v>476979.68875500001</v>
      </c>
      <c r="V5" s="2">
        <v>581.86835996900004</v>
      </c>
      <c r="W5" s="2">
        <v>426.58274723699998</v>
      </c>
      <c r="X5" s="2">
        <v>162585.001204</v>
      </c>
      <c r="Y5" s="2">
        <v>155440.49785000001</v>
      </c>
      <c r="Z5" s="2">
        <v>499588.57497100002</v>
      </c>
      <c r="AA5" s="2">
        <v>1.06061289572E-4</v>
      </c>
      <c r="AB5" s="2">
        <f t="shared" si="0"/>
        <v>1.3765066520197045</v>
      </c>
      <c r="AC5" s="2">
        <f t="shared" si="5"/>
        <v>1.396849870848339</v>
      </c>
      <c r="AD5" s="2">
        <f t="shared" si="6"/>
        <v>-2.0343218828634546E-2</v>
      </c>
      <c r="AE5" s="2">
        <f t="shared" si="7"/>
        <v>2.5471234733867654</v>
      </c>
      <c r="AF5" s="2">
        <f t="shared" si="1"/>
        <v>-0.12647286001029556</v>
      </c>
      <c r="AG5" s="2">
        <f t="shared" si="8"/>
        <v>-9.5645206451189013E-2</v>
      </c>
      <c r="AH5" s="2">
        <f t="shared" si="8"/>
        <v>0.926506926133708</v>
      </c>
      <c r="AI5" s="1">
        <f t="shared" si="10"/>
        <v>7.9867423158663468E-3</v>
      </c>
      <c r="AJ5" s="1">
        <f t="shared" si="11"/>
        <v>-9.6468714790156285E-2</v>
      </c>
      <c r="AK5" s="2">
        <f t="shared" si="12"/>
        <v>6.805175075321956</v>
      </c>
      <c r="AL5" s="2">
        <f t="shared" si="2"/>
        <v>272538.02467499999</v>
      </c>
      <c r="AM5" s="2">
        <f t="shared" si="3"/>
        <v>340575.82544400002</v>
      </c>
      <c r="AN5">
        <f t="shared" si="13"/>
        <v>-0.4532683564687523</v>
      </c>
      <c r="AO5" s="2">
        <f t="shared" si="9"/>
        <v>-0.29680058766909184</v>
      </c>
      <c r="AP5" s="1">
        <v>327923.30704855063</v>
      </c>
      <c r="AQ5" s="1">
        <f t="shared" si="14"/>
        <v>1.6151387088293911</v>
      </c>
      <c r="AR5" s="2">
        <f t="shared" si="15"/>
        <v>4.4988458103211144</v>
      </c>
      <c r="AS5" s="2">
        <f t="shared" si="16"/>
        <v>6.4798710113150346E-2</v>
      </c>
      <c r="AT5" s="1">
        <f t="shared" si="17"/>
        <v>0.13326949064962568</v>
      </c>
      <c r="AU5" s="2">
        <f t="shared" si="18"/>
        <v>0.67170699074932105</v>
      </c>
      <c r="AV5" s="1">
        <f t="shared" si="19"/>
        <v>1.3814788653453136</v>
      </c>
      <c r="AW5" s="2">
        <f>AO5*AP5*(AN5*0.01*((AD5-AD4)/3+(AE5-AE4))-2*0.01*((AD5-AD4)/3-(AE5-AE4)/2))</f>
        <v>-569.13919092999299</v>
      </c>
      <c r="AX5" s="2">
        <f>AO5*AP5*(AN5*AR5*0.01*((AD5-AD4)/3+(AE5-AE4))-2*AR5*0.01*((AD5-AD4)/3-(AE5-AE4)/2))</f>
        <v>-2560.4694646049475</v>
      </c>
      <c r="AY5" s="2">
        <f>AW5+(AL4-1.35*(AL4/3255000)^-0.0723*AL4/3)</f>
        <v>60350.086726726666</v>
      </c>
      <c r="AZ5" s="2">
        <f>AX5+(AL4+2*1.35*(AL4/3255000)^-0.0723*AL4/3)</f>
        <v>295672.27093778166</v>
      </c>
    </row>
    <row r="6" spans="1:52" s="2" customFormat="1" x14ac:dyDescent="0.25">
      <c r="A6" s="2">
        <v>33.875225325000002</v>
      </c>
      <c r="B6" s="2">
        <v>41.819674580899999</v>
      </c>
      <c r="C6" s="2">
        <v>14.781316954099999</v>
      </c>
      <c r="D6" s="2">
        <v>20.399995736099999</v>
      </c>
      <c r="E6" s="2">
        <v>6.5534295782500003</v>
      </c>
      <c r="F6" s="2">
        <v>7.9175596301000004</v>
      </c>
      <c r="G6" s="2">
        <v>5.4369913728599997</v>
      </c>
      <c r="H6" s="2">
        <v>0.64013258568300002</v>
      </c>
      <c r="I6" s="2">
        <v>0.69094120819600002</v>
      </c>
      <c r="J6" s="2">
        <v>0.25888257059899999</v>
      </c>
      <c r="K6" s="2">
        <v>0.29941966411799997</v>
      </c>
      <c r="L6" s="2">
        <v>0.14201333979399999</v>
      </c>
      <c r="M6" s="2">
        <v>-0.13921555238700001</v>
      </c>
      <c r="N6" s="2">
        <v>0.82401229013199995</v>
      </c>
      <c r="O6" s="2">
        <v>0.49875283160200001</v>
      </c>
      <c r="P6" s="2">
        <v>4.0049613604200003</v>
      </c>
      <c r="Q6" s="2">
        <v>-1.6141632908400001</v>
      </c>
      <c r="R6" s="2">
        <v>47684</v>
      </c>
      <c r="S6" s="2">
        <v>253963.959661</v>
      </c>
      <c r="T6" s="2">
        <v>239945.831015</v>
      </c>
      <c r="U6" s="2">
        <v>784357.79609600001</v>
      </c>
      <c r="V6" s="2">
        <v>956.56759365799996</v>
      </c>
      <c r="W6" s="2">
        <v>695.05799973700005</v>
      </c>
      <c r="X6" s="2">
        <v>258215.709787</v>
      </c>
      <c r="Y6" s="2">
        <v>244609.248311</v>
      </c>
      <c r="Z6" s="2">
        <v>816397.83105499996</v>
      </c>
      <c r="AA6" s="2">
        <v>7.0379280839400006E-5</v>
      </c>
      <c r="AB6" s="2">
        <f t="shared" si="0"/>
        <v>1.7431384439147379</v>
      </c>
      <c r="AC6" s="2">
        <f t="shared" si="5"/>
        <v>1.660819159007948</v>
      </c>
      <c r="AD6" s="2">
        <f t="shared" si="6"/>
        <v>8.2319284906789969E-2</v>
      </c>
      <c r="AE6" s="2">
        <f t="shared" si="7"/>
        <v>3.4239152124484211</v>
      </c>
      <c r="AF6" s="2">
        <f t="shared" si="1"/>
        <v>-0.25934223629526221</v>
      </c>
      <c r="AG6" s="2">
        <f t="shared" si="8"/>
        <v>0.10266250373542452</v>
      </c>
      <c r="AH6" s="2">
        <f t="shared" si="8"/>
        <v>0.87679173906165575</v>
      </c>
      <c r="AI6" s="1">
        <f t="shared" si="10"/>
        <v>-2.4042442583712215E-2</v>
      </c>
      <c r="AJ6" s="1">
        <f t="shared" si="11"/>
        <v>-5.8922481665564574E-2</v>
      </c>
      <c r="AK6" s="2">
        <f t="shared" si="12"/>
        <v>5.9258721918420578</v>
      </c>
      <c r="AL6" s="2">
        <f t="shared" si="2"/>
        <v>439740.92971766664</v>
      </c>
      <c r="AM6" s="2">
        <f t="shared" si="3"/>
        <v>564985.352006</v>
      </c>
      <c r="AN6">
        <f t="shared" si="13"/>
        <v>-0.47110625619704405</v>
      </c>
      <c r="AO6" s="2">
        <f t="shared" si="9"/>
        <v>-0.3167171876763416</v>
      </c>
      <c r="AP6" s="1">
        <v>327923.30704855063</v>
      </c>
      <c r="AQ6" s="1">
        <f t="shared" si="14"/>
        <v>1.5602280093024956</v>
      </c>
      <c r="AR6" s="2">
        <f t="shared" si="15"/>
        <v>4.2509897804303769</v>
      </c>
      <c r="AS6" s="2">
        <f t="shared" si="16"/>
        <v>4.7386792474310463E-2</v>
      </c>
      <c r="AT6" s="1">
        <f t="shared" si="17"/>
        <v>0.12462649601497065</v>
      </c>
      <c r="AU6" s="2">
        <f t="shared" si="18"/>
        <v>0.80422261817265106</v>
      </c>
      <c r="AV6" s="1">
        <f t="shared" si="19"/>
        <v>2.1150924484534142</v>
      </c>
      <c r="AW6" s="2">
        <f>AO6*AP6*(AN6*0.01*((AD6-AD5)/3+(AE6-AE5))-2*0.01*((AD6-AD5)/3-(AE6-AE5)/2))</f>
        <v>-393.79817756732882</v>
      </c>
      <c r="AX6" s="2">
        <f>AO6*AP6*(AN6*AR6*0.01*((AD6-AD5)/3+(AE6-AE5))-2*AR6*0.01*((AD6-AD5)/3-(AE6-AE5)/2))</f>
        <v>-1674.0320283908216</v>
      </c>
      <c r="AY6" s="2">
        <f>AW6+(AL5-1.35*(AL5/3255000)^-0.0723*AL5/3)</f>
        <v>125415.32207060193</v>
      </c>
      <c r="AZ6" s="2">
        <f>AX6+(AL5+2*1.35*(AL5/3255000)^-0.0723*AL5/3)</f>
        <v>564321.80150027061</v>
      </c>
    </row>
    <row r="7" spans="1:52" x14ac:dyDescent="0.25">
      <c r="A7">
        <v>48.216694473399997</v>
      </c>
      <c r="B7">
        <v>58.057232393</v>
      </c>
      <c r="C7">
        <v>19.2941246633</v>
      </c>
      <c r="D7">
        <v>33.373787714700001</v>
      </c>
      <c r="E7">
        <v>9.4129531854199993</v>
      </c>
      <c r="F7">
        <v>12.4417949259</v>
      </c>
      <c r="G7">
        <v>7.8240945787599996</v>
      </c>
      <c r="H7">
        <v>0.63802613357899995</v>
      </c>
      <c r="I7">
        <v>0.961625825775</v>
      </c>
      <c r="J7">
        <v>0.330824615017</v>
      </c>
      <c r="K7">
        <v>0.50536559137500003</v>
      </c>
      <c r="L7">
        <v>0.19449305486900001</v>
      </c>
      <c r="M7">
        <v>-9.1703472768000005E-2</v>
      </c>
      <c r="N7">
        <v>0.88691564574500004</v>
      </c>
      <c r="O7">
        <v>0.72848666411999996</v>
      </c>
      <c r="P7">
        <v>5.0012490301800003</v>
      </c>
      <c r="Q7">
        <v>-2.0628009756700001</v>
      </c>
      <c r="R7">
        <v>47684</v>
      </c>
      <c r="S7">
        <v>364050.32354700001</v>
      </c>
      <c r="T7">
        <v>339613.02193699998</v>
      </c>
      <c r="U7">
        <v>1137611.7582100001</v>
      </c>
      <c r="V7">
        <v>1398.17751103</v>
      </c>
      <c r="W7">
        <v>1006.57904301</v>
      </c>
      <c r="X7">
        <v>368393.35385499999</v>
      </c>
      <c r="Y7">
        <v>346931.29490099999</v>
      </c>
      <c r="Z7">
        <v>1184525.05162</v>
      </c>
      <c r="AA7">
        <v>4.5120998214200001E-5</v>
      </c>
      <c r="AB7">
        <f t="shared" si="0"/>
        <v>1.869331517916184</v>
      </c>
      <c r="AC7">
        <f t="shared" si="5"/>
        <v>1.8853745605729537</v>
      </c>
      <c r="AD7">
        <f t="shared" si="6"/>
        <v>-1.6043042656769702E-2</v>
      </c>
      <c r="AE7">
        <f t="shared" si="7"/>
        <v>4.3781385242079391</v>
      </c>
      <c r="AF7">
        <f t="shared" si="1"/>
        <v>-0.63129299717381615</v>
      </c>
      <c r="AG7">
        <f t="shared" si="8"/>
        <v>-9.8362327563559671E-2</v>
      </c>
      <c r="AH7">
        <f t="shared" si="8"/>
        <v>0.95422331175951802</v>
      </c>
      <c r="AI7" s="1">
        <f t="shared" si="10"/>
        <v>3.6643524566578422E-3</v>
      </c>
      <c r="AJ7" s="1">
        <f t="shared" si="11"/>
        <v>-3.3591685417518113E-2</v>
      </c>
      <c r="AK7" s="2">
        <f t="shared" si="12"/>
        <v>5.3326451134334727</v>
      </c>
      <c r="AL7">
        <f t="shared" si="2"/>
        <v>633283.23345866671</v>
      </c>
      <c r="AM7">
        <f t="shared" si="3"/>
        <v>826862.72724200005</v>
      </c>
      <c r="AN7">
        <f t="shared" si="13"/>
        <v>-0.48339014166985944</v>
      </c>
      <c r="AO7">
        <f t="shared" si="9"/>
        <v>-0.33272814476089457</v>
      </c>
      <c r="AP7" s="1">
        <v>327923.30704855063</v>
      </c>
      <c r="AQ7" s="1">
        <f t="shared" si="14"/>
        <v>1.5196223438644587</v>
      </c>
      <c r="AR7">
        <f t="shared" si="15"/>
        <v>4.0795297488440161</v>
      </c>
      <c r="AS7">
        <f t="shared" si="16"/>
        <v>3.0076928856518088E-2</v>
      </c>
      <c r="AT7" s="1">
        <f t="shared" si="17"/>
        <v>9.8413702795700914E-2</v>
      </c>
      <c r="AU7">
        <f t="shared" si="18"/>
        <v>0.89536825802830489</v>
      </c>
      <c r="AV7" s="1">
        <f t="shared" si="19"/>
        <v>2.9297042280700136</v>
      </c>
      <c r="AW7">
        <f>AO7*AP7*(AN7*0.01*((AD7-AD6)/3+(AE7-AE6))-2*0.01*((AD7-AD6)/3-(AE7-AE6)/2))</f>
        <v>-626.70772875390321</v>
      </c>
      <c r="AX7">
        <f>AO7*AP7*(AN7*AR7*0.01*((AD7-AD6)/3+(AE7-AE6))-2*AR7*0.01*((AD7-AD6)/3-(AE7-AE6)/2))</f>
        <v>-2556.6728232820155</v>
      </c>
      <c r="AY7">
        <f>AW7+(AL6-1.35*(AL6/3255000)^-0.0723*AL6/3)</f>
        <v>210415.51686150485</v>
      </c>
      <c r="AZ7">
        <f>AX7+(AL6+2*1.35*(AL6/3255000)^-0.0723*AL6/3)</f>
        <v>894581.66714920045</v>
      </c>
    </row>
    <row r="8" spans="1:52" x14ac:dyDescent="0.25">
      <c r="A8">
        <v>64.043480911700001</v>
      </c>
      <c r="B8">
        <v>75.890187606300003</v>
      </c>
      <c r="C8">
        <v>23.9064221836</v>
      </c>
      <c r="D8">
        <v>48.247519746899997</v>
      </c>
      <c r="E8">
        <v>12.5052542864</v>
      </c>
      <c r="F8">
        <v>17.878378889899999</v>
      </c>
      <c r="G8">
        <v>10.5557222657</v>
      </c>
      <c r="H8">
        <v>0.63406363450799996</v>
      </c>
      <c r="I8">
        <v>1.2603437183699999</v>
      </c>
      <c r="J8">
        <v>0.40141720574099998</v>
      </c>
      <c r="K8">
        <v>0.73201129560900002</v>
      </c>
      <c r="L8">
        <v>0.26957704062400001</v>
      </c>
      <c r="M8">
        <v>-3.4166949028599999E-2</v>
      </c>
      <c r="N8">
        <v>1.0190569147899999</v>
      </c>
      <c r="O8">
        <v>0.981842683612</v>
      </c>
      <c r="P8">
        <v>6.00125063603</v>
      </c>
      <c r="Q8">
        <v>-2.5424299371100001</v>
      </c>
      <c r="R8">
        <v>47684</v>
      </c>
      <c r="S8">
        <v>486070.076413</v>
      </c>
      <c r="T8">
        <v>451352.77540699998</v>
      </c>
      <c r="U8">
        <v>1534502.1742100001</v>
      </c>
      <c r="V8">
        <v>1893.56471354</v>
      </c>
      <c r="W8">
        <v>1349.8612750499999</v>
      </c>
      <c r="X8">
        <v>489940.08461800002</v>
      </c>
      <c r="Y8">
        <v>460484.44454499998</v>
      </c>
      <c r="Z8">
        <v>1591445.4774</v>
      </c>
      <c r="AA8">
        <v>3.9617847022000001E-5</v>
      </c>
      <c r="AB8">
        <f t="shared" si="0"/>
        <v>2.106716425718147</v>
      </c>
      <c r="AC8">
        <f t="shared" si="5"/>
        <v>2.0805765384109396</v>
      </c>
      <c r="AD8">
        <f t="shared" si="6"/>
        <v>2.6139887307207399E-2</v>
      </c>
      <c r="AE8">
        <f t="shared" si="7"/>
        <v>5.2990118274572842</v>
      </c>
      <c r="AF8">
        <f t="shared" si="1"/>
        <v>-0.893908892296853</v>
      </c>
      <c r="AG8">
        <f t="shared" si="8"/>
        <v>4.21829299639771E-2</v>
      </c>
      <c r="AH8">
        <f t="shared" si="8"/>
        <v>0.92087330324934502</v>
      </c>
      <c r="AI8" s="1">
        <f t="shared" si="10"/>
        <v>-4.932973950305476E-3</v>
      </c>
      <c r="AJ8" s="1">
        <f t="shared" si="11"/>
        <v>-1.5205373547755086E-2</v>
      </c>
      <c r="AK8" s="2">
        <f t="shared" si="12"/>
        <v>4.9020523295982743</v>
      </c>
      <c r="AL8">
        <f t="shared" si="2"/>
        <v>847290.0021876666</v>
      </c>
      <c r="AM8">
        <f t="shared" si="3"/>
        <v>1116233.2128185001</v>
      </c>
      <c r="AN8">
        <f t="shared" si="13"/>
        <v>-0.49243565280105739</v>
      </c>
      <c r="AO8">
        <f t="shared" si="9"/>
        <v>-0.34605358048504975</v>
      </c>
      <c r="AP8" s="1">
        <v>327923.30704855063</v>
      </c>
      <c r="AQ8" s="1">
        <f t="shared" si="14"/>
        <v>1.4879710640969215</v>
      </c>
      <c r="AR8">
        <f t="shared" si="15"/>
        <v>3.9522670408583389</v>
      </c>
      <c r="AS8">
        <f t="shared" si="16"/>
        <v>1.4600666827885796E-2</v>
      </c>
      <c r="AT8" s="1">
        <f t="shared" si="17"/>
        <v>5.7806578277934458E-2</v>
      </c>
      <c r="AU8">
        <f t="shared" si="18"/>
        <v>0.9602307225159491</v>
      </c>
      <c r="AV8" s="1">
        <f t="shared" si="19"/>
        <v>3.8017203652631655</v>
      </c>
      <c r="AW8">
        <f>AO8*AP8*(AN8*0.01*((AD8-AD7)/3+(AE8-AE7))-2*0.01*((AD8-AD7)/3-(AE8-AE7)/2))</f>
        <v>-490.63384289802735</v>
      </c>
      <c r="AX8">
        <f>AO8*AP8*(AN8*AR8*0.01*((AD8-AD7)/3+(AE8-AE7))-2*AR8*0.01*((AD8-AD7)/3-(AE8-AE7)/2))</f>
        <v>-1939.1159664155423</v>
      </c>
      <c r="AY8">
        <f>AW8+(AL7-1.35*(AL7/3255000)^-0.0723*AL7/3)</f>
        <v>312008.81576292793</v>
      </c>
      <c r="AZ8">
        <f>AX8+(AL7+2*1.35*(AL7/3255000)^-0.0723*AL7/3)</f>
        <v>1272911.6851979326</v>
      </c>
    </row>
    <row r="9" spans="1:52" x14ac:dyDescent="0.25">
      <c r="A9">
        <v>81.032561823500004</v>
      </c>
      <c r="B9">
        <v>95.086713149399998</v>
      </c>
      <c r="C9">
        <v>28.627069950500001</v>
      </c>
      <c r="D9">
        <v>64.128557561299999</v>
      </c>
      <c r="E9">
        <v>15.8907736533</v>
      </c>
      <c r="F9">
        <v>24.223642505299999</v>
      </c>
      <c r="G9">
        <v>13.649560002999999</v>
      </c>
      <c r="H9">
        <v>0.63280965018199997</v>
      </c>
      <c r="I9">
        <v>1.5787492599399999</v>
      </c>
      <c r="J9">
        <v>0.48580010204500002</v>
      </c>
      <c r="K9">
        <v>0.99439447343200005</v>
      </c>
      <c r="L9">
        <v>0.306769519426</v>
      </c>
      <c r="M9">
        <v>7.9814074845900002E-2</v>
      </c>
      <c r="N9">
        <v>1.03420740687</v>
      </c>
      <c r="O9">
        <v>1.25917056719</v>
      </c>
      <c r="P9">
        <v>7.0049336642000002</v>
      </c>
      <c r="Q9">
        <v>-3.0490753779199999</v>
      </c>
      <c r="R9">
        <v>47684</v>
      </c>
      <c r="S9">
        <v>615802.91054700001</v>
      </c>
      <c r="T9">
        <v>574156.931186</v>
      </c>
      <c r="U9">
        <v>1977403.2223</v>
      </c>
      <c r="V9">
        <v>2439.9928299899998</v>
      </c>
      <c r="W9">
        <v>1720.0985234</v>
      </c>
      <c r="X9">
        <v>620619.34866000002</v>
      </c>
      <c r="Y9">
        <v>584119.59189799998</v>
      </c>
      <c r="Z9">
        <v>2033008.85213</v>
      </c>
      <c r="AA9">
        <v>2.18776606201E-5</v>
      </c>
      <c r="AB9">
        <f t="shared" si="0"/>
        <v>2.1818399647471343</v>
      </c>
      <c r="AC9">
        <f t="shared" si="5"/>
        <v>2.2544828879374252</v>
      </c>
      <c r="AD9">
        <f t="shared" si="6"/>
        <v>-7.2642923190290976E-2</v>
      </c>
      <c r="AE9">
        <f t="shared" si="7"/>
        <v>6.2776536759509556</v>
      </c>
      <c r="AF9">
        <f t="shared" si="1"/>
        <v>-1.3206268673528658</v>
      </c>
      <c r="AG9">
        <f t="shared" si="8"/>
        <v>-9.8782810497498375E-2</v>
      </c>
      <c r="AH9">
        <f t="shared" si="8"/>
        <v>0.97864184849367142</v>
      </c>
      <c r="AI9" s="1">
        <f t="shared" si="10"/>
        <v>1.157166784599452E-2</v>
      </c>
      <c r="AJ9" s="1">
        <f t="shared" si="11"/>
        <v>-1.0581078824640766E-3</v>
      </c>
      <c r="AK9" s="2">
        <f t="shared" si="12"/>
        <v>4.5707346325188603</v>
      </c>
      <c r="AL9">
        <f t="shared" si="2"/>
        <v>1079249.2642293333</v>
      </c>
      <c r="AM9">
        <f t="shared" si="3"/>
        <v>1430639.381851</v>
      </c>
      <c r="AN9">
        <f t="shared" si="13"/>
        <v>-0.4994711325916924</v>
      </c>
      <c r="AO9">
        <f t="shared" si="9"/>
        <v>-0.35751593396406711</v>
      </c>
      <c r="AP9" s="1">
        <v>327923.30704855063</v>
      </c>
      <c r="AQ9" s="1">
        <f t="shared" si="14"/>
        <v>1.4621653972917923</v>
      </c>
      <c r="AR9">
        <f t="shared" si="15"/>
        <v>3.8523848950664301</v>
      </c>
      <c r="AS9">
        <f t="shared" si="16"/>
        <v>1.0739122992338931E-3</v>
      </c>
      <c r="AT9" s="1">
        <f t="shared" si="17"/>
        <v>4.9966491900065493E-3</v>
      </c>
      <c r="AU9">
        <f t="shared" si="18"/>
        <v>1.0149364890212178</v>
      </c>
      <c r="AV9" s="1">
        <f t="shared" si="19"/>
        <v>4.7222492836646968</v>
      </c>
      <c r="AW9">
        <f>AO9*AP9*(AN9*0.01*((AD9-AD8)/3+(AE9-AE8))-2*0.01*((AD9-AD8)/3-(AE9-AE8)/2))</f>
        <v>-670.7644972157492</v>
      </c>
      <c r="AX9">
        <f>AO9*AP9*(AN9*AR9*0.01*((AD9-AD8)/3+(AE9-AE8))-2*AR9*0.01*((AD9-AD8)/3-(AE9-AE8)/2))</f>
        <v>-2584.0430172207812</v>
      </c>
      <c r="AY9">
        <f>AW9+(AL8-1.35*(AL8/3255000)^-0.0723*AL8/3)</f>
        <v>426371.56897249579</v>
      </c>
      <c r="AZ9">
        <f>AX9+(AL8+2*1.35*(AL8/3255000)^-0.0723*AL8/3)</f>
        <v>1685201.296606356</v>
      </c>
    </row>
    <row r="10" spans="1:52" x14ac:dyDescent="0.25">
      <c r="A10">
        <v>98.931897493400001</v>
      </c>
      <c r="B10">
        <v>115.27521770600001</v>
      </c>
      <c r="C10">
        <v>33.399189540199998</v>
      </c>
      <c r="D10">
        <v>81.281858054699995</v>
      </c>
      <c r="E10">
        <v>19.563912191</v>
      </c>
      <c r="F10">
        <v>31.2956436039</v>
      </c>
      <c r="G10">
        <v>17.169027646</v>
      </c>
      <c r="H10">
        <v>0.63060043087399997</v>
      </c>
      <c r="I10">
        <v>1.9256355833800001</v>
      </c>
      <c r="J10">
        <v>0.56847030545499999</v>
      </c>
      <c r="K10">
        <v>1.2792937821599999</v>
      </c>
      <c r="L10">
        <v>0.347665576576</v>
      </c>
      <c r="M10">
        <v>0.18195188095699999</v>
      </c>
      <c r="N10">
        <v>1.12125687958</v>
      </c>
      <c r="O10">
        <v>1.55845487161</v>
      </c>
      <c r="P10">
        <v>8.0019384663200004</v>
      </c>
      <c r="Q10">
        <v>-3.5864747638500001</v>
      </c>
      <c r="R10">
        <v>47684</v>
      </c>
      <c r="S10">
        <v>751173.49398499995</v>
      </c>
      <c r="T10">
        <v>704576.24035199999</v>
      </c>
      <c r="U10">
        <v>2429813.0644899998</v>
      </c>
      <c r="V10">
        <v>3016.4264324999999</v>
      </c>
      <c r="W10">
        <v>2104.51252217</v>
      </c>
      <c r="X10">
        <v>757927.530914</v>
      </c>
      <c r="Y10">
        <v>715311.01732300001</v>
      </c>
      <c r="Z10">
        <v>2490476.11094</v>
      </c>
      <c r="AA10">
        <v>1.7742807157500001E-5</v>
      </c>
      <c r="AB10">
        <f t="shared" si="0"/>
        <v>2.3141896037873311</v>
      </c>
      <c r="AC10">
        <f t="shared" si="5"/>
        <v>2.4085333628906271</v>
      </c>
      <c r="AD10">
        <f t="shared" si="6"/>
        <v>-9.4343759103296065E-2</v>
      </c>
      <c r="AE10">
        <f t="shared" si="7"/>
        <v>7.2305419317242237</v>
      </c>
      <c r="AF10">
        <f t="shared" si="1"/>
        <v>-1.6867796293726691</v>
      </c>
      <c r="AG10">
        <f t="shared" si="8"/>
        <v>-2.170083591300509E-2</v>
      </c>
      <c r="AH10">
        <f t="shared" si="8"/>
        <v>0.95288825577326808</v>
      </c>
      <c r="AI10" s="1">
        <f t="shared" si="10"/>
        <v>1.3047951314597864E-2</v>
      </c>
      <c r="AJ10" s="1">
        <f t="shared" si="11"/>
        <v>1.0032961040185806E-2</v>
      </c>
      <c r="AK10" s="2">
        <f t="shared" si="12"/>
        <v>4.310990629646497</v>
      </c>
      <c r="AL10">
        <f t="shared" si="2"/>
        <v>1321238.2197256668</v>
      </c>
      <c r="AM10">
        <f t="shared" si="3"/>
        <v>1753856.8368215</v>
      </c>
      <c r="AN10">
        <f t="shared" si="13"/>
        <v>-0.50503331353295267</v>
      </c>
      <c r="AO10">
        <f t="shared" si="9"/>
        <v>-0.3673787354814162</v>
      </c>
      <c r="AP10" s="1">
        <v>327923.30704855063</v>
      </c>
      <c r="AQ10" s="1">
        <f t="shared" si="14"/>
        <v>1.4409345995742127</v>
      </c>
      <c r="AR10">
        <f t="shared" si="15"/>
        <v>3.772689200556989</v>
      </c>
      <c r="AS10">
        <f t="shared" si="16"/>
        <v>-1.0403663132554567E-2</v>
      </c>
      <c r="AT10" s="1">
        <f t="shared" si="17"/>
        <v>-5.6803077345776699E-2</v>
      </c>
      <c r="AU10">
        <f t="shared" si="18"/>
        <v>1.0369484233900506</v>
      </c>
      <c r="AV10" s="1">
        <f t="shared" si="19"/>
        <v>5.6616463592610762</v>
      </c>
      <c r="AW10">
        <f>AO10*AP10*(AN10*0.01*((AD10-AD9)/3+(AE10-AE9))-2*0.01*((AD10-AD9)/3-(AE10-AE9)/2))</f>
        <v>-590.0340088467949</v>
      </c>
      <c r="AX10">
        <f>AO10*AP10*(AN10*AR10*0.01*((AD10-AD9)/3+(AE10-AE9))-2*AR10*0.01*((AD10-AD9)/3-(AE10-AE9)/2))</f>
        <v>-2226.0149331376501</v>
      </c>
      <c r="AY10">
        <f>AW10+(AL9-1.35*(AL9/3255000)^-0.0723*AL9/3)</f>
        <v>552645.58715090051</v>
      </c>
      <c r="AZ10">
        <f>AX10+(AL9+2*1.35*(AL9/3255000)^-0.0723*AL9/3)</f>
        <v>2129050.5354353674</v>
      </c>
    </row>
    <row r="11" spans="1:52" x14ac:dyDescent="0.25">
      <c r="A11">
        <v>117.528065302</v>
      </c>
      <c r="B11">
        <v>136.213289887</v>
      </c>
      <c r="C11">
        <v>38.247727106600003</v>
      </c>
      <c r="D11">
        <v>99.462666924299995</v>
      </c>
      <c r="E11">
        <v>23.606874510600001</v>
      </c>
      <c r="F11">
        <v>38.857743811600002</v>
      </c>
      <c r="G11">
        <v>21.0699249816</v>
      </c>
      <c r="H11">
        <v>0.629145667199</v>
      </c>
      <c r="I11">
        <v>2.2936254151700002</v>
      </c>
      <c r="J11">
        <v>0.658977121695</v>
      </c>
      <c r="K11">
        <v>1.55929376428</v>
      </c>
      <c r="L11">
        <v>0.43247409380500001</v>
      </c>
      <c r="M11">
        <v>0.28609701869900001</v>
      </c>
      <c r="N11">
        <v>1.2319720143499999</v>
      </c>
      <c r="O11">
        <v>1.87156117439</v>
      </c>
      <c r="P11">
        <v>9.0038048627999991</v>
      </c>
      <c r="Q11">
        <v>-4.1395431688200004</v>
      </c>
      <c r="R11">
        <v>47684</v>
      </c>
      <c r="S11">
        <v>893843.01265799999</v>
      </c>
      <c r="T11">
        <v>841449.98602199997</v>
      </c>
      <c r="U11">
        <v>2896701.3707900001</v>
      </c>
      <c r="V11">
        <v>3618.4594032800001</v>
      </c>
      <c r="W11">
        <v>2457.6409865099999</v>
      </c>
      <c r="X11">
        <v>900990.52882300003</v>
      </c>
      <c r="Y11">
        <v>853133.65409900004</v>
      </c>
      <c r="Z11">
        <v>2959388.5390499998</v>
      </c>
      <c r="AA11">
        <v>2.0069621889200002E-5</v>
      </c>
      <c r="AB11">
        <f t="shared" si="0"/>
        <v>2.4013414074031125</v>
      </c>
      <c r="AC11">
        <f t="shared" si="5"/>
        <v>2.5470735528602022</v>
      </c>
      <c r="AD11">
        <f t="shared" si="6"/>
        <v>-0.14573214545708968</v>
      </c>
      <c r="AE11">
        <f t="shared" si="7"/>
        <v>8.203357726998961</v>
      </c>
      <c r="AF11">
        <f t="shared" si="1"/>
        <v>-2.100561023996887</v>
      </c>
      <c r="AG11">
        <f t="shared" si="8"/>
        <v>-5.1388386353793614E-2</v>
      </c>
      <c r="AH11">
        <f t="shared" si="8"/>
        <v>0.97281579527473738</v>
      </c>
      <c r="AI11" s="1">
        <f t="shared" si="10"/>
        <v>1.776493849310689E-2</v>
      </c>
      <c r="AJ11" s="1">
        <f t="shared" si="11"/>
        <v>1.9028897694407854E-2</v>
      </c>
      <c r="AK11" s="2">
        <f t="shared" si="12"/>
        <v>4.1003129562455118</v>
      </c>
      <c r="AL11">
        <f t="shared" si="2"/>
        <v>1571170.907324</v>
      </c>
      <c r="AM11">
        <f t="shared" si="3"/>
        <v>2082326.4475889998</v>
      </c>
      <c r="AN11">
        <f t="shared" si="13"/>
        <v>-0.50957518391222756</v>
      </c>
      <c r="AO11">
        <f t="shared" si="9"/>
        <v>-0.37603430644773111</v>
      </c>
      <c r="AP11" s="1">
        <v>327923.30704855063</v>
      </c>
      <c r="AQ11" s="1">
        <f t="shared" si="14"/>
        <v>1.4229978744515255</v>
      </c>
      <c r="AR11">
        <f t="shared" si="15"/>
        <v>3.7070309888579502</v>
      </c>
      <c r="AS11">
        <f t="shared" si="16"/>
        <v>-2.0020420002507078E-2</v>
      </c>
      <c r="AT11" s="1">
        <f t="shared" si="17"/>
        <v>-0.12585589249093634</v>
      </c>
      <c r="AU11">
        <f t="shared" si="18"/>
        <v>1.0521061347862852</v>
      </c>
      <c r="AV11" s="1">
        <f t="shared" si="19"/>
        <v>6.6139350009707902</v>
      </c>
      <c r="AW11">
        <f>AO11*AP11*(AN11*0.01*((AD11-AD10)/3+(AE11-AE10))-2*0.01*((AD11-AD10)/3-(AE11-AE10)/2))</f>
        <v>-641.31363683184884</v>
      </c>
      <c r="AX11">
        <f>AO11*AP11*(AN11*AR11*0.01*((AD11-AD10)/3+(AE11-AE10))-2*AR11*0.01*((AD11-AD10)/3-(AE11-AE10)/2))</f>
        <v>-2377.3695253128567</v>
      </c>
      <c r="AY11">
        <f>AW11+(AL10-1.35*(AL10/3255000)^-0.0723*AL10/3)</f>
        <v>685990.95106131851</v>
      </c>
      <c r="AZ11">
        <f>AX11+(AL10+2*1.35*(AL10/3255000)^-0.0723*AL10/3)</f>
        <v>2588072.7602553866</v>
      </c>
    </row>
    <row r="12" spans="1:52" x14ac:dyDescent="0.25">
      <c r="A12">
        <v>136.61812978099999</v>
      </c>
      <c r="B12">
        <v>157.682961267</v>
      </c>
      <c r="C12">
        <v>43.019344275999998</v>
      </c>
      <c r="D12">
        <v>118.35459930899999</v>
      </c>
      <c r="E12">
        <v>27.676257709800002</v>
      </c>
      <c r="F12">
        <v>46.923404515800001</v>
      </c>
      <c r="G12">
        <v>25.318606614</v>
      </c>
      <c r="H12">
        <v>0.62933993313199998</v>
      </c>
      <c r="I12">
        <v>2.6778499780899998</v>
      </c>
      <c r="J12">
        <v>0.75068895906699995</v>
      </c>
      <c r="K12">
        <v>1.8625722302700001</v>
      </c>
      <c r="L12">
        <v>0.50069472964100004</v>
      </c>
      <c r="M12">
        <v>0.409721690832</v>
      </c>
      <c r="N12">
        <v>1.2927120860900001</v>
      </c>
      <c r="O12">
        <v>2.2023488978499999</v>
      </c>
      <c r="P12">
        <v>10.004210800299999</v>
      </c>
      <c r="Q12">
        <v>-4.7003139893699997</v>
      </c>
      <c r="R12">
        <v>47684</v>
      </c>
      <c r="S12">
        <v>1039679.46375</v>
      </c>
      <c r="T12">
        <v>985768.36074399995</v>
      </c>
      <c r="U12">
        <v>3361634.4641499999</v>
      </c>
      <c r="V12">
        <v>4230.6015365699996</v>
      </c>
      <c r="W12">
        <v>2882.8498941600001</v>
      </c>
      <c r="X12">
        <v>1048346.92827</v>
      </c>
      <c r="Y12">
        <v>995758.55296600005</v>
      </c>
      <c r="Z12">
        <v>3426616.5286400001</v>
      </c>
      <c r="AA12">
        <v>2.0197591179899999E-5</v>
      </c>
      <c r="AB12">
        <f t="shared" si="0"/>
        <v>2.389703347742278</v>
      </c>
      <c r="AC12">
        <f t="shared" si="5"/>
        <v>2.6713081659752529</v>
      </c>
      <c r="AD12">
        <f t="shared" si="6"/>
        <v>-0.2816048182329749</v>
      </c>
      <c r="AE12">
        <f t="shared" si="7"/>
        <v>9.2076430177192403</v>
      </c>
      <c r="AF12">
        <f t="shared" si="1"/>
        <v>-2.6124020524077216</v>
      </c>
      <c r="AG12">
        <f t="shared" si="8"/>
        <v>-0.13587267277588522</v>
      </c>
      <c r="AH12">
        <f t="shared" si="8"/>
        <v>1.0042852907202793</v>
      </c>
      <c r="AI12" s="1">
        <f t="shared" si="10"/>
        <v>3.0583811480424793E-2</v>
      </c>
      <c r="AJ12" s="1">
        <f t="shared" si="11"/>
        <v>2.6412033684107494E-2</v>
      </c>
      <c r="AK12" s="2">
        <f t="shared" si="12"/>
        <v>3.9274057902103929</v>
      </c>
      <c r="AL12">
        <f t="shared" si="2"/>
        <v>1823574.0032919999</v>
      </c>
      <c r="AM12">
        <f t="shared" si="3"/>
        <v>2404563.7880220003</v>
      </c>
      <c r="AN12">
        <f t="shared" si="13"/>
        <v>-0.51332331546096677</v>
      </c>
      <c r="AO12">
        <f t="shared" si="9"/>
        <v>-0.38363564295935421</v>
      </c>
      <c r="AP12" s="1">
        <v>327923.30704855063</v>
      </c>
      <c r="AQ12" s="1">
        <f t="shared" si="14"/>
        <v>1.4077529432683171</v>
      </c>
      <c r="AR12">
        <f t="shared" si="15"/>
        <v>3.6523891577942686</v>
      </c>
      <c r="AS12">
        <f t="shared" si="16"/>
        <v>-2.7638467778339365E-2</v>
      </c>
      <c r="AT12" s="1">
        <f t="shared" si="17"/>
        <v>-0.19968372867261963</v>
      </c>
      <c r="AU12">
        <f t="shared" si="18"/>
        <v>1.0464346709874837</v>
      </c>
      <c r="AV12" s="1">
        <f t="shared" si="19"/>
        <v>7.5603314406179996</v>
      </c>
      <c r="AW12">
        <f>AO12*AP12*(AN12*0.01*((AD12-AD11)/3+(AE12-AE11))-2*0.01*((AD12-AD11)/3-(AE12-AE11)/2))</f>
        <v>-758.08034481616562</v>
      </c>
      <c r="AX12">
        <f>AO12*AP12*(AN12*AR12*0.01*((AD12-AD11)/3+(AE12-AE11))-2*AR12*0.01*((AD12-AD11)/3-(AE12-AE11)/2))</f>
        <v>-2768.8044321435041</v>
      </c>
      <c r="AY12">
        <f>AW12+(AL11-1.35*(AL11/3255000)^-0.0723*AL11/3)</f>
        <v>825155.20647180814</v>
      </c>
      <c r="AZ12">
        <f>AX12+(AL11+2*1.35*(AL11/3255000)^-0.0723*AL11/3)</f>
        <v>3058917.3439066079</v>
      </c>
    </row>
    <row r="13" spans="1:52" x14ac:dyDescent="0.25">
      <c r="A13">
        <v>156.072675395</v>
      </c>
      <c r="B13">
        <v>179.82437239199999</v>
      </c>
      <c r="C13">
        <v>47.625758427299999</v>
      </c>
      <c r="D13">
        <v>137.49286765100001</v>
      </c>
      <c r="E13">
        <v>31.337078601399998</v>
      </c>
      <c r="F13">
        <v>54.890184683400001</v>
      </c>
      <c r="G13">
        <v>29.1154198419</v>
      </c>
      <c r="H13">
        <v>0.62867913897500005</v>
      </c>
      <c r="I13">
        <v>3.0782831081099999</v>
      </c>
      <c r="J13">
        <v>0.84130364316999995</v>
      </c>
      <c r="K13">
        <v>2.1953022799599999</v>
      </c>
      <c r="L13">
        <v>0.53832248337900002</v>
      </c>
      <c r="M13">
        <v>0.537214693859</v>
      </c>
      <c r="N13">
        <v>1.35323998626</v>
      </c>
      <c r="O13">
        <v>2.5429903985700002</v>
      </c>
      <c r="P13">
        <v>11.0004755409</v>
      </c>
      <c r="Q13">
        <v>-5.2716160597400004</v>
      </c>
      <c r="R13">
        <v>47684</v>
      </c>
      <c r="S13">
        <v>1189146.5580899999</v>
      </c>
      <c r="T13">
        <v>1135536.4364499999</v>
      </c>
      <c r="U13">
        <v>3834213.3267299999</v>
      </c>
      <c r="V13">
        <v>4865.3939623200004</v>
      </c>
      <c r="W13">
        <v>3279.0129152300001</v>
      </c>
      <c r="X13">
        <v>1198149.72844</v>
      </c>
      <c r="Y13">
        <v>1143710.54452</v>
      </c>
      <c r="Z13">
        <v>3900788.0460600001</v>
      </c>
      <c r="AA13">
        <v>2.8604110260300001E-5</v>
      </c>
      <c r="AB13">
        <f t="shared" si="0"/>
        <v>2.4292901229628905</v>
      </c>
      <c r="AC13">
        <f t="shared" si="5"/>
        <v>2.7854830652636746</v>
      </c>
      <c r="AD13">
        <f t="shared" si="6"/>
        <v>-0.35619294230078413</v>
      </c>
      <c r="AE13">
        <f t="shared" si="7"/>
        <v>10.190712166579036</v>
      </c>
      <c r="AF13">
        <f t="shared" si="1"/>
        <v>-3.0709476474871096</v>
      </c>
      <c r="AG13">
        <f t="shared" si="8"/>
        <v>-7.4588124067809236E-2</v>
      </c>
      <c r="AH13">
        <f t="shared" si="8"/>
        <v>0.98306914885979602</v>
      </c>
      <c r="AI13" s="1">
        <f t="shared" si="10"/>
        <v>3.4952703646064814E-2</v>
      </c>
      <c r="AJ13" s="1">
        <f t="shared" si="11"/>
        <v>3.269295115061388E-2</v>
      </c>
      <c r="AK13" s="2">
        <f t="shared" si="12"/>
        <v>3.780311704343732</v>
      </c>
      <c r="AL13">
        <f t="shared" si="2"/>
        <v>2080882.7730066665</v>
      </c>
      <c r="AM13">
        <f t="shared" si="3"/>
        <v>2729857.9095800002</v>
      </c>
      <c r="AN13">
        <f t="shared" si="13"/>
        <v>-0.51652657642724786</v>
      </c>
      <c r="AO13">
        <f t="shared" si="9"/>
        <v>-0.39049579085222968</v>
      </c>
      <c r="AP13" s="1">
        <v>327923.30704855063</v>
      </c>
      <c r="AQ13" s="1">
        <f t="shared" si="14"/>
        <v>1.3943824330424046</v>
      </c>
      <c r="AR13">
        <f t="shared" si="15"/>
        <v>3.6053198378077362</v>
      </c>
      <c r="AS13">
        <f t="shared" si="16"/>
        <v>-3.4409394234275512E-2</v>
      </c>
      <c r="AT13" s="1">
        <f t="shared" si="17"/>
        <v>-0.278272348708127</v>
      </c>
      <c r="AU13">
        <f t="shared" si="18"/>
        <v>1.0525019315556499</v>
      </c>
      <c r="AV13" s="1">
        <f t="shared" si="19"/>
        <v>8.5116925488356401</v>
      </c>
      <c r="AW13">
        <f>AO13*AP13*(AN13*0.01*((AD13-AD12)/3+(AE13-AE12))-2*0.01*((AD13-AD12)/3-(AE13-AE12)/2))</f>
        <v>-688.73829933848185</v>
      </c>
      <c r="AX13">
        <f>AO13*AP13*(AN13*AR13*0.01*((AD13-AD12)/3+(AE13-AE12))-2*AR13*0.01*((AD13-AD12)/3-(AE13-AE12)/2))</f>
        <v>-2483.1218536629917</v>
      </c>
      <c r="AY13">
        <f>AW13+(AL12-1.35*(AL12/3255000)^-0.0723*AL12/3)</f>
        <v>967171.37485869462</v>
      </c>
      <c r="AZ13">
        <f>AX13+(AL12+2*1.35*(AL12/3255000)^-0.0723*AL12/3)</f>
        <v>3532518.6617062702</v>
      </c>
    </row>
    <row r="14" spans="1:52" x14ac:dyDescent="0.25">
      <c r="A14">
        <v>175.754296737</v>
      </c>
      <c r="B14">
        <v>202.38086054199999</v>
      </c>
      <c r="C14">
        <v>52.251087799899999</v>
      </c>
      <c r="D14">
        <v>156.160169766</v>
      </c>
      <c r="E14">
        <v>34.687540263499997</v>
      </c>
      <c r="F14">
        <v>63.296373385499997</v>
      </c>
      <c r="G14">
        <v>32.897435313000003</v>
      </c>
      <c r="H14">
        <v>0.62841998399300003</v>
      </c>
      <c r="I14">
        <v>3.4892482345700002</v>
      </c>
      <c r="J14">
        <v>0.93713698117300004</v>
      </c>
      <c r="K14">
        <v>2.5171695794</v>
      </c>
      <c r="L14">
        <v>0.60753327768599996</v>
      </c>
      <c r="M14">
        <v>0.68113506698199999</v>
      </c>
      <c r="N14">
        <v>1.38963921968</v>
      </c>
      <c r="O14">
        <v>2.89404345684</v>
      </c>
      <c r="P14">
        <v>12.001812181</v>
      </c>
      <c r="Q14">
        <v>-5.8458057233499998</v>
      </c>
      <c r="R14">
        <v>47684</v>
      </c>
      <c r="S14">
        <v>1341178.9546300001</v>
      </c>
      <c r="T14">
        <v>1286444.2644</v>
      </c>
      <c r="U14">
        <v>4293024.8297499996</v>
      </c>
      <c r="V14">
        <v>5520.5546172300001</v>
      </c>
      <c r="W14">
        <v>3672.9900029800001</v>
      </c>
      <c r="X14">
        <v>1350704.2466</v>
      </c>
      <c r="Y14">
        <v>1294491.6658900001</v>
      </c>
      <c r="Z14">
        <v>4380112.0656199995</v>
      </c>
      <c r="AA14">
        <v>2.3076288532799999E-5</v>
      </c>
      <c r="AB14">
        <f t="shared" si="0"/>
        <v>2.4448155478036693</v>
      </c>
      <c r="AC14">
        <f t="shared" si="5"/>
        <v>2.891035728797787</v>
      </c>
      <c r="AD14">
        <f t="shared" si="6"/>
        <v>-0.44622018099411775</v>
      </c>
      <c r="AE14">
        <f t="shared" si="7"/>
        <v>11.186873665065443</v>
      </c>
      <c r="AF14">
        <f t="shared" si="1"/>
        <v>-3.5560905426963307</v>
      </c>
      <c r="AG14">
        <f t="shared" si="8"/>
        <v>-9.0027238693333622E-2</v>
      </c>
      <c r="AH14">
        <f t="shared" si="8"/>
        <v>0.99616149848640667</v>
      </c>
      <c r="AI14" s="1">
        <f t="shared" si="10"/>
        <v>3.9887835900711176E-2</v>
      </c>
      <c r="AJ14" s="1">
        <f t="shared" si="11"/>
        <v>3.8113719174247995E-2</v>
      </c>
      <c r="AK14" s="2">
        <f t="shared" si="12"/>
        <v>3.6533616335326289</v>
      </c>
      <c r="AL14">
        <f t="shared" si="2"/>
        <v>2341769.3260366665</v>
      </c>
      <c r="AM14">
        <f t="shared" si="3"/>
        <v>3057514.1093749995</v>
      </c>
      <c r="AN14">
        <f t="shared" si="13"/>
        <v>-0.5193020843276378</v>
      </c>
      <c r="AO14">
        <f t="shared" si="9"/>
        <v>-0.39673651010351352</v>
      </c>
      <c r="AP14" s="1">
        <v>327923.30704855063</v>
      </c>
      <c r="AQ14" s="1">
        <f t="shared" si="14"/>
        <v>1.3825255493784567</v>
      </c>
      <c r="AR14">
        <f t="shared" si="15"/>
        <v>3.5642300850820798</v>
      </c>
      <c r="AS14">
        <f t="shared" si="16"/>
        <v>-4.0186257097885772E-2</v>
      </c>
      <c r="AT14" s="1">
        <f t="shared" si="17"/>
        <v>-0.36071979604571852</v>
      </c>
      <c r="AU14">
        <f t="shared" si="18"/>
        <v>1.0543777403134666</v>
      </c>
      <c r="AV14" s="1">
        <f t="shared" si="19"/>
        <v>9.4643032446290967</v>
      </c>
      <c r="AW14">
        <f>AO14*AP14*(AN14*0.01*((AD14-AD13)/3+(AE14-AE13))-2*0.01*((AD14-AD13)/3-(AE14-AE13)/2))</f>
        <v>-721.34083356587894</v>
      </c>
      <c r="AX14">
        <f>AO14*AP14*(AN14*AR14*0.01*((AD14-AD13)/3+(AE14-AE13))-2*AR14*0.01*((AD14-AD13)/3-(AE14-AE13)/2))</f>
        <v>-2571.0247005936903</v>
      </c>
      <c r="AY14">
        <f>AW14+(AL13-1.35*(AL13/3255000)^-0.0723*AL13/3)</f>
        <v>1112979.30420608</v>
      </c>
      <c r="AZ14">
        <f>AX14+(AL13+2*1.35*(AL13/3255000)^-0.0723*AL13/3)</f>
        <v>4012676.0042401138</v>
      </c>
    </row>
    <row r="15" spans="1:52" x14ac:dyDescent="0.25">
      <c r="A15">
        <v>195.47018625300001</v>
      </c>
      <c r="B15">
        <v>224.81767349699999</v>
      </c>
      <c r="C15">
        <v>56.8939129034</v>
      </c>
      <c r="D15">
        <v>174.94783826</v>
      </c>
      <c r="E15">
        <v>38.212989040499998</v>
      </c>
      <c r="F15">
        <v>72.616797927099995</v>
      </c>
      <c r="G15">
        <v>36.957906410600003</v>
      </c>
      <c r="H15">
        <v>0.62847949785900004</v>
      </c>
      <c r="I15">
        <v>3.9090794414999999</v>
      </c>
      <c r="J15">
        <v>1.02952362603</v>
      </c>
      <c r="K15">
        <v>2.84697140352</v>
      </c>
      <c r="L15">
        <v>0.68066281123299999</v>
      </c>
      <c r="M15">
        <v>0.83207019150600003</v>
      </c>
      <c r="N15">
        <v>1.43858228638</v>
      </c>
      <c r="O15">
        <v>3.2524107529599999</v>
      </c>
      <c r="P15">
        <v>13.0036738642</v>
      </c>
      <c r="Q15">
        <v>-6.4205530607499997</v>
      </c>
      <c r="R15">
        <v>47684</v>
      </c>
      <c r="S15">
        <v>1495088.4368199999</v>
      </c>
      <c r="T15">
        <v>1443518.50202</v>
      </c>
      <c r="U15">
        <v>4765569.39769</v>
      </c>
      <c r="V15">
        <v>6157.1889357299997</v>
      </c>
      <c r="W15">
        <v>4053.6330686400001</v>
      </c>
      <c r="X15">
        <v>1503767.60803</v>
      </c>
      <c r="Y15">
        <v>1447610.3241999999</v>
      </c>
      <c r="Z15">
        <v>4835647.1634499999</v>
      </c>
      <c r="AA15">
        <v>3.3735317594500003E-5</v>
      </c>
      <c r="AB15">
        <f t="shared" si="0"/>
        <v>2.4412501984268697</v>
      </c>
      <c r="AC15">
        <f t="shared" si="5"/>
        <v>2.9857148740799255</v>
      </c>
      <c r="AD15">
        <f t="shared" si="6"/>
        <v>-0.54446467565305579</v>
      </c>
      <c r="AE15">
        <f t="shared" si="7"/>
        <v>12.189923798057709</v>
      </c>
      <c r="AF15">
        <f t="shared" si="1"/>
        <v>-4.0605867336731301</v>
      </c>
      <c r="AG15">
        <f t="shared" si="8"/>
        <v>-9.8244494658938031E-2</v>
      </c>
      <c r="AH15">
        <f t="shared" si="8"/>
        <v>1.0030501329922661</v>
      </c>
      <c r="AI15" s="1">
        <f t="shared" si="10"/>
        <v>4.4665141855916156E-2</v>
      </c>
      <c r="AJ15" s="1">
        <f t="shared" si="11"/>
        <v>4.2689380334441585E-2</v>
      </c>
      <c r="AK15" s="2">
        <f t="shared" si="12"/>
        <v>3.546203292544488</v>
      </c>
      <c r="AL15">
        <f t="shared" si="2"/>
        <v>2595675.0318933334</v>
      </c>
      <c r="AM15">
        <f t="shared" si="3"/>
        <v>3359958.1973350001</v>
      </c>
      <c r="AN15">
        <f t="shared" si="13"/>
        <v>-0.52165280511145762</v>
      </c>
      <c r="AO15">
        <f t="shared" si="9"/>
        <v>-0.40225540778039742</v>
      </c>
      <c r="AP15" s="1">
        <v>327923.30704855063</v>
      </c>
      <c r="AQ15" s="1">
        <f t="shared" si="14"/>
        <v>1.3722742280835523</v>
      </c>
      <c r="AR15">
        <f t="shared" si="15"/>
        <v>3.5291868908628277</v>
      </c>
      <c r="AS15">
        <f t="shared" si="16"/>
        <v>-4.3350178404789608E-2</v>
      </c>
      <c r="AT15" s="1">
        <f t="shared" si="17"/>
        <v>-0.44316836178921731</v>
      </c>
      <c r="AU15">
        <f t="shared" si="18"/>
        <v>1.0154792143894142</v>
      </c>
      <c r="AV15" s="1">
        <f t="shared" si="19"/>
        <v>10.381232014081771</v>
      </c>
      <c r="AW15">
        <f>AO15*AP15*(AN15*0.01*((AD15-AD14)/3+(AE15-AE14))-2*0.01*((AD15-AD14)/3-(AE15-AE14)/2))</f>
        <v>-741.83694879112716</v>
      </c>
      <c r="AX15">
        <f>AO15*AP15*(AN15*AR15*0.01*((AD15-AD14)/3+(AE15-AE14))-2*AR15*0.01*((AD15-AD14)/3-(AE15-AE14)/2))</f>
        <v>-2618.0812348313248</v>
      </c>
      <c r="AY15">
        <f>AW15+(AL14-1.35*(AL14/3255000)^-0.0723*AL14/3)</f>
        <v>1261842.1810890553</v>
      </c>
      <c r="AZ15">
        <f>AX15+(AL14+2*1.35*(AL14/3255000)^-0.0723*AL14/3)</f>
        <v>4497521.8607994756</v>
      </c>
    </row>
    <row r="16" spans="1:52" x14ac:dyDescent="0.25">
      <c r="A16">
        <v>214.993858558</v>
      </c>
      <c r="B16">
        <v>246.90418970299999</v>
      </c>
      <c r="C16">
        <v>61.485175557399998</v>
      </c>
      <c r="D16">
        <v>193.708131802</v>
      </c>
      <c r="E16">
        <v>41.894022985399999</v>
      </c>
      <c r="F16">
        <v>82.3031643132</v>
      </c>
      <c r="G16">
        <v>40.737178462700001</v>
      </c>
      <c r="H16">
        <v>0.628442422221</v>
      </c>
      <c r="I16">
        <v>4.3375086706400001</v>
      </c>
      <c r="J16">
        <v>1.1227391932799999</v>
      </c>
      <c r="K16">
        <v>3.1817597225799998</v>
      </c>
      <c r="L16">
        <v>0.75125279131800005</v>
      </c>
      <c r="M16">
        <v>0.99867697951599999</v>
      </c>
      <c r="N16">
        <v>1.4680165567900001</v>
      </c>
      <c r="O16">
        <v>3.6212943098100001</v>
      </c>
      <c r="P16">
        <v>14.000659857600001</v>
      </c>
      <c r="Q16">
        <v>-6.9923586996600005</v>
      </c>
      <c r="R16">
        <v>47684</v>
      </c>
      <c r="S16">
        <v>1646111.4945100001</v>
      </c>
      <c r="T16">
        <v>1593715.90812</v>
      </c>
      <c r="U16">
        <v>5206981.7700399999</v>
      </c>
      <c r="V16">
        <v>6798.2006567400003</v>
      </c>
      <c r="W16">
        <v>4415.4513714200002</v>
      </c>
      <c r="X16">
        <v>1655432.29259</v>
      </c>
      <c r="Y16">
        <v>1599573.66505</v>
      </c>
      <c r="Z16">
        <v>5284833.6124200001</v>
      </c>
      <c r="AA16">
        <v>2.7160876935200001E-5</v>
      </c>
      <c r="AB16">
        <f t="shared" si="0"/>
        <v>2.4434713211957559</v>
      </c>
      <c r="AC16">
        <f t="shared" si="5"/>
        <v>3.0727789280619566</v>
      </c>
      <c r="AD16">
        <f t="shared" si="6"/>
        <v>-0.62930760686620069</v>
      </c>
      <c r="AE16">
        <f t="shared" si="7"/>
        <v>13.186169417201416</v>
      </c>
      <c r="AF16">
        <f t="shared" si="1"/>
        <v>-4.5568586076042443</v>
      </c>
      <c r="AG16">
        <f t="shared" si="8"/>
        <v>-8.4842931213144901E-2</v>
      </c>
      <c r="AH16">
        <f t="shared" si="8"/>
        <v>0.99624561914370702</v>
      </c>
      <c r="AI16" s="1">
        <f t="shared" si="10"/>
        <v>4.7724823408173883E-2</v>
      </c>
      <c r="AJ16" s="1">
        <f t="shared" si="11"/>
        <v>4.6677154953498778E-2</v>
      </c>
      <c r="AK16" s="2">
        <f t="shared" si="12"/>
        <v>3.4528127862433831</v>
      </c>
      <c r="AL16">
        <f t="shared" si="2"/>
        <v>2846613.1900200001</v>
      </c>
      <c r="AM16">
        <f t="shared" si="3"/>
        <v>3657330.6336000003</v>
      </c>
      <c r="AN16">
        <f t="shared" si="13"/>
        <v>-0.52370744280385162</v>
      </c>
      <c r="AO16">
        <f t="shared" si="9"/>
        <v>-0.40726730860785199</v>
      </c>
      <c r="AP16" s="1">
        <v>327923.30704855063</v>
      </c>
      <c r="AQ16" s="1">
        <f t="shared" si="14"/>
        <v>1.3631487756058986</v>
      </c>
      <c r="AR16">
        <f t="shared" si="15"/>
        <v>3.4983616506328787</v>
      </c>
      <c r="AS16">
        <f t="shared" si="16"/>
        <v>-4.6408634324423791E-2</v>
      </c>
      <c r="AT16" s="1">
        <f t="shared" si="17"/>
        <v>-0.52645413350023662</v>
      </c>
      <c r="AU16">
        <f t="shared" si="18"/>
        <v>0.99424727943803437</v>
      </c>
      <c r="AV16" s="1">
        <f t="shared" si="19"/>
        <v>11.278625143814052</v>
      </c>
      <c r="AW16">
        <f>AO16*AP16*(AN16*0.01*((AD16-AD15)/3+(AE16-AE15))-2*0.01*((AD16-AD15)/3-(AE16-AE15)/2))</f>
        <v>-729.03244936566739</v>
      </c>
      <c r="AX16">
        <f>AO16*AP16*(AN16*AR16*0.01*((AD16-AD15)/3+(AE16-AE15))-2*AR16*0.01*((AD16-AD15)/3-(AE16-AE15)/2))</f>
        <v>-2550.4191629278057</v>
      </c>
      <c r="AY16">
        <f>AW16+(AL15-1.35*(AL15/3255000)^-0.0723*AL15/3)</f>
        <v>1407620.0158615764</v>
      </c>
      <c r="AZ16">
        <f>AX16+(AL15+2*1.35*(AL15/3255000)^-0.0723*AL15/3)</f>
        <v>4967776.5798951881</v>
      </c>
    </row>
    <row r="17" spans="1:52" x14ac:dyDescent="0.25">
      <c r="A17">
        <v>234.41600230899999</v>
      </c>
      <c r="B17">
        <v>268.69373762599997</v>
      </c>
      <c r="C17">
        <v>65.4324967007</v>
      </c>
      <c r="D17">
        <v>213.2091384</v>
      </c>
      <c r="E17">
        <v>45.266959774699998</v>
      </c>
      <c r="F17">
        <v>91.713613403799997</v>
      </c>
      <c r="G17">
        <v>44.557181074600003</v>
      </c>
      <c r="H17">
        <v>0.62976225725400004</v>
      </c>
      <c r="I17">
        <v>4.7764131077099998</v>
      </c>
      <c r="J17">
        <v>1.2171977128</v>
      </c>
      <c r="K17">
        <v>3.5386834283500002</v>
      </c>
      <c r="L17">
        <v>0.79973245952700001</v>
      </c>
      <c r="M17">
        <v>1.15082212085</v>
      </c>
      <c r="N17">
        <v>1.5220400486900001</v>
      </c>
      <c r="O17">
        <v>3.99728390745</v>
      </c>
      <c r="P17">
        <v>15.0036349649</v>
      </c>
      <c r="Q17">
        <v>-7.5624686846999998</v>
      </c>
      <c r="R17">
        <v>47684</v>
      </c>
      <c r="S17">
        <v>1797734.5634399999</v>
      </c>
      <c r="T17">
        <v>1747531.69163</v>
      </c>
      <c r="U17">
        <v>5652686.3485099999</v>
      </c>
      <c r="V17">
        <v>7436.8731632400004</v>
      </c>
      <c r="W17">
        <v>4781.4251414700002</v>
      </c>
      <c r="X17">
        <v>1807114.7924599999</v>
      </c>
      <c r="Y17">
        <v>1752851.5681499999</v>
      </c>
      <c r="Z17">
        <v>5721346.4204200003</v>
      </c>
      <c r="AA17">
        <v>3.4581384651399999E-5</v>
      </c>
      <c r="AB17">
        <f t="shared" si="0"/>
        <v>2.364402806097432</v>
      </c>
      <c r="AC17">
        <f t="shared" si="5"/>
        <v>3.153147818566028</v>
      </c>
      <c r="AD17">
        <f t="shared" si="6"/>
        <v>-0.78874501246859596</v>
      </c>
      <c r="AE17">
        <f t="shared" si="7"/>
        <v>14.215500696200856</v>
      </c>
      <c r="AF17">
        <f t="shared" si="1"/>
        <v>-5.1374146763525683</v>
      </c>
      <c r="AG17">
        <f t="shared" si="8"/>
        <v>-0.15943740560239528</v>
      </c>
      <c r="AH17">
        <f t="shared" si="8"/>
        <v>1.0293312789994395</v>
      </c>
      <c r="AI17" s="1">
        <f t="shared" si="10"/>
        <v>5.5484856237205275E-2</v>
      </c>
      <c r="AJ17" s="1">
        <f t="shared" si="11"/>
        <v>5.0184847024399848E-2</v>
      </c>
      <c r="AK17" s="2">
        <f t="shared" si="12"/>
        <v>3.3706654309529607</v>
      </c>
      <c r="AL17">
        <f t="shared" si="2"/>
        <v>3093770.9270099998</v>
      </c>
      <c r="AM17">
        <f t="shared" si="3"/>
        <v>3941363.2401150004</v>
      </c>
      <c r="AN17">
        <f t="shared" si="13"/>
        <v>-0.52551931786663453</v>
      </c>
      <c r="AO17">
        <f t="shared" si="9"/>
        <v>-0.41184214034434546</v>
      </c>
      <c r="AP17" s="1">
        <v>327923.30704855063</v>
      </c>
      <c r="AQ17" s="1">
        <f t="shared" si="14"/>
        <v>1.3549676039638074</v>
      </c>
      <c r="AR17">
        <f t="shared" si="15"/>
        <v>3.4710168758293496</v>
      </c>
      <c r="AS17">
        <f t="shared" si="16"/>
        <v>-4.8730932208762442E-2</v>
      </c>
      <c r="AT17" s="1">
        <f t="shared" si="17"/>
        <v>-0.60998430860234198</v>
      </c>
      <c r="AU17">
        <f t="shared" si="18"/>
        <v>0.97102880845825157</v>
      </c>
      <c r="AV17" s="1">
        <f t="shared" si="19"/>
        <v>12.154750781760283</v>
      </c>
      <c r="AW17">
        <f>AO17*AP17*(AN17*0.01*((AD17-AD16)/3+(AE17-AE16))-2*0.01*((AD17-AD16)/3-(AE17-AE16)/2))</f>
        <v>-840.8627770300003</v>
      </c>
      <c r="AX17">
        <f>AO17*AP17*(AN17*AR17*0.01*((AD17-AD16)/3+(AE17-AE16))-2*AR17*0.01*((AD17-AD16)/3-(AE17-AE16)/2))</f>
        <v>-2918.648889327862</v>
      </c>
      <c r="AY17">
        <f>AW17+(AL16-1.35*(AL16/3255000)^-0.0723*AL16/3)</f>
        <v>1552319.8990431819</v>
      </c>
      <c r="AZ17">
        <f>AX17+(AL16+2*1.35*(AL16/3255000)^-0.0723*AL16/3)</f>
        <v>5430599.3975302484</v>
      </c>
    </row>
    <row r="18" spans="1:52" x14ac:dyDescent="0.25">
      <c r="A18">
        <v>253.35444194799999</v>
      </c>
      <c r="B18">
        <v>289.73336510899998</v>
      </c>
      <c r="C18">
        <v>68.4622252164</v>
      </c>
      <c r="D18">
        <v>233.144288163</v>
      </c>
      <c r="E18">
        <v>48.660810096900001</v>
      </c>
      <c r="F18">
        <v>101.38548607600001</v>
      </c>
      <c r="G18">
        <v>48.294825228599997</v>
      </c>
      <c r="H18">
        <v>0.63044676086600004</v>
      </c>
      <c r="I18">
        <v>5.2260816828100003</v>
      </c>
      <c r="J18">
        <v>1.31035155461</v>
      </c>
      <c r="K18">
        <v>3.9055856877299999</v>
      </c>
      <c r="L18">
        <v>0.848504203008</v>
      </c>
      <c r="M18">
        <v>1.30401064566</v>
      </c>
      <c r="N18">
        <v>1.6006874145000001</v>
      </c>
      <c r="O18">
        <v>4.3717342204499996</v>
      </c>
      <c r="P18">
        <v>16.0001474024</v>
      </c>
      <c r="Q18">
        <v>-8.1388773610699996</v>
      </c>
      <c r="R18">
        <v>47682</v>
      </c>
      <c r="S18">
        <v>1944238.1694499999</v>
      </c>
      <c r="T18">
        <v>1901572.0434399999</v>
      </c>
      <c r="U18">
        <v>6110869.3584700003</v>
      </c>
      <c r="V18">
        <v>8062.2779921700003</v>
      </c>
      <c r="W18">
        <v>5120.64365954</v>
      </c>
      <c r="X18">
        <v>1954879.6035800001</v>
      </c>
      <c r="Y18">
        <v>1903526.8088400001</v>
      </c>
      <c r="Z18">
        <v>6139100.5787000004</v>
      </c>
      <c r="AA18">
        <v>2.5377013172400001E-5</v>
      </c>
      <c r="AB18">
        <f t="shared" si="0"/>
        <v>2.3233956477578976</v>
      </c>
      <c r="AC18">
        <f t="shared" si="5"/>
        <v>3.2263870930628826</v>
      </c>
      <c r="AD18">
        <f t="shared" si="6"/>
        <v>-0.90299144530498499</v>
      </c>
      <c r="AE18">
        <f t="shared" si="7"/>
        <v>15.2256821864807</v>
      </c>
      <c r="AF18">
        <f t="shared" si="1"/>
        <v>-5.6766780534421022</v>
      </c>
      <c r="AG18">
        <f t="shared" si="8"/>
        <v>-0.11424643283638902</v>
      </c>
      <c r="AH18">
        <f t="shared" si="8"/>
        <v>1.0101814902798445</v>
      </c>
      <c r="AI18" s="1">
        <f t="shared" si="10"/>
        <v>5.9307125568848124E-2</v>
      </c>
      <c r="AJ18" s="1">
        <f t="shared" si="11"/>
        <v>5.3245840573397207E-2</v>
      </c>
      <c r="AK18" s="2">
        <f t="shared" si="12"/>
        <v>3.2989793993605172</v>
      </c>
      <c r="AL18">
        <f t="shared" si="2"/>
        <v>3332502.3303733333</v>
      </c>
      <c r="AM18">
        <f t="shared" si="3"/>
        <v>4209897.37249</v>
      </c>
      <c r="AN18">
        <f t="shared" si="13"/>
        <v>-0.52710397832292766</v>
      </c>
      <c r="AO18">
        <f t="shared" si="9"/>
        <v>-0.41596940012347416</v>
      </c>
      <c r="AP18" s="1">
        <v>327923.30704855063</v>
      </c>
      <c r="AQ18" s="1">
        <f t="shared" si="14"/>
        <v>1.3477051901862307</v>
      </c>
      <c r="AR18">
        <f t="shared" si="15"/>
        <v>3.4469698425152067</v>
      </c>
      <c r="AS18">
        <f t="shared" si="16"/>
        <v>-4.9565433993649849E-2</v>
      </c>
      <c r="AT18" s="1">
        <f t="shared" si="17"/>
        <v>-0.69189441339820434</v>
      </c>
      <c r="AU18">
        <f t="shared" si="18"/>
        <v>0.93087898434669458</v>
      </c>
      <c r="AV18" s="1">
        <f t="shared" si="19"/>
        <v>12.994337321888244</v>
      </c>
      <c r="AW18">
        <f>AO18*AP18*(AN18*0.01*((AD18-AD17)/3+(AE18-AE17))-2*0.01*((AD18-AD17)/3-(AE18-AE17)/2))</f>
        <v>-782.90033310775095</v>
      </c>
      <c r="AX18">
        <f>AO18*AP18*(AN18*AR18*0.01*((AD18-AD17)/3+(AE18-AE17))-2*AR18*0.01*((AD18-AD17)/3-(AE18-AE17)/2))</f>
        <v>-2698.6338379175263</v>
      </c>
      <c r="AY18">
        <f>AW18+(AL17-1.35*(AL17/3255000)^-0.0723*AL17/3)</f>
        <v>1695668.2332823498</v>
      </c>
      <c r="AZ18">
        <f>AX18+(AL17+2*1.35*(AL17/3255000)^-0.0723*AL17/3)</f>
        <v>5885711.8799611665</v>
      </c>
    </row>
    <row r="19" spans="1:52" x14ac:dyDescent="0.25">
      <c r="A19">
        <v>271.24010243100003</v>
      </c>
      <c r="B19">
        <v>308.876774888</v>
      </c>
      <c r="C19">
        <v>69.776535449899995</v>
      </c>
      <c r="D19">
        <v>253.06917562300001</v>
      </c>
      <c r="E19">
        <v>52.0333449098</v>
      </c>
      <c r="F19">
        <v>111.376058898</v>
      </c>
      <c r="G19">
        <v>52.639142253800003</v>
      </c>
      <c r="H19">
        <v>0.64503766380200001</v>
      </c>
      <c r="I19">
        <v>5.7188707808199997</v>
      </c>
      <c r="J19">
        <v>1.4273002289300001</v>
      </c>
      <c r="K19">
        <v>4.2663876908200002</v>
      </c>
      <c r="L19">
        <v>0.90917263088900002</v>
      </c>
      <c r="M19">
        <v>1.4608117864700001</v>
      </c>
      <c r="N19">
        <v>1.7048167863000001</v>
      </c>
      <c r="O19">
        <v>4.7125754770099997</v>
      </c>
      <c r="P19">
        <v>17.000846223900002</v>
      </c>
      <c r="Q19">
        <v>-8.7650745572600002</v>
      </c>
      <c r="R19">
        <v>47668</v>
      </c>
      <c r="S19">
        <v>2082220.3373799999</v>
      </c>
      <c r="T19">
        <v>2031059.1786199999</v>
      </c>
      <c r="U19">
        <v>6434973.3536</v>
      </c>
      <c r="V19">
        <v>8616.5666181399993</v>
      </c>
      <c r="W19">
        <v>5408.8038700899997</v>
      </c>
      <c r="X19">
        <v>2093881.34913</v>
      </c>
      <c r="Y19">
        <v>2044011.2922799999</v>
      </c>
      <c r="Z19">
        <v>6491536.9223600002</v>
      </c>
      <c r="AA19">
        <v>2.72963086445E-5</v>
      </c>
      <c r="AB19">
        <f t="shared" si="0"/>
        <v>1.4492856262416809</v>
      </c>
      <c r="AG19" s="2"/>
      <c r="AH19" s="2"/>
      <c r="AI19" s="2"/>
      <c r="AJ19" s="2"/>
      <c r="AL19" s="2"/>
      <c r="AM19" s="2"/>
      <c r="AO19" s="2"/>
      <c r="AP19" s="2"/>
      <c r="AQ19" s="2"/>
      <c r="AR19" s="2"/>
    </row>
    <row r="20" spans="1:52" x14ac:dyDescent="0.25">
      <c r="A20">
        <v>252.61299326599999</v>
      </c>
      <c r="B20">
        <v>280.09535831800002</v>
      </c>
      <c r="C20">
        <v>44.962990278699998</v>
      </c>
      <c r="D20">
        <v>278.57461287400002</v>
      </c>
      <c r="E20">
        <v>55.700967852799998</v>
      </c>
      <c r="F20">
        <v>122.38026202099999</v>
      </c>
      <c r="G20">
        <v>56.910478068700002</v>
      </c>
      <c r="H20">
        <v>0.69373884221000004</v>
      </c>
      <c r="I20">
        <v>6.6474223101599996</v>
      </c>
      <c r="J20">
        <v>1.9280546437199999</v>
      </c>
      <c r="K20">
        <v>4.7524812887700003</v>
      </c>
      <c r="L20">
        <v>0.99035467679300004</v>
      </c>
      <c r="M20">
        <v>1.64181030311</v>
      </c>
      <c r="N20">
        <v>1.81967822332</v>
      </c>
      <c r="O20">
        <v>3.5772135171100001</v>
      </c>
      <c r="P20">
        <v>18.000328391299998</v>
      </c>
      <c r="Q20">
        <v>-10.282519300300001</v>
      </c>
      <c r="R20">
        <v>47291</v>
      </c>
      <c r="S20">
        <v>1686312.2660099999</v>
      </c>
      <c r="T20">
        <v>1883159.8499700001</v>
      </c>
      <c r="U20">
        <v>4544540.3145700004</v>
      </c>
      <c r="V20">
        <v>6524.8383384500003</v>
      </c>
      <c r="W20">
        <v>3973.39069492</v>
      </c>
      <c r="X20">
        <v>1807307.4003099999</v>
      </c>
      <c r="Y20">
        <v>1892275.08387</v>
      </c>
      <c r="Z20">
        <v>4853335.7912699999</v>
      </c>
      <c r="AA20">
        <v>5.2848919301200003E-5</v>
      </c>
      <c r="AB20">
        <f t="shared" si="0"/>
        <v>-1.4682985899516554</v>
      </c>
      <c r="AG20" s="2"/>
      <c r="AH20" s="2"/>
      <c r="AI20" s="2"/>
      <c r="AJ20" s="2"/>
      <c r="AL20" s="2"/>
      <c r="AM20" s="2"/>
      <c r="AO20" s="2"/>
      <c r="AP20" s="2"/>
      <c r="AQ20" s="2"/>
      <c r="AR20" s="2"/>
    </row>
    <row r="21" spans="1:52" x14ac:dyDescent="0.25">
      <c r="A21">
        <v>252.40713851999999</v>
      </c>
      <c r="B21">
        <v>273.75834494899999</v>
      </c>
      <c r="C21">
        <v>35.974803955100001</v>
      </c>
      <c r="D21">
        <v>297.72891680599997</v>
      </c>
      <c r="E21">
        <v>58.170507670399999</v>
      </c>
      <c r="F21">
        <v>131.71884767399999</v>
      </c>
      <c r="G21">
        <v>60.006240763100003</v>
      </c>
      <c r="H21">
        <v>0.71151053474699999</v>
      </c>
      <c r="I21">
        <v>7.28890678513</v>
      </c>
      <c r="J21">
        <v>2.2481736269499999</v>
      </c>
      <c r="K21">
        <v>5.1424887974700004</v>
      </c>
      <c r="L21">
        <v>1.03106192062</v>
      </c>
      <c r="M21">
        <v>1.8048232955300001</v>
      </c>
      <c r="N21">
        <v>1.88509367162</v>
      </c>
      <c r="O21">
        <v>3.3259268832700002</v>
      </c>
      <c r="P21">
        <v>19.002605672000001</v>
      </c>
      <c r="Q21">
        <v>-11.245048902100001</v>
      </c>
      <c r="R21">
        <v>47191</v>
      </c>
      <c r="S21">
        <v>1692986.54666</v>
      </c>
      <c r="T21">
        <v>1896585.2126199999</v>
      </c>
      <c r="U21">
        <v>4588060.76272</v>
      </c>
      <c r="V21">
        <v>6375.7275564700003</v>
      </c>
      <c r="W21">
        <v>3807.2510235700001</v>
      </c>
      <c r="X21">
        <v>1768226.5197699999</v>
      </c>
      <c r="Y21">
        <v>1877858.04149</v>
      </c>
      <c r="Z21">
        <v>4681894.3232100001</v>
      </c>
      <c r="AA21">
        <v>6.0849339515899999E-5</v>
      </c>
      <c r="AB21">
        <f t="shared" si="0"/>
        <v>-2.5329629643248808</v>
      </c>
      <c r="AG21" s="2"/>
      <c r="AH21" s="2"/>
      <c r="AI21" s="2"/>
      <c r="AJ21" s="2"/>
      <c r="AL21" s="2"/>
      <c r="AM21" s="2"/>
      <c r="AO21" s="2"/>
      <c r="AP21" s="2"/>
      <c r="AQ21" s="2"/>
      <c r="AR21" s="2"/>
    </row>
    <row r="22" spans="1:52" x14ac:dyDescent="0.25">
      <c r="A22">
        <v>259.70708336000001</v>
      </c>
      <c r="B22">
        <v>278.25491399100002</v>
      </c>
      <c r="C22">
        <v>34.057731472999997</v>
      </c>
      <c r="D22">
        <v>316.70252455399998</v>
      </c>
      <c r="E22">
        <v>60.063568751399998</v>
      </c>
      <c r="F22">
        <v>139.652777383</v>
      </c>
      <c r="G22">
        <v>62.339530402100003</v>
      </c>
      <c r="H22">
        <v>0.714937697697</v>
      </c>
      <c r="I22">
        <v>7.8632582951399996</v>
      </c>
      <c r="J22">
        <v>2.5200090985500001</v>
      </c>
      <c r="K22">
        <v>5.5213799033699997</v>
      </c>
      <c r="L22">
        <v>1.0923714444999999</v>
      </c>
      <c r="M22">
        <v>1.94601829521</v>
      </c>
      <c r="N22">
        <v>1.93099340076</v>
      </c>
      <c r="O22">
        <v>3.3283766842100002</v>
      </c>
      <c r="P22">
        <v>20.001011907399999</v>
      </c>
      <c r="Q22">
        <v>-12.0062921896</v>
      </c>
      <c r="R22">
        <v>47140</v>
      </c>
      <c r="S22">
        <v>1758437.43456</v>
      </c>
      <c r="T22">
        <v>1960502.4340900001</v>
      </c>
      <c r="U22">
        <v>4770340.5582400002</v>
      </c>
      <c r="V22">
        <v>6587.4011446300001</v>
      </c>
      <c r="W22">
        <v>3872.5263457299998</v>
      </c>
      <c r="X22">
        <v>1808304.3448699999</v>
      </c>
      <c r="Y22">
        <v>1926382.88105</v>
      </c>
      <c r="Z22">
        <v>4778378.5635799998</v>
      </c>
      <c r="AA22">
        <v>5.1749296933099997E-5</v>
      </c>
      <c r="AB22">
        <f t="shared" si="0"/>
        <v>-2.7382770215223173</v>
      </c>
      <c r="AG22" s="2"/>
      <c r="AH22" s="2"/>
      <c r="AI22" s="2"/>
      <c r="AJ22" s="2"/>
      <c r="AL22" s="2"/>
      <c r="AM22" s="2"/>
      <c r="AO22" s="2"/>
      <c r="AP22" s="2"/>
      <c r="AQ22" s="2"/>
      <c r="AR22" s="2"/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2016-01-30T02:29:07Z</dcterms:created>
  <dcterms:modified xsi:type="dcterms:W3CDTF">2016-02-01T07:58:34Z</dcterms:modified>
  <dc:language>en-US</dc:language>
</cp:coreProperties>
</file>