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5600" windowHeight="11952" tabRatio="196"/>
  </bookViews>
  <sheets>
    <sheet name="Sheet1" sheetId="1" r:id="rId1"/>
  </sheets>
  <externalReferences>
    <externalReference r:id="rId2"/>
    <externalReference r:id="rId3"/>
    <externalReference r:id="rId4"/>
  </externalReferences>
  <calcPr calcId="152511"/>
</workbook>
</file>

<file path=xl/calcChain.xml><?xml version="1.0" encoding="utf-8"?>
<calcChain xmlns="http://schemas.openxmlformats.org/spreadsheetml/2006/main">
  <c r="AM18" i="1" l="1"/>
  <c r="AL18" i="1"/>
  <c r="AC18" i="1"/>
  <c r="AM17" i="1"/>
  <c r="AL17" i="1"/>
  <c r="AC17" i="1"/>
  <c r="AM16" i="1"/>
  <c r="AL16" i="1"/>
  <c r="AM15" i="1"/>
  <c r="AL15" i="1"/>
  <c r="AM14" i="1"/>
  <c r="AL14" i="1"/>
  <c r="AC14" i="1"/>
  <c r="AM13" i="1"/>
  <c r="AL13" i="1"/>
  <c r="AM12" i="1"/>
  <c r="AL12" i="1"/>
  <c r="AM11" i="1"/>
  <c r="AL11" i="1"/>
  <c r="AC11" i="1"/>
  <c r="AM10" i="1"/>
  <c r="AL10" i="1"/>
  <c r="AC10" i="1"/>
  <c r="AM9" i="1"/>
  <c r="AL9" i="1"/>
  <c r="AM8" i="1"/>
  <c r="AL8" i="1"/>
  <c r="AM7" i="1"/>
  <c r="AL7" i="1"/>
  <c r="AM6" i="1"/>
  <c r="AL6" i="1"/>
  <c r="AM5" i="1"/>
  <c r="AL5" i="1"/>
  <c r="AM4" i="1"/>
  <c r="AL4" i="1"/>
  <c r="AC4" i="1"/>
  <c r="AM3" i="1"/>
  <c r="AL3" i="1"/>
  <c r="AM2" i="1"/>
  <c r="AL2" i="1"/>
  <c r="AP2" i="1" s="1"/>
  <c r="AQ5" i="1" l="1"/>
  <c r="AK5" i="1" s="1"/>
  <c r="AJ5" i="1" s="1"/>
  <c r="AN5" i="1" s="1"/>
  <c r="AQ3" i="1"/>
  <c r="AQ6" i="1"/>
  <c r="AQ9" i="1"/>
  <c r="AK9" i="1" s="1"/>
  <c r="AJ9" i="1" s="1"/>
  <c r="AN9" i="1" s="1"/>
  <c r="AC12" i="1"/>
  <c r="AQ15" i="1"/>
  <c r="AK15" i="1" s="1"/>
  <c r="AJ15" i="1" s="1"/>
  <c r="AN15" i="1" s="1"/>
  <c r="AQ18" i="1"/>
  <c r="AK18" i="1" s="1"/>
  <c r="AJ18" i="1" s="1"/>
  <c r="AN18" i="1" s="1"/>
  <c r="AC3" i="1"/>
  <c r="AC6" i="1"/>
  <c r="AC7" i="1"/>
  <c r="AQ10" i="1"/>
  <c r="AK10" i="1" s="1"/>
  <c r="AJ10" i="1" s="1"/>
  <c r="AN10" i="1" s="1"/>
  <c r="AQ13" i="1"/>
  <c r="AQ14" i="1"/>
  <c r="AK14" i="1" s="1"/>
  <c r="AJ14" i="1" s="1"/>
  <c r="AN14" i="1" s="1"/>
  <c r="AC16" i="1"/>
  <c r="AQ17" i="1"/>
  <c r="AK17" i="1" s="1"/>
  <c r="AJ17" i="1" s="1"/>
  <c r="AN17" i="1" s="1"/>
  <c r="AT2" i="1"/>
  <c r="AR8" i="1"/>
  <c r="AQ8" i="1"/>
  <c r="AK8" i="1" s="1"/>
  <c r="AJ8" i="1" s="1"/>
  <c r="AN8" i="1" s="1"/>
  <c r="AC5" i="1"/>
  <c r="AC8" i="1"/>
  <c r="AC2" i="1"/>
  <c r="AQ11" i="1"/>
  <c r="AK11" i="1" s="1"/>
  <c r="AJ11" i="1" s="1"/>
  <c r="AN11" i="1" s="1"/>
  <c r="AQ12" i="1"/>
  <c r="AK12" i="1" s="1"/>
  <c r="AJ12" i="1" s="1"/>
  <c r="AN12" i="1" s="1"/>
  <c r="AQ16" i="1"/>
  <c r="AK16" i="1" s="1"/>
  <c r="AJ16" i="1" s="1"/>
  <c r="AN16" i="1" s="1"/>
  <c r="AK3" i="1"/>
  <c r="AJ3" i="1" s="1"/>
  <c r="AN3" i="1" s="1"/>
  <c r="AQ4" i="1"/>
  <c r="AK4" i="1" s="1"/>
  <c r="AJ4" i="1" s="1"/>
  <c r="AN4" i="1" s="1"/>
  <c r="AQ7" i="1"/>
  <c r="AK7" i="1" s="1"/>
  <c r="AJ7" i="1" s="1"/>
  <c r="AN7" i="1" s="1"/>
  <c r="AC15" i="1"/>
  <c r="AR15" i="1"/>
  <c r="AR18" i="1"/>
  <c r="AC13" i="1"/>
  <c r="AR14" i="1"/>
  <c r="AR17" i="1"/>
  <c r="AR5" i="1"/>
  <c r="AC9" i="1"/>
  <c r="AR10" i="1"/>
  <c r="AK13" i="1" l="1"/>
  <c r="AJ13" i="1" s="1"/>
  <c r="AN13" i="1" s="1"/>
  <c r="AR13" i="1"/>
  <c r="AR9" i="1"/>
  <c r="AK6" i="1"/>
  <c r="AJ6" i="1" s="1"/>
  <c r="AN6" i="1" s="1"/>
  <c r="AR6" i="1"/>
  <c r="AR4" i="1"/>
  <c r="AR7" i="1"/>
  <c r="AR12" i="1"/>
  <c r="AR16" i="1"/>
  <c r="AR11" i="1"/>
  <c r="AR3" i="1"/>
  <c r="AO3" i="1" s="1"/>
  <c r="AT3" i="1" s="1"/>
  <c r="AU3" i="1" l="1"/>
  <c r="AV3" i="1"/>
  <c r="AS3" i="1"/>
  <c r="AB22" i="1" l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E3" i="1" l="1"/>
  <c r="AD3" i="1"/>
  <c r="AF3" i="1"/>
  <c r="AE7" i="1"/>
  <c r="AF7" i="1"/>
  <c r="AD7" i="1"/>
  <c r="AE11" i="1"/>
  <c r="AF11" i="1"/>
  <c r="AD11" i="1"/>
  <c r="AE15" i="1"/>
  <c r="AF15" i="1"/>
  <c r="AD15" i="1"/>
  <c r="AE4" i="1"/>
  <c r="AH4" i="1" s="1"/>
  <c r="AF4" i="1"/>
  <c r="AD4" i="1"/>
  <c r="AE8" i="1"/>
  <c r="AH8" i="1" s="1"/>
  <c r="AF8" i="1"/>
  <c r="AD8" i="1"/>
  <c r="AE12" i="1"/>
  <c r="AH12" i="1" s="1"/>
  <c r="AF12" i="1"/>
  <c r="AD12" i="1"/>
  <c r="AE16" i="1"/>
  <c r="AH16" i="1" s="1"/>
  <c r="AF16" i="1"/>
  <c r="AD16" i="1"/>
  <c r="AE5" i="1"/>
  <c r="AH5" i="1" s="1"/>
  <c r="AF5" i="1"/>
  <c r="AD5" i="1"/>
  <c r="AE9" i="1"/>
  <c r="AH9" i="1" s="1"/>
  <c r="AF9" i="1"/>
  <c r="AD9" i="1"/>
  <c r="AE13" i="1"/>
  <c r="AH13" i="1" s="1"/>
  <c r="AF13" i="1"/>
  <c r="AD13" i="1"/>
  <c r="AE17" i="1"/>
  <c r="AH17" i="1" s="1"/>
  <c r="AF17" i="1"/>
  <c r="AD17" i="1"/>
  <c r="AE2" i="1"/>
  <c r="AF2" i="1"/>
  <c r="AD2" i="1"/>
  <c r="AE6" i="1"/>
  <c r="AH6" i="1" s="1"/>
  <c r="AD6" i="1"/>
  <c r="AF6" i="1"/>
  <c r="AE10" i="1"/>
  <c r="AD10" i="1"/>
  <c r="AF10" i="1"/>
  <c r="AE14" i="1"/>
  <c r="AF14" i="1"/>
  <c r="AD14" i="1"/>
  <c r="AE18" i="1"/>
  <c r="AF18" i="1"/>
  <c r="AD18" i="1"/>
  <c r="AH14" i="1" l="1"/>
  <c r="AI14" i="1"/>
  <c r="AG14" i="1"/>
  <c r="AI10" i="1"/>
  <c r="AG10" i="1"/>
  <c r="AI17" i="1"/>
  <c r="AG17" i="1"/>
  <c r="AG16" i="1"/>
  <c r="AI16" i="1"/>
  <c r="AI15" i="1"/>
  <c r="AG15" i="1"/>
  <c r="AH7" i="1"/>
  <c r="AG18" i="1"/>
  <c r="AI18" i="1"/>
  <c r="AH10" i="1"/>
  <c r="AG5" i="1"/>
  <c r="AI5" i="1"/>
  <c r="AG4" i="1"/>
  <c r="AI4" i="1"/>
  <c r="AH11" i="1"/>
  <c r="AG9" i="1"/>
  <c r="AI9" i="1"/>
  <c r="AI8" i="1"/>
  <c r="AG8" i="1"/>
  <c r="AH15" i="1"/>
  <c r="AI7" i="1"/>
  <c r="AG7" i="1"/>
  <c r="AI3" i="1"/>
  <c r="AG3" i="1"/>
  <c r="AX3" i="1"/>
  <c r="AZ3" i="1" s="1"/>
  <c r="AW3" i="1"/>
  <c r="AY3" i="1" s="1"/>
  <c r="AH18" i="1"/>
  <c r="AI6" i="1"/>
  <c r="AG6" i="1"/>
  <c r="AG13" i="1"/>
  <c r="AI13" i="1"/>
  <c r="AI12" i="1"/>
  <c r="AG12" i="1"/>
  <c r="AG11" i="1"/>
  <c r="AI11" i="1"/>
  <c r="AH3" i="1"/>
  <c r="AO16" i="1" l="1"/>
  <c r="AS16" i="1" s="1"/>
  <c r="AU16" i="1"/>
  <c r="AO8" i="1"/>
  <c r="AU8" i="1" s="1"/>
  <c r="AO11" i="1"/>
  <c r="AS11" i="1" s="1"/>
  <c r="AO10" i="1"/>
  <c r="AS10" i="1" s="1"/>
  <c r="AO7" i="1"/>
  <c r="AV7" i="1" s="1"/>
  <c r="AO4" i="1"/>
  <c r="AT4" i="1" s="1"/>
  <c r="AO13" i="1"/>
  <c r="AU13" i="1" s="1"/>
  <c r="AO12" i="1"/>
  <c r="AU12" i="1" s="1"/>
  <c r="AO18" i="1"/>
  <c r="AV18" i="1" s="1"/>
  <c r="AO15" i="1"/>
  <c r="AV15" i="1" s="1"/>
  <c r="AO17" i="1"/>
  <c r="AS17" i="1" s="1"/>
  <c r="AO14" i="1"/>
  <c r="AV14" i="1" s="1"/>
  <c r="AO5" i="1"/>
  <c r="AT12" i="1" l="1"/>
  <c r="AV12" i="1"/>
  <c r="AU4" i="1"/>
  <c r="AS18" i="1"/>
  <c r="AV4" i="1"/>
  <c r="AU7" i="1"/>
  <c r="AT16" i="1"/>
  <c r="AS14" i="1"/>
  <c r="AS15" i="1"/>
  <c r="AS4" i="1"/>
  <c r="AS7" i="1"/>
  <c r="AU14" i="1"/>
  <c r="AU15" i="1"/>
  <c r="AS12" i="1"/>
  <c r="AU17" i="1"/>
  <c r="AV16" i="1"/>
  <c r="AU18" i="1"/>
  <c r="AV17" i="1"/>
  <c r="AW5" i="1"/>
  <c r="AY5" i="1" s="1"/>
  <c r="AX5" i="1"/>
  <c r="AZ5" i="1" s="1"/>
  <c r="AT5" i="1"/>
  <c r="AT13" i="1"/>
  <c r="AW13" i="1"/>
  <c r="AY13" i="1" s="1"/>
  <c r="AX13" i="1"/>
  <c r="AZ13" i="1" s="1"/>
  <c r="AU10" i="1"/>
  <c r="AV11" i="1"/>
  <c r="AV8" i="1"/>
  <c r="AU5" i="1"/>
  <c r="AV13" i="1"/>
  <c r="AX4" i="1"/>
  <c r="AZ4" i="1" s="1"/>
  <c r="AW4" i="1"/>
  <c r="AY4" i="1" s="1"/>
  <c r="AT7" i="1"/>
  <c r="AW7" i="1"/>
  <c r="AY7" i="1" s="1"/>
  <c r="AX7" i="1"/>
  <c r="AZ7" i="1" s="1"/>
  <c r="AV5" i="1"/>
  <c r="AO6" i="1"/>
  <c r="AV6" i="1" s="1"/>
  <c r="AT10" i="1"/>
  <c r="AW10" i="1"/>
  <c r="AY10" i="1" s="1"/>
  <c r="AX10" i="1"/>
  <c r="AZ10" i="1" s="1"/>
  <c r="AT11" i="1"/>
  <c r="AW11" i="1"/>
  <c r="AY11" i="1" s="1"/>
  <c r="AX11" i="1"/>
  <c r="AZ11" i="1" s="1"/>
  <c r="AT8" i="1"/>
  <c r="AW8" i="1"/>
  <c r="AY8" i="1" s="1"/>
  <c r="AX8" i="1"/>
  <c r="AZ8" i="1" s="1"/>
  <c r="AS5" i="1"/>
  <c r="AO9" i="1"/>
  <c r="AS9" i="1" s="1"/>
  <c r="AT14" i="1"/>
  <c r="AX14" i="1"/>
  <c r="AZ14" i="1" s="1"/>
  <c r="AW14" i="1"/>
  <c r="AY14" i="1" s="1"/>
  <c r="AT17" i="1"/>
  <c r="AW17" i="1"/>
  <c r="AY17" i="1" s="1"/>
  <c r="AX17" i="1"/>
  <c r="AZ17" i="1" s="1"/>
  <c r="AT15" i="1"/>
  <c r="AX15" i="1"/>
  <c r="AZ15" i="1" s="1"/>
  <c r="AW15" i="1"/>
  <c r="AY15" i="1" s="1"/>
  <c r="AT18" i="1"/>
  <c r="AX18" i="1"/>
  <c r="AZ18" i="1" s="1"/>
  <c r="AW18" i="1"/>
  <c r="AY18" i="1" s="1"/>
  <c r="AW12" i="1"/>
  <c r="AY12" i="1" s="1"/>
  <c r="AX12" i="1"/>
  <c r="AZ12" i="1" s="1"/>
  <c r="AS13" i="1"/>
  <c r="AV10" i="1"/>
  <c r="AU11" i="1"/>
  <c r="AS8" i="1"/>
  <c r="AX16" i="1"/>
  <c r="AZ16" i="1" s="1"/>
  <c r="AW16" i="1"/>
  <c r="AY16" i="1" s="1"/>
  <c r="AV9" i="1" l="1"/>
  <c r="AU6" i="1"/>
  <c r="AU9" i="1"/>
  <c r="AS6" i="1"/>
  <c r="AT9" i="1"/>
  <c r="AW9" i="1"/>
  <c r="AY9" i="1" s="1"/>
  <c r="AX9" i="1"/>
  <c r="AZ9" i="1" s="1"/>
  <c r="AT6" i="1"/>
  <c r="AX6" i="1"/>
  <c r="AZ6" i="1" s="1"/>
  <c r="AW6" i="1"/>
  <c r="AY6" i="1" s="1"/>
</calcChain>
</file>

<file path=xl/sharedStrings.xml><?xml version="1.0" encoding="utf-8"?>
<sst xmlns="http://schemas.openxmlformats.org/spreadsheetml/2006/main" count="52" uniqueCount="52">
  <si>
    <t>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</si>
  <si>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</si>
  <si>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</si>
  <si>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</si>
  <si>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</si>
  <si>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</si>
  <si>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</si>
  <si>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</si>
  <si>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</si>
  <si>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</si>
  <si>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</si>
  <si>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</si>
  <si>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</si>
  <si>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</si>
  <si>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</si>
  <si>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</si>
  <si>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</si>
  <si>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</si>
  <si>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</si>
  <si>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</si>
  <si>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</si>
  <si>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</si>
  <si>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</si>
  <si>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</si>
  <si>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</si>
  <si>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</si>
  <si>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</si>
  <si>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</si>
  <si>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eq</t>
  </si>
  <si>
    <t>p</t>
    <phoneticPr fontId="1"/>
  </si>
  <si>
    <t>q</t>
    <phoneticPr fontId="1"/>
  </si>
  <si>
    <t>K_phi</t>
    <phoneticPr fontId="1"/>
  </si>
  <si>
    <t>D/E</t>
    <phoneticPr fontId="1"/>
  </si>
  <si>
    <t>E</t>
    <phoneticPr fontId="1"/>
  </si>
  <si>
    <t>K_p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</si>
  <si>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</si>
  <si>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</si>
  <si>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</si>
  <si>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</si>
  <si>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ds_r_pred</t>
    <phoneticPr fontId="1"/>
  </si>
  <si>
    <t>ds_a_pred</t>
    <phoneticPr fontId="1"/>
  </si>
  <si>
    <t>s_r_pred</t>
    <phoneticPr fontId="1"/>
  </si>
  <si>
    <t>s_a_pred</t>
    <phoneticPr fontId="1"/>
  </si>
  <si>
    <t>ev_ela</t>
    <phoneticPr fontId="1"/>
  </si>
  <si>
    <t>ev_pla</t>
    <phoneticPr fontId="1"/>
  </si>
  <si>
    <t>er_from_ev</t>
    <phoneticPr fontId="1"/>
  </si>
  <si>
    <t>dev_pla</t>
    <phoneticPr fontId="1"/>
  </si>
  <si>
    <t>deq</t>
    <phoneticPr fontId="1"/>
  </si>
  <si>
    <t>ratio^4</t>
    <phoneticPr fontId="1"/>
  </si>
  <si>
    <t>ratio</t>
    <phoneticPr fontId="1"/>
  </si>
  <si>
    <t>ev/eq</t>
    <phoneticPr fontId="1"/>
  </si>
  <si>
    <t>ev/eq_pred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</si>
</sst>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P_PP_e&amp;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MP_0.5P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MP_3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L1" t="str">
            <v>p</v>
          </cell>
        </row>
        <row r="2">
          <cell r="AC2">
            <v>1.9179218393023945E-3</v>
          </cell>
          <cell r="AL2">
            <v>2628.7363384566665</v>
          </cell>
        </row>
        <row r="3">
          <cell r="AC3">
            <v>0.51455954171665619</v>
          </cell>
          <cell r="AL3">
            <v>28695.360281533332</v>
          </cell>
        </row>
        <row r="4">
          <cell r="AC4">
            <v>0.84345742975410176</v>
          </cell>
          <cell r="AL4">
            <v>77940.330432899995</v>
          </cell>
        </row>
        <row r="5">
          <cell r="AC5">
            <v>1.0800553959536521</v>
          </cell>
          <cell r="AL5">
            <v>140008.51703866667</v>
          </cell>
        </row>
        <row r="6">
          <cell r="AC6">
            <v>1.2745677676165852</v>
          </cell>
          <cell r="AL6">
            <v>213616.09823266664</v>
          </cell>
        </row>
        <row r="7">
          <cell r="AC7">
            <v>1.4369641262391359</v>
          </cell>
          <cell r="AL7">
            <v>294251.59353300004</v>
          </cell>
        </row>
        <row r="8">
          <cell r="AC8">
            <v>1.5732453077416311</v>
          </cell>
          <cell r="AL8">
            <v>377657.08791199996</v>
          </cell>
        </row>
        <row r="9">
          <cell r="AC9">
            <v>1.6943575134402502</v>
          </cell>
          <cell r="AL9">
            <v>465406.69704500004</v>
          </cell>
        </row>
        <row r="10">
          <cell r="AC10">
            <v>1.8017990946664553</v>
          </cell>
          <cell r="AL10">
            <v>555121.68472466664</v>
          </cell>
        </row>
        <row r="11">
          <cell r="AC11">
            <v>1.8939649736938284</v>
          </cell>
          <cell r="AL11">
            <v>641753.99755099998</v>
          </cell>
        </row>
        <row r="12">
          <cell r="AC12">
            <v>1.9750315989996661</v>
          </cell>
          <cell r="AL12">
            <v>725876.80681533332</v>
          </cell>
        </row>
        <row r="13">
          <cell r="AC13">
            <v>2.045710835603491</v>
          </cell>
          <cell r="AL13">
            <v>805640.87890000001</v>
          </cell>
        </row>
        <row r="14">
          <cell r="AC14">
            <v>2.101457291573138</v>
          </cell>
          <cell r="AL14">
            <v>872983.02084666665</v>
          </cell>
        </row>
        <row r="15">
          <cell r="AC15">
            <v>2.1093485549506799</v>
          </cell>
          <cell r="AL15">
            <v>882841.3188433334</v>
          </cell>
        </row>
        <row r="16">
          <cell r="AC16">
            <v>2.0490963882599411</v>
          </cell>
          <cell r="AL16">
            <v>809617.2979316666</v>
          </cell>
        </row>
        <row r="17">
          <cell r="AC17">
            <v>2.0237588867885554</v>
          </cell>
          <cell r="AL17">
            <v>780207.06103233341</v>
          </cell>
        </row>
        <row r="18">
          <cell r="AC18">
            <v>1.9889766262555886</v>
          </cell>
          <cell r="AL18">
            <v>741129.91105766676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V1" t="str">
            <v>eq_pred</v>
          </cell>
        </row>
        <row r="3">
          <cell r="AT3">
            <v>4.0986129748253566E-2</v>
          </cell>
          <cell r="AV3">
            <v>0.54357683165796811</v>
          </cell>
        </row>
        <row r="4">
          <cell r="AT4">
            <v>-9.0962195149273492E-2</v>
          </cell>
          <cell r="AV4">
            <v>1.2527111791161281</v>
          </cell>
        </row>
        <row r="5">
          <cell r="AT5">
            <v>-0.30063791090157771</v>
          </cell>
          <cell r="AV5">
            <v>2.0871329538978531</v>
          </cell>
        </row>
        <row r="6">
          <cell r="AT6">
            <v>-0.56553324006309658</v>
          </cell>
          <cell r="AV6">
            <v>3.0063815311831945</v>
          </cell>
        </row>
        <row r="7">
          <cell r="AT7">
            <v>-0.85166398322474335</v>
          </cell>
          <cell r="AV7">
            <v>3.9234264603892344</v>
          </cell>
        </row>
        <row r="8">
          <cell r="AT8">
            <v>-1.1603409336828321</v>
          </cell>
          <cell r="AV8">
            <v>4.8622436133342513</v>
          </cell>
        </row>
        <row r="9">
          <cell r="AT9">
            <v>-1.4790824591228682</v>
          </cell>
          <cell r="AV9">
            <v>5.7954908188107046</v>
          </cell>
        </row>
        <row r="10">
          <cell r="AT10">
            <v>-1.8002705451505174</v>
          </cell>
          <cell r="AV10">
            <v>6.7092379197771779</v>
          </cell>
        </row>
        <row r="11">
          <cell r="AT11">
            <v>-2.1079529542419553</v>
          </cell>
          <cell r="AV11">
            <v>7.5653663812129777</v>
          </cell>
        </row>
        <row r="12">
          <cell r="AT12">
            <v>-2.3880056213378253</v>
          </cell>
          <cell r="AV12">
            <v>8.3314634872135844</v>
          </cell>
        </row>
        <row r="13">
          <cell r="AT13">
            <v>-2.5155536550409514</v>
          </cell>
          <cell r="AV13">
            <v>8.6768046510639714</v>
          </cell>
        </row>
        <row r="14">
          <cell r="AT14">
            <v>-2.5322933196544137</v>
          </cell>
          <cell r="AV14">
            <v>8.7219751250687416</v>
          </cell>
        </row>
        <row r="15">
          <cell r="AT15">
            <v>-2.3841945141380516</v>
          </cell>
          <cell r="AV15">
            <v>8.3211122100347197</v>
          </cell>
        </row>
        <row r="16">
          <cell r="AT16">
            <v>-2.1515573847430454</v>
          </cell>
          <cell r="AV16">
            <v>7.685409866182721</v>
          </cell>
        </row>
        <row r="17">
          <cell r="AT17">
            <v>-2.1952380146765509</v>
          </cell>
          <cell r="AV17">
            <v>7.8053702409389594</v>
          </cell>
        </row>
        <row r="18">
          <cell r="AT18">
            <v>-2.0495594831534385</v>
          </cell>
          <cell r="AV18">
            <v>7.4041363881637494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V1" t="str">
            <v>eq_pred</v>
          </cell>
        </row>
        <row r="3">
          <cell r="AD3">
            <v>-2.7743186307924717E-3</v>
          </cell>
          <cell r="AE3">
            <v>0.79227428895571161</v>
          </cell>
        </row>
        <row r="4">
          <cell r="AD4">
            <v>3.6056637227999344E-2</v>
          </cell>
          <cell r="AE4">
            <v>1.6467493256652945</v>
          </cell>
        </row>
        <row r="5">
          <cell r="AD5">
            <v>-5.3830521729392178E-2</v>
          </cell>
          <cell r="AE5">
            <v>2.5786011719554747</v>
          </cell>
        </row>
        <row r="6">
          <cell r="AD6">
            <v>-2.0860492076021364E-2</v>
          </cell>
          <cell r="AE6">
            <v>3.4797714886515165</v>
          </cell>
        </row>
        <row r="7">
          <cell r="AD7">
            <v>-0.17253362112402804</v>
          </cell>
          <cell r="AE7">
            <v>4.46032940890486</v>
          </cell>
        </row>
        <row r="8">
          <cell r="AD8">
            <v>-0.11966219637354514</v>
          </cell>
          <cell r="AE8">
            <v>5.3807128307200633</v>
          </cell>
        </row>
        <row r="9">
          <cell r="AD9">
            <v>-0.30668116963163783</v>
          </cell>
          <cell r="AE9">
            <v>6.3933386030602106</v>
          </cell>
        </row>
        <row r="10">
          <cell r="AD10">
            <v>-0.39891023430928918</v>
          </cell>
          <cell r="AE10">
            <v>7.3773424148796956</v>
          </cell>
        </row>
        <row r="11">
          <cell r="AD11">
            <v>-0.51187788418595659</v>
          </cell>
          <cell r="AE11">
            <v>8.3693944476711231</v>
          </cell>
        </row>
        <row r="12">
          <cell r="AD12">
            <v>-0.72445349709451712</v>
          </cell>
          <cell r="AE12">
            <v>9.3997601185372393</v>
          </cell>
        </row>
        <row r="13">
          <cell r="AD13">
            <v>-0.8823372851110256</v>
          </cell>
          <cell r="AE13">
            <v>10.42127381778735</v>
          </cell>
        </row>
        <row r="14">
          <cell r="AD14">
            <v>-1.0283927463105793</v>
          </cell>
          <cell r="AE14">
            <v>11.4366759110223</v>
          </cell>
        </row>
        <row r="15">
          <cell r="AD15">
            <v>-1.1633764262104642</v>
          </cell>
          <cell r="AE15">
            <v>12.453888443639299</v>
          </cell>
        </row>
        <row r="16">
          <cell r="AD16">
            <v>-1.3692547746034252</v>
          </cell>
          <cell r="AE16">
            <v>13.494096944178469</v>
          </cell>
        </row>
        <row r="17">
          <cell r="AD17">
            <v>-1.5788078329901047</v>
          </cell>
          <cell r="AE17">
            <v>14.54301115556521</v>
          </cell>
        </row>
        <row r="18">
          <cell r="AD18">
            <v>-3.3233542994274909</v>
          </cell>
          <cell r="AE18">
            <v>16.127682295602149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2"/>
  <sheetViews>
    <sheetView tabSelected="1" topLeftCell="AA1" zoomScale="55" zoomScaleNormal="55" workbookViewId="0">
      <selection activeCell="AP3" sqref="AP3:AP18"/>
    </sheetView>
  </sheetViews>
  <sheetFormatPr defaultRowHeight="13.2" x14ac:dyDescent="0.25"/>
  <cols>
    <col min="1" max="2" width="13.77734375"/>
    <col min="3" max="3" width="12.77734375"/>
    <col min="4" max="4" width="13.77734375"/>
    <col min="5" max="5" width="12.77734375"/>
    <col min="6" max="6" width="18.5546875"/>
    <col min="7" max="8" width="12.77734375"/>
    <col min="9" max="9" width="13.77734375"/>
    <col min="10" max="15" width="12.77734375"/>
    <col min="16" max="16" width="13.77734375"/>
    <col min="17" max="17" width="14.33203125"/>
    <col min="18" max="18" width="6.44140625"/>
    <col min="19" max="26" width="13.77734375"/>
    <col min="27" max="27" width="12.77734375"/>
    <col min="28" max="28" width="15.33203125" bestFit="1" customWidth="1"/>
    <col min="31" max="31" width="13.109375" bestFit="1" customWidth="1"/>
    <col min="32" max="32" width="13.109375" customWidth="1"/>
    <col min="36" max="36" width="10.33203125" customWidth="1"/>
    <col min="37" max="37" width="10.21875" style="2" customWidth="1"/>
    <col min="42" max="42" width="12.77734375" bestFit="1" customWidth="1"/>
    <col min="43" max="43" width="12.77734375" customWidth="1"/>
    <col min="45" max="45" width="12.44140625" customWidth="1"/>
    <col min="46" max="46" width="11.21875" customWidth="1"/>
    <col min="53" max="1033" width="11.5546875"/>
  </cols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43</v>
      </c>
      <c r="AD1" t="s">
        <v>44</v>
      </c>
      <c r="AE1" t="s">
        <v>28</v>
      </c>
      <c r="AF1" t="s">
        <v>45</v>
      </c>
      <c r="AG1" t="s">
        <v>46</v>
      </c>
      <c r="AH1" t="s">
        <v>47</v>
      </c>
      <c r="AI1" t="s">
        <v>50</v>
      </c>
      <c r="AJ1" t="s">
        <v>51</v>
      </c>
      <c r="AK1" s="2" t="s">
        <v>48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49</v>
      </c>
      <c r="AR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</row>
    <row r="2" spans="1:52" x14ac:dyDescent="0.25">
      <c r="A2">
        <v>0.160598911058</v>
      </c>
      <c r="B2">
        <v>0.23247427876599999</v>
      </c>
      <c r="C2">
        <v>0.11177015168899999</v>
      </c>
      <c r="D2">
        <v>3.2205816012099999E-3</v>
      </c>
      <c r="E2">
        <v>1.01649155461E-2</v>
      </c>
      <c r="F2">
        <v>8.3971406922700003E-5</v>
      </c>
      <c r="G2">
        <v>1.9124270631399999E-4</v>
      </c>
      <c r="H2">
        <v>0.66639920393499996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47684</v>
      </c>
      <c r="S2">
        <v>1361.1695950999999</v>
      </c>
      <c r="T2">
        <v>1310.5665829100001</v>
      </c>
      <c r="U2">
        <v>4858.0492017500001</v>
      </c>
      <c r="V2">
        <v>5.6397904483200003</v>
      </c>
      <c r="W2">
        <v>4.2122077073200002</v>
      </c>
      <c r="X2">
        <v>1378.8087566700001</v>
      </c>
      <c r="Y2">
        <v>1334.9126763199999</v>
      </c>
      <c r="Z2">
        <v>4832.7029428899996</v>
      </c>
      <c r="AA2">
        <v>2.08505185138E-3</v>
      </c>
      <c r="AB2">
        <f t="shared" ref="AB2:AB22" si="0">-100*((H2+1)/(0.6663992+1)-1)</f>
        <v>-2.36137909226386E-7</v>
      </c>
      <c r="AC2">
        <f>0.0762*AL2^0.2606-0.5912</f>
        <v>-4.8505320644575134E-3</v>
      </c>
      <c r="AD2">
        <f>AB2-AC2</f>
        <v>4.850295926548287E-3</v>
      </c>
      <c r="AE2">
        <f>P2-AB2/3</f>
        <v>7.8712636408795333E-8</v>
      </c>
      <c r="AF2">
        <f t="shared" ref="AF2:AF18" si="1">AB2-P2/2</f>
        <v>-2.36137909226386E-7</v>
      </c>
      <c r="AL2">
        <f>(X2+Y2+Z2)/3</f>
        <v>2515.4747919599999</v>
      </c>
      <c r="AM2">
        <f>Z2-(Y2+X2)/2</f>
        <v>3475.8422263949997</v>
      </c>
      <c r="AP2">
        <f t="shared" ref="AP2:AP18" si="2">(3*(1-2*0.33))/(0.0762*0.2606*(AL2)^(0.2606-1))</f>
        <v>16791.488429039899</v>
      </c>
      <c r="AT2" s="1" t="e">
        <f>(1+2*AN2)*AL2*(1-AQ2/3)/(2*AO2*AP2*AN2)</f>
        <v>#DIV/0!</v>
      </c>
      <c r="AV2">
        <v>0</v>
      </c>
    </row>
    <row r="3" spans="1:52" s="1" customFormat="1" x14ac:dyDescent="0.25">
      <c r="A3" s="1">
        <v>0.508269369114</v>
      </c>
      <c r="B3" s="1">
        <v>0.738698499083</v>
      </c>
      <c r="C3" s="1">
        <v>0.421484377533</v>
      </c>
      <c r="D3" s="1">
        <v>1.5013259073199999E-2</v>
      </c>
      <c r="E3" s="1">
        <v>2.3387213614000001E-2</v>
      </c>
      <c r="F3" s="1">
        <v>4.3996024790400002E-3</v>
      </c>
      <c r="G3" s="1">
        <v>7.1927789310899997E-3</v>
      </c>
      <c r="H3" s="1">
        <v>0.66399543185400001</v>
      </c>
      <c r="I3" s="1">
        <v>0.112944632931</v>
      </c>
      <c r="J3" s="1">
        <v>7.6291910633599996E-2</v>
      </c>
      <c r="K3" s="1">
        <v>2.88955635048E-2</v>
      </c>
      <c r="L3" s="1">
        <v>3.64782368856E-2</v>
      </c>
      <c r="M3" s="1">
        <v>6.5848467770900004E-2</v>
      </c>
      <c r="N3" s="1">
        <v>0.102771104271</v>
      </c>
      <c r="O3" s="1">
        <v>9.5390499637699994E-2</v>
      </c>
      <c r="P3" s="1">
        <v>0.65193792854100008</v>
      </c>
      <c r="Q3" s="1">
        <v>-0.39043115332</v>
      </c>
      <c r="R3" s="1">
        <v>47684</v>
      </c>
      <c r="S3" s="1">
        <v>3977.7896006199999</v>
      </c>
      <c r="T3" s="1">
        <v>3903.2159828600002</v>
      </c>
      <c r="U3" s="1">
        <v>14105.058251099999</v>
      </c>
      <c r="V3" s="1">
        <v>16.4209072582</v>
      </c>
      <c r="W3" s="1">
        <v>12.2213842794</v>
      </c>
      <c r="X3" s="1">
        <v>4073.1314121700002</v>
      </c>
      <c r="Y3" s="1">
        <v>3971.22207149</v>
      </c>
      <c r="Z3" s="1">
        <v>14063.397295000001</v>
      </c>
      <c r="AA3" s="1">
        <v>9.9885671477999995E-4</v>
      </c>
      <c r="AB3" s="1">
        <f t="shared" si="0"/>
        <v>0.14424923787768051</v>
      </c>
      <c r="AC3" s="1">
        <f t="shared" ref="AC3:AC18" si="3">0.0762*AL3^0.2606-0.5912</f>
        <v>0.18469952273342194</v>
      </c>
      <c r="AD3" s="1">
        <f t="shared" ref="AD3:AD18" si="4">AB3-AC3</f>
        <v>-4.0450284855741425E-2</v>
      </c>
      <c r="AE3" s="1">
        <f t="shared" ref="AE3:AE18" si="5">P3-AB3/3</f>
        <v>0.60385484924843991</v>
      </c>
      <c r="AF3" s="1">
        <f t="shared" si="1"/>
        <v>-0.18171972639281952</v>
      </c>
      <c r="AG3" s="1">
        <f t="shared" ref="AG3:AH18" si="6">AD3-AD2</f>
        <v>-4.5300580782289712E-2</v>
      </c>
      <c r="AH3" s="1">
        <f t="shared" si="6"/>
        <v>0.6038547705358035</v>
      </c>
      <c r="AI3" s="1">
        <f>-AD3/AE3</f>
        <v>6.698676827069619E-2</v>
      </c>
      <c r="AJ3" s="1">
        <f>-0.0427*AK3-0.1047*53^0.2917+0.9625</f>
        <v>-0.1963953587946029</v>
      </c>
      <c r="AK3" s="2">
        <f>AQ3^4</f>
        <v>19.333300496197833</v>
      </c>
      <c r="AL3" s="1">
        <f>(X3+Y3+Z3)/3</f>
        <v>7369.2502595533333</v>
      </c>
      <c r="AM3" s="1">
        <f>Z3-(Y3+X3)/2</f>
        <v>10041.22055317</v>
      </c>
      <c r="AN3">
        <f>(-2*AJ3-3)/(-2*AJ3+6)</f>
        <v>-0.40783585723169158</v>
      </c>
      <c r="AO3" s="1">
        <f t="shared" ref="AO3:AO18" si="7">1/(2+AN3*AR3-2*0.33*(1+AN3+AR3))</f>
        <v>-0.14499496817056987</v>
      </c>
      <c r="AP3" s="1">
        <v>37174.366906725903</v>
      </c>
      <c r="AQ3" s="1">
        <f>1.35*(AL3/3255000)^-0.0723</f>
        <v>2.096894112417417</v>
      </c>
      <c r="AR3" s="1">
        <f>(2*AQ3+3)/(3-AQ3)</f>
        <v>7.9656088214539622</v>
      </c>
      <c r="AS3" s="1">
        <f>(1+2*AN3)*AL3*(1-AQ3/3)/(2*AO3*AP3*AN3)</f>
        <v>9.3008104509897702E-2</v>
      </c>
      <c r="AT3" s="1">
        <f>(1+2*AN3)*AL3*(1-AQ3/3)/(2*AO3*AP3*AN3)</f>
        <v>9.3008104509897702E-2</v>
      </c>
      <c r="AU3" s="1">
        <f>(1-AN3)*(AL3)*(1-AQ3/3)/(3*AO3*AP3*AN3)</f>
        <v>0.47357587817117852</v>
      </c>
      <c r="AV3" s="1">
        <f>(1-AN3)*(AL3)*(1-AQ3/3)/(3*AO3*AP3*AN3)</f>
        <v>0.47357587817117852</v>
      </c>
      <c r="AW3" s="1">
        <f>AO3*AP3*(AN3*0.01*((AD3-AD2)/3+(AE3-AE2))-2*0.01*((AD3-AD2)/3-(AE3-AE2)/2))</f>
        <v>-21.233740993500586</v>
      </c>
      <c r="AX3" s="1">
        <f>AO3*AP3*(AN3*AR3*0.01*((AD3-AD2)/3+(AE3-AE2))-2*AR3*0.01*((AD3-AD2)/3-(AE3-AE2)/2))</f>
        <v>-169.1396745702969</v>
      </c>
      <c r="AY3" s="1">
        <f>AW3+(AL2-1.35*(AL2/3255000)^-0.0723*AL2/3)</f>
        <v>593.92823937827484</v>
      </c>
      <c r="AZ3" s="1">
        <f>AX3+(AL2+2*1.35*(AL2/3255000)^-0.0723*AL2/3)</f>
        <v>6146.9607405661518</v>
      </c>
    </row>
    <row r="4" spans="1:52" x14ac:dyDescent="0.25">
      <c r="A4">
        <v>1.6453933726400001</v>
      </c>
      <c r="B4">
        <v>2.2481810796700001</v>
      </c>
      <c r="C4">
        <v>0.83864446361800005</v>
      </c>
      <c r="D4">
        <v>0.43702442694900001</v>
      </c>
      <c r="E4">
        <v>0.24640725658500001</v>
      </c>
      <c r="F4">
        <v>0.10415921518600001</v>
      </c>
      <c r="G4">
        <v>9.2896599822800005E-2</v>
      </c>
      <c r="H4">
        <v>0.66111647616900004</v>
      </c>
      <c r="I4">
        <v>0.46275155698999998</v>
      </c>
      <c r="J4">
        <v>0.185320649339</v>
      </c>
      <c r="K4">
        <v>0.122034816881</v>
      </c>
      <c r="L4">
        <v>6.5875421232099995E-2</v>
      </c>
      <c r="M4">
        <v>3.02479383603E-2</v>
      </c>
      <c r="N4">
        <v>0.28441650916299999</v>
      </c>
      <c r="O4">
        <v>0.34307343784099997</v>
      </c>
      <c r="P4">
        <v>1.6545970663610001</v>
      </c>
      <c r="Q4">
        <v>-0.95620495132399996</v>
      </c>
      <c r="R4">
        <v>47684</v>
      </c>
      <c r="S4">
        <v>12777.895235600001</v>
      </c>
      <c r="T4">
        <v>12517.881634699999</v>
      </c>
      <c r="U4">
        <v>47819.530009200003</v>
      </c>
      <c r="V4">
        <v>58.721910993800002</v>
      </c>
      <c r="W4">
        <v>43.220880601200001</v>
      </c>
      <c r="X4">
        <v>13166.636659</v>
      </c>
      <c r="Y4">
        <v>12803.179452300001</v>
      </c>
      <c r="Z4">
        <v>50015.061769699998</v>
      </c>
      <c r="AA4">
        <v>9.5719944978100004E-4</v>
      </c>
      <c r="AB4">
        <f t="shared" si="0"/>
        <v>0.31701430431554378</v>
      </c>
      <c r="AC4">
        <f t="shared" si="3"/>
        <v>0.47917183489631787</v>
      </c>
      <c r="AD4">
        <f t="shared" si="4"/>
        <v>-0.16215753058077409</v>
      </c>
      <c r="AE4">
        <f t="shared" si="5"/>
        <v>1.5489256315891522</v>
      </c>
      <c r="AF4">
        <f t="shared" si="1"/>
        <v>-0.51028422886495628</v>
      </c>
      <c r="AG4">
        <f t="shared" si="6"/>
        <v>-0.12170724572503266</v>
      </c>
      <c r="AH4">
        <f t="shared" si="6"/>
        <v>0.94507078234071229</v>
      </c>
      <c r="AI4" s="1">
        <f t="shared" ref="AI4:AI18" si="8">-AD4/AE4</f>
        <v>0.10469032681343469</v>
      </c>
      <c r="AJ4" s="1">
        <f t="shared" ref="AJ4:AJ18" si="9">-0.0427*AK4-0.1047*53^0.2917+0.9625</f>
        <v>5.1479805097287779E-2</v>
      </c>
      <c r="AK4" s="2">
        <f t="shared" ref="AK4:AK18" si="10">AQ4^4</f>
        <v>13.52826152917463</v>
      </c>
      <c r="AL4">
        <f>(X4+Y4+Z4)/3</f>
        <v>25328.292626999999</v>
      </c>
      <c r="AM4">
        <f>Z4-(Y4+X4)/2</f>
        <v>37030.15371405</v>
      </c>
      <c r="AN4">
        <f t="shared" ref="AN4:AN18" si="11">(-2*AJ4-3)/(-2*AJ4+6)</f>
        <v>-0.52618930939643083</v>
      </c>
      <c r="AO4">
        <f t="shared" si="7"/>
        <v>-0.17225218740536147</v>
      </c>
      <c r="AP4" s="1">
        <v>37174.366906725903</v>
      </c>
      <c r="AQ4" s="1">
        <f t="shared" ref="AQ4:AQ18" si="12">1.35*(AL4/3255000)^-0.0723</f>
        <v>1.9178317211030547</v>
      </c>
      <c r="AR4">
        <f t="shared" ref="AR4:AR18" si="13">(2*AQ4+3)/(3-AQ4)</f>
        <v>6.316636308332475</v>
      </c>
      <c r="AS4">
        <f t="shared" ref="AS4:AS18" si="14">(1+2*AN4)*(AL4-AL3)*(1-AQ4/3)/(2*AO4*AP4*AN4)</f>
        <v>-5.0353587659025888E-2</v>
      </c>
      <c r="AT4" s="1">
        <f t="shared" ref="AT4:AT18" si="15">(1+2*AN4)*AL4*(1-AQ4/3)/(2*AO4*AP4*AN4)</f>
        <v>-7.1015501659425606E-2</v>
      </c>
      <c r="AU4">
        <f t="shared" ref="AU4:AU18" si="16">(1-AN4)*(AL4-AL3)*(1-AQ4/3)/(3*AO4*AP4*AN4)</f>
        <v>0.97812312155934711</v>
      </c>
      <c r="AV4" s="1">
        <f t="shared" ref="AV4:AV18" si="17">(1-AN4)*(AL4)*(1-AQ4/3)/(3*AO4*AP4*AN4)</f>
        <v>1.3794827219182129</v>
      </c>
      <c r="AW4">
        <f>AO4*AP4*(AN4*0.01*((AD4-AD3)/3+(AE4-AE3))-2*0.01*((AD4-AD3)/3-(AE4-AE3)/2))</f>
        <v>-35.235790713004882</v>
      </c>
      <c r="AX4">
        <f>AO4*AP4*(AN4*AR4*0.01*((AD4-AD3)/3+(AE4-AE3))-2*AR4*0.01*((AD4-AD3)/3-(AE4-AE3)/2))</f>
        <v>-222.57167497057094</v>
      </c>
      <c r="AY4">
        <f>AW4+(AL3-1.35*(AL3/3255000)^-0.0723*AL3/3)</f>
        <v>2183.1686414443598</v>
      </c>
      <c r="AZ4">
        <f>AX4+(AL3+2*1.35*(AL3/3255000)^-0.0723*AL3/3)</f>
        <v>17448.370239374697</v>
      </c>
    </row>
    <row r="5" spans="1:52" x14ac:dyDescent="0.25">
      <c r="A5">
        <v>3.1487884125400001</v>
      </c>
      <c r="B5">
        <v>4.0748864564599998</v>
      </c>
      <c r="C5">
        <v>1.1862031065800001</v>
      </c>
      <c r="D5">
        <v>1.6300029767299999</v>
      </c>
      <c r="E5">
        <v>0.51493008102500004</v>
      </c>
      <c r="F5">
        <v>0.29977276064199998</v>
      </c>
      <c r="G5">
        <v>0.19451339465699999</v>
      </c>
      <c r="H5">
        <v>0.66271334744400001</v>
      </c>
      <c r="I5">
        <v>0.90095018846200003</v>
      </c>
      <c r="J5">
        <v>0.28777763106900001</v>
      </c>
      <c r="K5">
        <v>0.375713181678</v>
      </c>
      <c r="L5">
        <v>0.14288359626300001</v>
      </c>
      <c r="M5">
        <v>3.9362677192599997E-2</v>
      </c>
      <c r="N5">
        <v>0.39958295244800002</v>
      </c>
      <c r="O5">
        <v>0.68812835277499995</v>
      </c>
      <c r="P5">
        <v>2.6560478027109999</v>
      </c>
      <c r="Q5">
        <v>-1.568283609724</v>
      </c>
      <c r="R5">
        <v>47684</v>
      </c>
      <c r="S5">
        <v>24136.3529285</v>
      </c>
      <c r="T5">
        <v>23422.9739701</v>
      </c>
      <c r="U5">
        <v>93103.556972100007</v>
      </c>
      <c r="V5">
        <v>117.61625472599999</v>
      </c>
      <c r="W5">
        <v>85.468871372600006</v>
      </c>
      <c r="X5">
        <v>25013.793763900001</v>
      </c>
      <c r="Y5">
        <v>23997.756531899999</v>
      </c>
      <c r="Z5">
        <v>99190.078895500003</v>
      </c>
      <c r="AA5">
        <v>9.9883865009299999E-4</v>
      </c>
      <c r="AB5">
        <f t="shared" si="0"/>
        <v>0.22118664939348998</v>
      </c>
      <c r="AC5">
        <f t="shared" si="3"/>
        <v>0.68271795400820712</v>
      </c>
      <c r="AD5">
        <f t="shared" si="4"/>
        <v>-0.46153130461471714</v>
      </c>
      <c r="AE5">
        <f t="shared" si="5"/>
        <v>2.5823189195798366</v>
      </c>
      <c r="AF5">
        <f t="shared" si="1"/>
        <v>-1.10683725196201</v>
      </c>
      <c r="AG5">
        <f t="shared" si="6"/>
        <v>-0.29937377403394305</v>
      </c>
      <c r="AH5">
        <f t="shared" si="6"/>
        <v>1.0333932879906844</v>
      </c>
      <c r="AI5" s="1">
        <f t="shared" si="8"/>
        <v>0.17872746124239833</v>
      </c>
      <c r="AJ5" s="1">
        <f t="shared" si="9"/>
        <v>0.15296278796009599</v>
      </c>
      <c r="AK5" s="2">
        <f t="shared" si="10"/>
        <v>11.151610876649848</v>
      </c>
      <c r="AL5">
        <f>(X5+Y5+Z5)/3</f>
        <v>49400.543063766672</v>
      </c>
      <c r="AM5">
        <f>Z5-(Y5+X5)/2</f>
        <v>74684.303747600003</v>
      </c>
      <c r="AN5">
        <f t="shared" si="11"/>
        <v>-0.58059051036278764</v>
      </c>
      <c r="AO5">
        <f t="shared" si="7"/>
        <v>-0.18805829086347117</v>
      </c>
      <c r="AP5" s="1">
        <v>37174.366906725903</v>
      </c>
      <c r="AQ5" s="1">
        <f t="shared" si="12"/>
        <v>1.8274032867570487</v>
      </c>
      <c r="AR5">
        <f t="shared" si="13"/>
        <v>5.6752730912143381</v>
      </c>
      <c r="AS5">
        <f t="shared" si="14"/>
        <v>-0.18681941934695362</v>
      </c>
      <c r="AT5" s="1">
        <f t="shared" si="15"/>
        <v>-0.38338670473871495</v>
      </c>
      <c r="AU5">
        <f t="shared" si="16"/>
        <v>1.2213390056390054</v>
      </c>
      <c r="AV5" s="1">
        <f t="shared" si="17"/>
        <v>2.5064050534874571</v>
      </c>
      <c r="AW5">
        <f>AO5*AP5*(AN5*0.01*((AD5-AD4)/3+(AE5-AE4))-2*0.01*((AD5-AD4)/3-(AE5-AE4)/2))</f>
        <v>-48.302928620553381</v>
      </c>
      <c r="AX5">
        <f>AO5*AP5*(AN5*AR5*0.01*((AD5-AD4)/3+(AE5-AE4))-2*AR5*0.01*((AD5-AD4)/3-(AE5-AE4)/2))</f>
        <v>-274.13231102707351</v>
      </c>
      <c r="AY5">
        <f>AW5+(AL4-1.35*(AL4/3255000)^-0.0723*AL4/3)</f>
        <v>9088.1886845657064</v>
      </c>
      <c r="AZ5">
        <f>AX5+(AL4+2*1.35*(AL4/3255000)^-0.0723*AL4/3)</f>
        <v>57437.762343600407</v>
      </c>
    </row>
    <row r="6" spans="1:52" x14ac:dyDescent="0.25">
      <c r="A6">
        <v>4.8111521126300003</v>
      </c>
      <c r="B6">
        <v>6.0170728312900001</v>
      </c>
      <c r="C6">
        <v>1.49149612989</v>
      </c>
      <c r="D6">
        <v>3.2293736645800002</v>
      </c>
      <c r="E6">
        <v>0.73870999253000003</v>
      </c>
      <c r="F6">
        <v>0.53782098359499997</v>
      </c>
      <c r="G6">
        <v>0.31384019965799997</v>
      </c>
      <c r="H6">
        <v>0.66446645010899996</v>
      </c>
      <c r="I6">
        <v>1.3939363577599999</v>
      </c>
      <c r="J6">
        <v>0.37966621234699999</v>
      </c>
      <c r="K6">
        <v>0.72701213389300001</v>
      </c>
      <c r="L6">
        <v>0.201584587983</v>
      </c>
      <c r="M6">
        <v>6.09566768358E-2</v>
      </c>
      <c r="N6">
        <v>0.48104786590199999</v>
      </c>
      <c r="O6">
        <v>1.0877716341100001</v>
      </c>
      <c r="P6">
        <v>3.6549908813310004</v>
      </c>
      <c r="Q6">
        <v>-2.2482517006239999</v>
      </c>
      <c r="R6">
        <v>47684</v>
      </c>
      <c r="S6">
        <v>36966.744666300001</v>
      </c>
      <c r="T6">
        <v>35201.937313299997</v>
      </c>
      <c r="U6">
        <v>145014.32901300001</v>
      </c>
      <c r="V6">
        <v>184.756155713</v>
      </c>
      <c r="W6">
        <v>132.47279832500001</v>
      </c>
      <c r="X6">
        <v>38033.984867699997</v>
      </c>
      <c r="Y6">
        <v>36363.353644299998</v>
      </c>
      <c r="Z6">
        <v>154081.82382799999</v>
      </c>
      <c r="AA6">
        <v>9.2376649774499997E-4</v>
      </c>
      <c r="AB6">
        <f t="shared" si="0"/>
        <v>0.1159836065091735</v>
      </c>
      <c r="AC6">
        <f t="shared" si="3"/>
        <v>0.83484291662911847</v>
      </c>
      <c r="AD6">
        <f t="shared" si="4"/>
        <v>-0.71885931011994497</v>
      </c>
      <c r="AE6">
        <f t="shared" si="5"/>
        <v>3.616329679161276</v>
      </c>
      <c r="AF6">
        <f t="shared" si="1"/>
        <v>-1.7115118341563267</v>
      </c>
      <c r="AG6">
        <f t="shared" si="6"/>
        <v>-0.25732800550522783</v>
      </c>
      <c r="AH6">
        <f t="shared" si="6"/>
        <v>1.0340107595814394</v>
      </c>
      <c r="AI6" s="1">
        <f t="shared" si="8"/>
        <v>0.19878146460548027</v>
      </c>
      <c r="AJ6" s="1">
        <f t="shared" si="9"/>
        <v>0.20899299702058438</v>
      </c>
      <c r="AK6" s="2">
        <f t="shared" si="10"/>
        <v>9.8394279946711976</v>
      </c>
      <c r="AL6">
        <f>(X6+Y6+Z6)/3</f>
        <v>76159.720779999989</v>
      </c>
      <c r="AM6">
        <f>Z6-(Y6+X6)/2</f>
        <v>116883.154572</v>
      </c>
      <c r="AN6">
        <f t="shared" si="11"/>
        <v>-0.61232128590011592</v>
      </c>
      <c r="AO6">
        <f t="shared" si="7"/>
        <v>-0.19883849199480624</v>
      </c>
      <c r="AP6" s="1">
        <v>37174.366906725903</v>
      </c>
      <c r="AQ6" s="1">
        <f t="shared" si="12"/>
        <v>1.7710974712384502</v>
      </c>
      <c r="AR6">
        <f t="shared" si="13"/>
        <v>5.3236076819452256</v>
      </c>
      <c r="AS6">
        <f t="shared" si="14"/>
        <v>-0.27202424592918883</v>
      </c>
      <c r="AT6" s="1">
        <f t="shared" si="15"/>
        <v>-0.77421252756914993</v>
      </c>
      <c r="AU6">
        <f t="shared" si="16"/>
        <v>1.3015950285759874</v>
      </c>
      <c r="AV6" s="1">
        <f t="shared" si="17"/>
        <v>3.7044902872649614</v>
      </c>
      <c r="AW6">
        <f>AO6*AP6*(AN6*0.01*((AD6-AD5)/3+(AE6-AE5))-2*0.01*((AD6-AD5)/3-(AE6-AE5)/2))</f>
        <v>-46.193543558420032</v>
      </c>
      <c r="AX6">
        <f>AO6*AP6*(AN6*AR6*0.01*((AD6-AD5)/3+(AE6-AE5))-2*AR6*0.01*((AD6-AD5)/3-(AE6-AE5)/2))</f>
        <v>-245.91630334387625</v>
      </c>
      <c r="AY6">
        <f>AW6+(AL5-1.35*(AL5/3255000)^-0.0723*AL5/3)</f>
        <v>19262.777932771474</v>
      </c>
      <c r="AZ6">
        <f>AX6+(AL5+2*1.35*(AL5/3255000)^-0.0723*AL5/3)</f>
        <v>109337.76993529634</v>
      </c>
    </row>
    <row r="7" spans="1:52" x14ac:dyDescent="0.25">
      <c r="A7">
        <v>6.5685508673699999</v>
      </c>
      <c r="B7">
        <v>8.0489269865599997</v>
      </c>
      <c r="C7">
        <v>1.8161656768700001</v>
      </c>
      <c r="D7">
        <v>5.0364621950900004</v>
      </c>
      <c r="E7">
        <v>0.910983594354</v>
      </c>
      <c r="F7">
        <v>0.83433223985799998</v>
      </c>
      <c r="G7">
        <v>0.44553296093599998</v>
      </c>
      <c r="H7">
        <v>0.66913458300600004</v>
      </c>
      <c r="I7">
        <v>1.93615011175</v>
      </c>
      <c r="J7">
        <v>0.475730504168</v>
      </c>
      <c r="K7">
        <v>1.1423282424500001</v>
      </c>
      <c r="L7">
        <v>0.25640639831200002</v>
      </c>
      <c r="M7">
        <v>0.101427345163</v>
      </c>
      <c r="N7">
        <v>0.55789080430100002</v>
      </c>
      <c r="O7">
        <v>1.53111720314</v>
      </c>
      <c r="P7">
        <v>4.6534031123809996</v>
      </c>
      <c r="Q7">
        <v>-2.9848334013639999</v>
      </c>
      <c r="R7">
        <v>47684</v>
      </c>
      <c r="S7">
        <v>50675.3953339</v>
      </c>
      <c r="T7">
        <v>47873.394558799999</v>
      </c>
      <c r="U7">
        <v>201348.93563200001</v>
      </c>
      <c r="V7">
        <v>257.52218093499999</v>
      </c>
      <c r="W7">
        <v>181.88015537199999</v>
      </c>
      <c r="X7">
        <v>51728.756518499998</v>
      </c>
      <c r="Y7">
        <v>49267.991534599998</v>
      </c>
      <c r="Z7">
        <v>212085.26388000001</v>
      </c>
      <c r="AA7">
        <v>9.94511665883E-4</v>
      </c>
      <c r="AB7">
        <f t="shared" si="0"/>
        <v>-0.16414932304338326</v>
      </c>
      <c r="AC7">
        <f t="shared" si="3"/>
        <v>0.95685247262380524</v>
      </c>
      <c r="AD7">
        <f t="shared" si="4"/>
        <v>-1.1210017956671885</v>
      </c>
      <c r="AE7">
        <f t="shared" si="5"/>
        <v>4.708119553395461</v>
      </c>
      <c r="AF7">
        <f t="shared" si="1"/>
        <v>-2.490850879233883</v>
      </c>
      <c r="AG7">
        <f t="shared" si="6"/>
        <v>-0.40214248554724352</v>
      </c>
      <c r="AH7">
        <f t="shared" si="6"/>
        <v>1.0917898742341849</v>
      </c>
      <c r="AI7" s="1">
        <f t="shared" si="8"/>
        <v>0.23809968777422619</v>
      </c>
      <c r="AJ7" s="1">
        <f t="shared" si="9"/>
        <v>0.24557787427962874</v>
      </c>
      <c r="AK7" s="2">
        <f t="shared" si="10"/>
        <v>8.9826393000799953</v>
      </c>
      <c r="AL7">
        <f>(X7+Y7+Z7)/3</f>
        <v>104360.67064436666</v>
      </c>
      <c r="AM7">
        <f>Z7-(Y7+X7)/2</f>
        <v>161586.88985345</v>
      </c>
      <c r="AN7">
        <f t="shared" si="11"/>
        <v>-0.63373651336143799</v>
      </c>
      <c r="AO7">
        <f t="shared" si="7"/>
        <v>-0.20698570618504308</v>
      </c>
      <c r="AP7" s="1">
        <v>37174.366906725903</v>
      </c>
      <c r="AQ7" s="1">
        <f t="shared" si="12"/>
        <v>1.7312149356228954</v>
      </c>
      <c r="AR7">
        <f t="shared" si="13"/>
        <v>5.0934000191895752</v>
      </c>
      <c r="AS7">
        <f t="shared" si="14"/>
        <v>-0.3271055172111782</v>
      </c>
      <c r="AT7" s="1">
        <f t="shared" si="15"/>
        <v>-1.2104894094636414</v>
      </c>
      <c r="AU7">
        <f t="shared" si="16"/>
        <v>1.3319828513488869</v>
      </c>
      <c r="AV7" s="1">
        <f t="shared" si="17"/>
        <v>4.9291468664042242</v>
      </c>
      <c r="AW7">
        <f>AO7*AP7*(AN7*0.01*((AD7-AD6)/3+(AE7-AE6))-2*0.01*((AD7-AD6)/3-(AE7-AE6)/2))</f>
        <v>-57.934558401192319</v>
      </c>
      <c r="AX7">
        <f>AO7*AP7*(AN7*AR7*0.01*((AD7-AD6)/3+(AE7-AE6))-2*AR7*0.01*((AD7-AD6)/3-(AE7-AE6)/2))</f>
        <v>-295.08388087237262</v>
      </c>
      <c r="AY7">
        <f>AW7+(AL6-1.35*(AL6/3255000)^-0.0723*AL6/3)</f>
        <v>31139.689927037314</v>
      </c>
      <c r="AZ7">
        <f>AX7+(AL6+2*1.35*(AL6/3255000)^-0.0723*AL6/3)</f>
        <v>165788.82948825057</v>
      </c>
    </row>
    <row r="8" spans="1:52" x14ac:dyDescent="0.25">
      <c r="A8">
        <v>8.3302405671600006</v>
      </c>
      <c r="B8">
        <v>10.1070685776</v>
      </c>
      <c r="C8">
        <v>2.1495296266300001</v>
      </c>
      <c r="D8">
        <v>6.8429299658199998</v>
      </c>
      <c r="E8">
        <v>1.0877739685500001</v>
      </c>
      <c r="F8">
        <v>1.1766061752600001</v>
      </c>
      <c r="G8">
        <v>0.60224780093999997</v>
      </c>
      <c r="H8">
        <v>0.67458942665199995</v>
      </c>
      <c r="I8">
        <v>2.5131670861900002</v>
      </c>
      <c r="J8">
        <v>0.58585158734200005</v>
      </c>
      <c r="K8">
        <v>1.5978758454999999</v>
      </c>
      <c r="L8">
        <v>0.30466644365500001</v>
      </c>
      <c r="M8">
        <v>0.15789478925600001</v>
      </c>
      <c r="N8">
        <v>0.64738771509000004</v>
      </c>
      <c r="O8">
        <v>2.0033898514400001</v>
      </c>
      <c r="P8">
        <v>5.6585920053109993</v>
      </c>
      <c r="Q8">
        <v>-3.744351870454</v>
      </c>
      <c r="R8">
        <v>47684</v>
      </c>
      <c r="S8">
        <v>64481.5269558</v>
      </c>
      <c r="T8">
        <v>61414.419695099998</v>
      </c>
      <c r="U8">
        <v>261874.62699399999</v>
      </c>
      <c r="V8">
        <v>336.93680233100002</v>
      </c>
      <c r="W8">
        <v>234.26768086800001</v>
      </c>
      <c r="X8">
        <v>65734.423786800005</v>
      </c>
      <c r="Y8">
        <v>63032.129388900001</v>
      </c>
      <c r="Z8">
        <v>273794.27775299997</v>
      </c>
      <c r="AA8">
        <v>9.9790936650899996E-4</v>
      </c>
      <c r="AB8">
        <f t="shared" si="0"/>
        <v>-0.49149247383222239</v>
      </c>
      <c r="AC8">
        <f t="shared" si="3"/>
        <v>1.0616607449228568</v>
      </c>
      <c r="AD8">
        <f t="shared" si="4"/>
        <v>-1.5531532187550792</v>
      </c>
      <c r="AE8">
        <f t="shared" si="5"/>
        <v>5.8224228299217398</v>
      </c>
      <c r="AF8">
        <f t="shared" si="1"/>
        <v>-3.320788476487722</v>
      </c>
      <c r="AG8">
        <f t="shared" si="6"/>
        <v>-0.43215142308789067</v>
      </c>
      <c r="AH8">
        <f t="shared" si="6"/>
        <v>1.1143032765262788</v>
      </c>
      <c r="AI8" s="1">
        <f t="shared" si="8"/>
        <v>0.26675376627979375</v>
      </c>
      <c r="AJ8" s="1">
        <f t="shared" si="9"/>
        <v>0.27247289043055145</v>
      </c>
      <c r="AK8" s="2">
        <f t="shared" si="10"/>
        <v>8.3527794370607289</v>
      </c>
      <c r="AL8">
        <f>(X8+Y8+Z8)/3</f>
        <v>134186.94364290001</v>
      </c>
      <c r="AM8">
        <f>Z8-(Y8+X8)/2</f>
        <v>209411.00116514997</v>
      </c>
      <c r="AN8">
        <f t="shared" si="11"/>
        <v>-0.64984611306405815</v>
      </c>
      <c r="AO8">
        <f t="shared" si="7"/>
        <v>-0.21368361930309693</v>
      </c>
      <c r="AP8" s="1">
        <v>37174.366906725903</v>
      </c>
      <c r="AQ8" s="1">
        <f t="shared" si="12"/>
        <v>1.7000345723760852</v>
      </c>
      <c r="AR8">
        <f t="shared" si="13"/>
        <v>4.9232610412188098</v>
      </c>
      <c r="AS8">
        <f t="shared" si="14"/>
        <v>-0.37517136267571927</v>
      </c>
      <c r="AT8" s="1">
        <f t="shared" si="15"/>
        <v>-1.6878776138833129</v>
      </c>
      <c r="AU8">
        <f t="shared" si="16"/>
        <v>1.3769126245289482</v>
      </c>
      <c r="AV8" s="1">
        <f t="shared" si="17"/>
        <v>6.1946625633698504</v>
      </c>
      <c r="AW8">
        <f>AO8*AP8*(AN8*0.01*((AD8-AD7)/3+(AE8-AE7))-2*0.01*((AD8-AD7)/3-(AE8-AE7)/2))</f>
        <v>-61.315430794662092</v>
      </c>
      <c r="AX8">
        <f>AO8*AP8*(AN8*AR8*0.01*((AD8-AD7)/3+(AE8-AE7))-2*AR8*0.01*((AD8-AD7)/3-(AE8-AE7)/2))</f>
        <v>-301.87187165690796</v>
      </c>
      <c r="AY8">
        <f>AW8+(AL7-1.35*(AL7/3255000)^-0.0723*AL7/3)</f>
        <v>44075.771309855532</v>
      </c>
      <c r="AZ8">
        <f>AX8+(AL7+2*1.35*(AL7/3255000)^-0.0723*AL7/3)</f>
        <v>224505.96658014267</v>
      </c>
    </row>
    <row r="9" spans="1:52" x14ac:dyDescent="0.25">
      <c r="A9">
        <v>10.1081107487</v>
      </c>
      <c r="B9">
        <v>12.195055438300001</v>
      </c>
      <c r="C9">
        <v>2.4747617239499999</v>
      </c>
      <c r="D9">
        <v>8.6901713650599994</v>
      </c>
      <c r="E9">
        <v>1.3215418748400001</v>
      </c>
      <c r="F9">
        <v>1.5834601615799999</v>
      </c>
      <c r="G9">
        <v>0.76246501723299998</v>
      </c>
      <c r="H9">
        <v>0.68120604074900004</v>
      </c>
      <c r="I9">
        <v>3.1286209441400001</v>
      </c>
      <c r="J9">
        <v>0.70537010123499999</v>
      </c>
      <c r="K9">
        <v>2.07144989808</v>
      </c>
      <c r="L9">
        <v>0.36062319405799997</v>
      </c>
      <c r="M9">
        <v>0.22742787231600001</v>
      </c>
      <c r="N9">
        <v>0.75719399490200001</v>
      </c>
      <c r="O9">
        <v>2.5019663085600001</v>
      </c>
      <c r="P9">
        <v>6.6582194092909992</v>
      </c>
      <c r="Q9">
        <v>-4.5398893712639996</v>
      </c>
      <c r="R9">
        <v>47684</v>
      </c>
      <c r="S9">
        <v>77174.377303600006</v>
      </c>
      <c r="T9">
        <v>74498.6580483</v>
      </c>
      <c r="U9">
        <v>317479.17787800002</v>
      </c>
      <c r="V9">
        <v>412.750238239</v>
      </c>
      <c r="W9">
        <v>282.455016199</v>
      </c>
      <c r="X9">
        <v>78922.910173600001</v>
      </c>
      <c r="Y9">
        <v>76247.199480700001</v>
      </c>
      <c r="Z9">
        <v>330875.90323400003</v>
      </c>
      <c r="AA9">
        <v>8.2694992556400001E-4</v>
      </c>
      <c r="AB9">
        <f t="shared" si="0"/>
        <v>-0.88855303993187196</v>
      </c>
      <c r="AC9">
        <f t="shared" si="3"/>
        <v>1.1448622709563296</v>
      </c>
      <c r="AD9">
        <f t="shared" si="4"/>
        <v>-2.0334153108882016</v>
      </c>
      <c r="AE9">
        <f t="shared" si="5"/>
        <v>6.9544037559349565</v>
      </c>
      <c r="AF9">
        <f t="shared" si="1"/>
        <v>-4.2176627445773711</v>
      </c>
      <c r="AG9">
        <f t="shared" si="6"/>
        <v>-0.48026209213312243</v>
      </c>
      <c r="AH9">
        <f t="shared" si="6"/>
        <v>1.1319809260132168</v>
      </c>
      <c r="AI9" s="1">
        <f t="shared" si="8"/>
        <v>0.29239247277710401</v>
      </c>
      <c r="AJ9" s="1">
        <f t="shared" si="9"/>
        <v>0.29139146749115941</v>
      </c>
      <c r="AK9" s="2">
        <f t="shared" si="10"/>
        <v>7.9097214262736575</v>
      </c>
      <c r="AL9">
        <f>(X9+Y9+Z9)/3</f>
        <v>162015.33762943334</v>
      </c>
      <c r="AM9">
        <f>Z9-(Y9+X9)/2</f>
        <v>253290.84840685001</v>
      </c>
      <c r="AN9">
        <f t="shared" si="11"/>
        <v>-0.66136964644052443</v>
      </c>
      <c r="AO9">
        <f t="shared" si="7"/>
        <v>-0.21882528986923702</v>
      </c>
      <c r="AP9" s="1">
        <v>37174.366906725903</v>
      </c>
      <c r="AQ9" s="1">
        <f t="shared" si="12"/>
        <v>1.6770279356474203</v>
      </c>
      <c r="AR9">
        <f t="shared" si="13"/>
        <v>4.8028647335076666</v>
      </c>
      <c r="AS9">
        <f t="shared" si="14"/>
        <v>-0.36809003245933619</v>
      </c>
      <c r="AT9" s="1">
        <f t="shared" si="15"/>
        <v>-2.1429993737974056</v>
      </c>
      <c r="AU9">
        <f t="shared" si="16"/>
        <v>1.2632148622213983</v>
      </c>
      <c r="AV9" s="1">
        <f t="shared" si="17"/>
        <v>7.354365562754241</v>
      </c>
      <c r="AW9">
        <f>AO9*AP9*(AN9*0.01*((AD9-AD8)/3+(AE9-AE8))-2*0.01*((AD9-AD8)/3-(AE9-AE8)/2))</f>
        <v>-65.840140129794449</v>
      </c>
      <c r="AX9">
        <f>AO9*AP9*(AN9*AR9*0.01*((AD9-AD8)/3+(AE9-AE8))-2*AR9*0.01*((AD9-AD8)/3-(AE9-AE8)/2))</f>
        <v>-316.2212870785927</v>
      </c>
      <c r="AY9">
        <f>AW9+(AL8-1.35*(AL8/3255000)^-0.0723*AL8/3)</f>
        <v>58080.289051299747</v>
      </c>
      <c r="AZ9">
        <f>AX9+(AL8+2*1.35*(AL8/3255000)^-0.0723*AL8/3)</f>
        <v>285952.35125876236</v>
      </c>
    </row>
    <row r="10" spans="1:52" x14ac:dyDescent="0.25">
      <c r="A10">
        <v>11.863345736599999</v>
      </c>
      <c r="B10">
        <v>14.2349588671</v>
      </c>
      <c r="C10">
        <v>2.7472406736899999</v>
      </c>
      <c r="D10">
        <v>10.5864478362</v>
      </c>
      <c r="E10">
        <v>1.5211232696300001</v>
      </c>
      <c r="F10">
        <v>2.05003769658</v>
      </c>
      <c r="G10">
        <v>0.95173671292299999</v>
      </c>
      <c r="H10">
        <v>0.68814664427100003</v>
      </c>
      <c r="I10">
        <v>3.7674422456699999</v>
      </c>
      <c r="J10">
        <v>0.82978513771499995</v>
      </c>
      <c r="K10">
        <v>2.5706581653999998</v>
      </c>
      <c r="L10">
        <v>0.41208731665699999</v>
      </c>
      <c r="M10">
        <v>0.31685360629999998</v>
      </c>
      <c r="N10">
        <v>0.82533530423000001</v>
      </c>
      <c r="O10">
        <v>3.0193828767599999</v>
      </c>
      <c r="P10">
        <v>7.652869856880999</v>
      </c>
      <c r="Q10">
        <v>-5.3360468344539997</v>
      </c>
      <c r="R10">
        <v>47684</v>
      </c>
      <c r="S10">
        <v>89707.948510600007</v>
      </c>
      <c r="T10">
        <v>86869.852699800002</v>
      </c>
      <c r="U10">
        <v>370178.37524099997</v>
      </c>
      <c r="V10">
        <v>486.99896430400003</v>
      </c>
      <c r="W10">
        <v>328.01130412100002</v>
      </c>
      <c r="X10">
        <v>91684.086997599996</v>
      </c>
      <c r="Y10">
        <v>89073.281489500005</v>
      </c>
      <c r="Z10">
        <v>385057.013936</v>
      </c>
      <c r="AA10">
        <v>8.2633999526200003E-4</v>
      </c>
      <c r="AB10">
        <f t="shared" si="0"/>
        <v>-1.305056091661605</v>
      </c>
      <c r="AC10">
        <f t="shared" si="3"/>
        <v>1.2149924069721456</v>
      </c>
      <c r="AD10">
        <f t="shared" si="4"/>
        <v>-2.5200484986337504</v>
      </c>
      <c r="AE10">
        <f t="shared" si="5"/>
        <v>8.087888554101534</v>
      </c>
      <c r="AF10">
        <f t="shared" si="1"/>
        <v>-5.1314910201021045</v>
      </c>
      <c r="AG10">
        <f t="shared" si="6"/>
        <v>-0.48663318774554876</v>
      </c>
      <c r="AH10">
        <f t="shared" si="6"/>
        <v>1.1334847981665774</v>
      </c>
      <c r="AI10" s="1">
        <f t="shared" si="8"/>
        <v>0.31158299001978484</v>
      </c>
      <c r="AJ10" s="1">
        <f t="shared" si="9"/>
        <v>0.30591313299244016</v>
      </c>
      <c r="AK10" s="2">
        <f t="shared" si="10"/>
        <v>7.5696355831523254</v>
      </c>
      <c r="AL10">
        <f>(X10+Y10+Z10)/3</f>
        <v>188604.79414103334</v>
      </c>
      <c r="AM10">
        <f>Z10-(Y10+X10)/2</f>
        <v>294678.32969245</v>
      </c>
      <c r="AN10">
        <f t="shared" si="11"/>
        <v>-0.67032476016571307</v>
      </c>
      <c r="AO10">
        <f t="shared" si="7"/>
        <v>-0.22304918350314507</v>
      </c>
      <c r="AP10" s="1">
        <v>37174.366906725903</v>
      </c>
      <c r="AQ10" s="1">
        <f t="shared" si="12"/>
        <v>1.6587034312572033</v>
      </c>
      <c r="AR10">
        <f t="shared" si="13"/>
        <v>4.7099254629688199</v>
      </c>
      <c r="AS10">
        <f t="shared" si="14"/>
        <v>-0.36430180670442502</v>
      </c>
      <c r="AT10" s="1">
        <f t="shared" si="15"/>
        <v>-2.5840718943886407</v>
      </c>
      <c r="AU10">
        <f t="shared" si="16"/>
        <v>1.1908668422987512</v>
      </c>
      <c r="AV10" s="1">
        <f t="shared" si="17"/>
        <v>8.4470773422221797</v>
      </c>
      <c r="AW10">
        <f>AO10*AP10*(AN10*0.01*((AD10-AD9)/3+(AE10-AE9))-2*0.01*((AD10-AD9)/3-(AE10-AE9)/2))</f>
        <v>-66.900692184124352</v>
      </c>
      <c r="AX10">
        <f>AO10*AP10*(AN10*AR10*0.01*((AD10-AD9)/3+(AE10-AE9))-2*AR10*0.01*((AD10-AD9)/3-(AE10-AE9)/2))</f>
        <v>-315.09727360824644</v>
      </c>
      <c r="AY10">
        <f>AW10+(AL9-1.35*(AL9/3255000)^-0.0723*AL9/3)</f>
        <v>71380.354534613085</v>
      </c>
      <c r="AZ10">
        <f>AX10+(AL9+2*1.35*(AL9/3255000)^-0.0723*AL9/3)</f>
        <v>342836.40516109735</v>
      </c>
    </row>
    <row r="11" spans="1:52" x14ac:dyDescent="0.25">
      <c r="A11">
        <v>13.559501474499999</v>
      </c>
      <c r="B11">
        <v>16.163550637</v>
      </c>
      <c r="C11">
        <v>2.9394091472400001</v>
      </c>
      <c r="D11">
        <v>12.44720294</v>
      </c>
      <c r="E11">
        <v>1.74385571744</v>
      </c>
      <c r="F11">
        <v>2.5835721612999998</v>
      </c>
      <c r="G11">
        <v>1.164625002</v>
      </c>
      <c r="H11">
        <v>0.69543474577300002</v>
      </c>
      <c r="I11">
        <v>4.4114544909299997</v>
      </c>
      <c r="J11">
        <v>0.93983569287299995</v>
      </c>
      <c r="K11">
        <v>3.0825401082799999</v>
      </c>
      <c r="L11">
        <v>0.47562223757700001</v>
      </c>
      <c r="M11">
        <v>0.41901386175900002</v>
      </c>
      <c r="N11">
        <v>0.93752317205199998</v>
      </c>
      <c r="O11">
        <v>3.5471740277300001</v>
      </c>
      <c r="P11">
        <v>8.6574270871509995</v>
      </c>
      <c r="Q11">
        <v>-6.1335673650839997</v>
      </c>
      <c r="R11">
        <v>47683</v>
      </c>
      <c r="S11">
        <v>101881.861531</v>
      </c>
      <c r="T11">
        <v>99661.439344600003</v>
      </c>
      <c r="U11">
        <v>416507.35648100002</v>
      </c>
      <c r="V11">
        <v>557.87847178000004</v>
      </c>
      <c r="W11">
        <v>369.68770880099999</v>
      </c>
      <c r="X11">
        <v>104045.757054</v>
      </c>
      <c r="Y11">
        <v>101339.81292700001</v>
      </c>
      <c r="Z11">
        <v>434989.45493900002</v>
      </c>
      <c r="AA11">
        <v>6.9585248786499998E-4</v>
      </c>
      <c r="AB11">
        <f t="shared" si="0"/>
        <v>-1.742412368716928</v>
      </c>
      <c r="AC11">
        <f t="shared" si="3"/>
        <v>1.2742085942340333</v>
      </c>
      <c r="AD11">
        <f t="shared" si="4"/>
        <v>-3.0166209629509613</v>
      </c>
      <c r="AE11">
        <f t="shared" si="5"/>
        <v>9.2382312100566431</v>
      </c>
      <c r="AF11">
        <f t="shared" si="1"/>
        <v>-6.0711259122924277</v>
      </c>
      <c r="AG11">
        <f t="shared" si="6"/>
        <v>-0.49657246431721092</v>
      </c>
      <c r="AH11">
        <f t="shared" si="6"/>
        <v>1.1503426559551091</v>
      </c>
      <c r="AI11" s="1">
        <f t="shared" si="8"/>
        <v>0.32653663827628593</v>
      </c>
      <c r="AJ11" s="1">
        <f t="shared" si="9"/>
        <v>0.31727968592252298</v>
      </c>
      <c r="AK11" s="2">
        <f t="shared" si="10"/>
        <v>7.303439964180833</v>
      </c>
      <c r="AL11">
        <f>(X11+Y11+Z11)/3</f>
        <v>213458.34164</v>
      </c>
      <c r="AM11">
        <f>Z11-(Y11+X11)/2</f>
        <v>332296.6699485</v>
      </c>
      <c r="AN11">
        <f t="shared" si="11"/>
        <v>-0.6774018433402893</v>
      </c>
      <c r="AO11">
        <f t="shared" si="7"/>
        <v>-0.22654275773633886</v>
      </c>
      <c r="AP11" s="1">
        <v>37174.366906725903</v>
      </c>
      <c r="AQ11" s="1">
        <f t="shared" si="12"/>
        <v>1.643924492236746</v>
      </c>
      <c r="AR11">
        <f t="shared" si="13"/>
        <v>4.6367985768320761</v>
      </c>
      <c r="AS11">
        <f t="shared" si="14"/>
        <v>-0.34935663398038058</v>
      </c>
      <c r="AT11" s="1">
        <f t="shared" si="15"/>
        <v>-3.0005007427404506</v>
      </c>
      <c r="AU11">
        <f t="shared" si="16"/>
        <v>1.1010999111543833</v>
      </c>
      <c r="AV11" s="1">
        <f t="shared" si="17"/>
        <v>9.4569582481027457</v>
      </c>
      <c r="AW11">
        <f>AO11*AP11*(AN11*0.01*((AD11-AD10)/3+(AE11-AE10))-2*0.01*((AD11-AD10)/3-(AE11-AE10)/2))</f>
        <v>-68.574689602150954</v>
      </c>
      <c r="AX11">
        <f>AO11*AP11*(AN11*AR11*0.01*((AD11-AD10)/3+(AE11-AE10))-2*AR11*0.01*((AD11-AD10)/3-(AE11-AE10)/2))</f>
        <v>-317.96702315395481</v>
      </c>
      <c r="AY11">
        <f>AW11+(AL10-1.35*(AL10/3255000)^-0.0723*AL10/3)</f>
        <v>84256.413053667711</v>
      </c>
      <c r="AZ11">
        <f>AX11+(AL10+2*1.35*(AL10/3255000)^-0.0723*AL10/3)</f>
        <v>396846.43991340633</v>
      </c>
    </row>
    <row r="12" spans="1:52" x14ac:dyDescent="0.25">
      <c r="A12">
        <v>15.2057996294</v>
      </c>
      <c r="B12">
        <v>18.059619066300002</v>
      </c>
      <c r="C12">
        <v>3.12291895208</v>
      </c>
      <c r="D12">
        <v>14.2694830545</v>
      </c>
      <c r="E12">
        <v>1.9638362609</v>
      </c>
      <c r="F12">
        <v>3.0619996024299998</v>
      </c>
      <c r="G12">
        <v>1.3580397530899999</v>
      </c>
      <c r="H12">
        <v>0.70338931476199995</v>
      </c>
      <c r="I12">
        <v>5.0655207770899997</v>
      </c>
      <c r="J12">
        <v>1.0542576581000001</v>
      </c>
      <c r="K12">
        <v>3.5997949326200001</v>
      </c>
      <c r="L12">
        <v>0.52759045354</v>
      </c>
      <c r="M12">
        <v>0.52421283679200004</v>
      </c>
      <c r="N12">
        <v>1.0004306625999999</v>
      </c>
      <c r="O12">
        <v>4.0626453816700003</v>
      </c>
      <c r="P12">
        <v>9.6531216588909992</v>
      </c>
      <c r="Q12">
        <v>-6.9325291620239993</v>
      </c>
      <c r="R12">
        <v>47678</v>
      </c>
      <c r="S12">
        <v>115023.90525700001</v>
      </c>
      <c r="T12">
        <v>112676.533421</v>
      </c>
      <c r="U12">
        <v>477889.37378199998</v>
      </c>
      <c r="V12">
        <v>634.49468230100001</v>
      </c>
      <c r="W12">
        <v>413.64107056900002</v>
      </c>
      <c r="X12">
        <v>116480.65465500001</v>
      </c>
      <c r="Y12">
        <v>113788.324029</v>
      </c>
      <c r="Z12">
        <v>487839.116553</v>
      </c>
      <c r="AA12">
        <v>6.94616590318E-4</v>
      </c>
      <c r="AB12">
        <f t="shared" si="0"/>
        <v>-2.2197631133044293</v>
      </c>
      <c r="AC12">
        <f t="shared" si="3"/>
        <v>1.3307418346858286</v>
      </c>
      <c r="AD12">
        <f t="shared" si="4"/>
        <v>-3.550504947990258</v>
      </c>
      <c r="AE12">
        <f t="shared" si="5"/>
        <v>10.393042696659142</v>
      </c>
      <c r="AF12">
        <f t="shared" si="1"/>
        <v>-7.0463239427499289</v>
      </c>
      <c r="AG12">
        <f t="shared" si="6"/>
        <v>-0.53388398503929668</v>
      </c>
      <c r="AH12">
        <f t="shared" si="6"/>
        <v>1.1548114866024992</v>
      </c>
      <c r="AI12" s="1">
        <f t="shared" si="8"/>
        <v>0.34162324274214445</v>
      </c>
      <c r="AJ12" s="1">
        <f t="shared" si="9"/>
        <v>0.32744299392804577</v>
      </c>
      <c r="AK12" s="2">
        <f t="shared" si="10"/>
        <v>7.06542338325524</v>
      </c>
      <c r="AL12">
        <f>(X12+Y12+Z12)/3</f>
        <v>239369.36507900001</v>
      </c>
      <c r="AM12">
        <f>Z12-(Y12+X12)/2</f>
        <v>372704.62721100001</v>
      </c>
      <c r="AN12">
        <f t="shared" si="11"/>
        <v>-0.68378073499504788</v>
      </c>
      <c r="AO12">
        <f t="shared" si="7"/>
        <v>-0.22981926632994287</v>
      </c>
      <c r="AP12" s="1">
        <v>37174.366906725903</v>
      </c>
      <c r="AQ12" s="1">
        <f t="shared" si="12"/>
        <v>1.630363889996677</v>
      </c>
      <c r="AR12">
        <f t="shared" si="13"/>
        <v>4.571088433100793</v>
      </c>
      <c r="AS12">
        <f t="shared" si="14"/>
        <v>-0.37215308064260683</v>
      </c>
      <c r="AT12" s="1">
        <f t="shared" si="15"/>
        <v>-3.4379979947659156</v>
      </c>
      <c r="AU12">
        <f t="shared" si="16"/>
        <v>1.1365431160343777</v>
      </c>
      <c r="AV12" s="1">
        <f t="shared" si="17"/>
        <v>10.499531394833886</v>
      </c>
      <c r="AW12">
        <f>AO12*AP12*(AN12*0.01*((AD12-AD11)/3+(AE12-AE11))-2*0.01*((AD12-AD11)/3-(AE12-AE11)/2))</f>
        <v>-72.002187519057358</v>
      </c>
      <c r="AX12">
        <f>AO12*AP12*(AN12*AR12*0.01*((AD12-AD11)/3+(AE12-AE11))-2*AR12*0.01*((AD12-AD11)/3-(AE12-AE11)/2))</f>
        <v>-329.12836652631728</v>
      </c>
      <c r="AY12">
        <f>AW12+(AL11-1.35*(AL11/3255000)^-0.0723*AL11/3)</f>
        <v>96416.540821069328</v>
      </c>
      <c r="AZ12">
        <f>AX12+(AL11+2*1.35*(AL11/3255000)^-0.0723*AL11/3)</f>
        <v>447068.81053629692</v>
      </c>
    </row>
    <row r="13" spans="1:52" x14ac:dyDescent="0.25">
      <c r="A13">
        <v>16.7294617465</v>
      </c>
      <c r="B13">
        <v>19.779134347799999</v>
      </c>
      <c r="C13">
        <v>3.2377934121199998</v>
      </c>
      <c r="D13">
        <v>16.0546791011</v>
      </c>
      <c r="E13">
        <v>2.1991152508499998</v>
      </c>
      <c r="F13">
        <v>3.6113977770500001</v>
      </c>
      <c r="G13">
        <v>1.58653755192</v>
      </c>
      <c r="H13">
        <v>0.71358375624199999</v>
      </c>
      <c r="I13">
        <v>5.7218079667200001</v>
      </c>
      <c r="J13">
        <v>1.16942320062</v>
      </c>
      <c r="K13">
        <v>4.1137508800699996</v>
      </c>
      <c r="L13">
        <v>0.59110330387999999</v>
      </c>
      <c r="M13">
        <v>0.65101980306899998</v>
      </c>
      <c r="N13">
        <v>1.04266017011</v>
      </c>
      <c r="O13">
        <v>4.5164162692599996</v>
      </c>
      <c r="P13">
        <v>10.651713941791</v>
      </c>
      <c r="Q13">
        <v>-7.7351598257539997</v>
      </c>
      <c r="R13">
        <v>47651</v>
      </c>
      <c r="S13">
        <v>125979.902195</v>
      </c>
      <c r="T13">
        <v>124530.201417</v>
      </c>
      <c r="U13">
        <v>518907.14071800001</v>
      </c>
      <c r="V13">
        <v>698.367889666</v>
      </c>
      <c r="W13">
        <v>448.14229766800003</v>
      </c>
      <c r="X13">
        <v>127310.05319000001</v>
      </c>
      <c r="Y13">
        <v>124992.63413000001</v>
      </c>
      <c r="Z13">
        <v>529463.52362999995</v>
      </c>
      <c r="AA13">
        <v>5.1196649472599995E-4</v>
      </c>
      <c r="AB13">
        <f t="shared" si="0"/>
        <v>-2.831527778097831</v>
      </c>
      <c r="AC13">
        <f t="shared" si="3"/>
        <v>1.3737568208773112</v>
      </c>
      <c r="AD13">
        <f t="shared" si="4"/>
        <v>-4.2052845989751422</v>
      </c>
      <c r="AE13">
        <f t="shared" si="5"/>
        <v>11.595556534490276</v>
      </c>
      <c r="AF13">
        <f t="shared" si="1"/>
        <v>-8.15738474899333</v>
      </c>
      <c r="AG13">
        <f t="shared" si="6"/>
        <v>-0.65477965098488422</v>
      </c>
      <c r="AH13">
        <f t="shared" si="6"/>
        <v>1.202513837831134</v>
      </c>
      <c r="AI13" s="1">
        <f t="shared" si="8"/>
        <v>0.3626634553043469</v>
      </c>
      <c r="AJ13" s="1">
        <f t="shared" si="9"/>
        <v>0.33476333451491136</v>
      </c>
      <c r="AK13" s="2">
        <f t="shared" si="10"/>
        <v>6.8939868355534699</v>
      </c>
      <c r="AL13">
        <f>(X13+Y13+Z13)/3</f>
        <v>260588.73698333334</v>
      </c>
      <c r="AM13">
        <f>Z13-(Y13+X13)/2</f>
        <v>403312.17996999994</v>
      </c>
      <c r="AN13">
        <f t="shared" si="11"/>
        <v>-0.68840540814823814</v>
      </c>
      <c r="AO13">
        <f t="shared" si="7"/>
        <v>-0.23227564477322588</v>
      </c>
      <c r="AP13" s="1">
        <v>37174.366906725903</v>
      </c>
      <c r="AQ13" s="1">
        <f t="shared" si="12"/>
        <v>1.6203827546428546</v>
      </c>
      <c r="AR13">
        <f t="shared" si="13"/>
        <v>4.5235484916471487</v>
      </c>
      <c r="AS13">
        <f t="shared" si="14"/>
        <v>-0.30929416041443997</v>
      </c>
      <c r="AT13" s="1">
        <f t="shared" si="15"/>
        <v>-3.7983487438786976</v>
      </c>
      <c r="AU13">
        <f t="shared" si="16"/>
        <v>0.92391886603299123</v>
      </c>
      <c r="AV13" s="1">
        <f t="shared" si="17"/>
        <v>11.346370262988003</v>
      </c>
      <c r="AW13">
        <f>AO13*AP13*(AN13*0.01*((AD13-AD12)/3+(AE13-AE12))-2*0.01*((AD13-AD12)/3-(AE13-AE12)/2))</f>
        <v>-83.019865723825845</v>
      </c>
      <c r="AX13">
        <f>AO13*AP13*(AN13*AR13*0.01*((AD13-AD12)/3+(AE13-AE12))-2*AR13*0.01*((AD13-AD12)/3-(AE13-AE12)/2))</f>
        <v>-375.54438837176116</v>
      </c>
      <c r="AY13">
        <f>AW13+(AL12-1.35*(AL12/3255000)^-0.0723*AL12/3)</f>
        <v>109199.95548119846</v>
      </c>
      <c r="AZ13">
        <f>AX13+(AL12+2*1.35*(AL12/3255000)^-0.0723*AL12/3)</f>
        <v>499166.60015478369</v>
      </c>
    </row>
    <row r="14" spans="1:52" x14ac:dyDescent="0.25">
      <c r="A14">
        <v>18.081688816100002</v>
      </c>
      <c r="B14">
        <v>21.271726302800001</v>
      </c>
      <c r="C14">
        <v>3.3091883763099998</v>
      </c>
      <c r="D14">
        <v>17.676506821</v>
      </c>
      <c r="E14">
        <v>2.3582957909900002</v>
      </c>
      <c r="F14">
        <v>4.1348030436299998</v>
      </c>
      <c r="G14">
        <v>1.77597810368</v>
      </c>
      <c r="H14">
        <v>0.72185379502000002</v>
      </c>
      <c r="I14">
        <v>6.3844676403499996</v>
      </c>
      <c r="J14">
        <v>1.29623965042</v>
      </c>
      <c r="K14">
        <v>4.6168351308200002</v>
      </c>
      <c r="L14">
        <v>0.66077255232499998</v>
      </c>
      <c r="M14">
        <v>0.74583496564100005</v>
      </c>
      <c r="N14">
        <v>1.17799295924</v>
      </c>
      <c r="O14">
        <v>4.86230699511</v>
      </c>
      <c r="P14">
        <v>11.651639237591001</v>
      </c>
      <c r="Q14">
        <v>-8.5126165692040008</v>
      </c>
      <c r="R14">
        <v>47596</v>
      </c>
      <c r="S14">
        <v>135755.55566700001</v>
      </c>
      <c r="T14">
        <v>134825.36241599999</v>
      </c>
      <c r="U14">
        <v>560997.80140700005</v>
      </c>
      <c r="V14">
        <v>755.07714026999997</v>
      </c>
      <c r="W14">
        <v>476.69447153499999</v>
      </c>
      <c r="X14">
        <v>136980.40661999999</v>
      </c>
      <c r="Y14">
        <v>134670.489019</v>
      </c>
      <c r="Z14">
        <v>564678.661953</v>
      </c>
      <c r="AA14">
        <v>5.2344369895499995E-4</v>
      </c>
      <c r="AB14">
        <f t="shared" si="0"/>
        <v>-3.327809748108379</v>
      </c>
      <c r="AC14">
        <f t="shared" si="3"/>
        <v>1.4086099955569944</v>
      </c>
      <c r="AD14">
        <f t="shared" si="4"/>
        <v>-4.7364197436653734</v>
      </c>
      <c r="AE14">
        <f t="shared" si="5"/>
        <v>12.760909153627127</v>
      </c>
      <c r="AF14">
        <f t="shared" si="1"/>
        <v>-9.1536293669038784</v>
      </c>
      <c r="AG14">
        <f t="shared" si="6"/>
        <v>-0.53113514469023126</v>
      </c>
      <c r="AH14">
        <f t="shared" si="6"/>
        <v>1.1653526191368506</v>
      </c>
      <c r="AI14" s="1">
        <f t="shared" si="8"/>
        <v>0.37116632417362727</v>
      </c>
      <c r="AJ14" s="1">
        <f t="shared" si="9"/>
        <v>0.34045131512818549</v>
      </c>
      <c r="AK14" s="2">
        <f t="shared" si="10"/>
        <v>6.7607788586618058</v>
      </c>
      <c r="AL14">
        <f>(X14+Y14+Z14)/3</f>
        <v>278776.51919733331</v>
      </c>
      <c r="AM14">
        <f>Z14-(Y14+X14)/2</f>
        <v>428853.21413350001</v>
      </c>
      <c r="AN14">
        <f t="shared" si="11"/>
        <v>-0.69201640323305158</v>
      </c>
      <c r="AO14">
        <f t="shared" si="7"/>
        <v>-0.23424361447858685</v>
      </c>
      <c r="AP14" s="1">
        <v>37174.366906725903</v>
      </c>
      <c r="AQ14" s="1">
        <f t="shared" si="12"/>
        <v>1.6124979926182434</v>
      </c>
      <c r="AR14">
        <f t="shared" si="13"/>
        <v>4.4864771021003254</v>
      </c>
      <c r="AS14">
        <f t="shared" si="14"/>
        <v>-0.26804191390321302</v>
      </c>
      <c r="AT14" s="1">
        <f t="shared" si="15"/>
        <v>-4.108460882020605</v>
      </c>
      <c r="AU14">
        <f t="shared" si="16"/>
        <v>0.78731349239256376</v>
      </c>
      <c r="AV14" s="1">
        <f t="shared" si="17"/>
        <v>12.067689855959882</v>
      </c>
      <c r="AW14">
        <f>AO14*AP14*(AN14*0.01*((AD14-AD13)/3+(AE14-AE13))-2*0.01*((AD14-AD13)/3-(AE14-AE13)/2))</f>
        <v>-72.755692427366995</v>
      </c>
      <c r="AX14">
        <f>AO14*AP14*(AN14*AR14*0.01*((AD14-AD13)/3+(AE14-AE13))-2*AR14*0.01*((AD14-AD13)/3-(AE14-AE13)/2))</f>
        <v>-326.416748122836</v>
      </c>
      <c r="AY14">
        <f>AW14+(AL13-1.35*(AL13/3255000)^-0.0723*AL13/3)</f>
        <v>119764.81613692062</v>
      </c>
      <c r="AZ14">
        <f>AX14+(AL13+2*1.35*(AL13/3255000)^-0.0723*AL13/3)</f>
        <v>541764.65054318123</v>
      </c>
    </row>
    <row r="15" spans="1:52" x14ac:dyDescent="0.25">
      <c r="A15">
        <v>18.802809787099999</v>
      </c>
      <c r="B15">
        <v>21.808279957300002</v>
      </c>
      <c r="C15">
        <v>2.9166407889100001</v>
      </c>
      <c r="D15">
        <v>19.048936223399998</v>
      </c>
      <c r="E15">
        <v>2.5014358423499998</v>
      </c>
      <c r="F15">
        <v>4.6912546075500003</v>
      </c>
      <c r="G15">
        <v>2.0268959662000001</v>
      </c>
      <c r="H15">
        <v>0.73535420229799997</v>
      </c>
      <c r="I15">
        <v>7.0996229910300004</v>
      </c>
      <c r="J15">
        <v>1.4745358906799999</v>
      </c>
      <c r="K15">
        <v>5.1029460534500002</v>
      </c>
      <c r="L15">
        <v>0.72874645496900003</v>
      </c>
      <c r="M15">
        <v>0.90078522482800005</v>
      </c>
      <c r="N15">
        <v>1.1821724349</v>
      </c>
      <c r="O15">
        <v>4.8081060413000003</v>
      </c>
      <c r="P15">
        <v>12.656853754390999</v>
      </c>
      <c r="Q15">
        <v>-9.3274323140440014</v>
      </c>
      <c r="R15">
        <v>47432</v>
      </c>
      <c r="S15">
        <v>140006.38252399999</v>
      </c>
      <c r="T15">
        <v>139975.67744500001</v>
      </c>
      <c r="U15">
        <v>561510.42693199997</v>
      </c>
      <c r="V15">
        <v>749.56491238399997</v>
      </c>
      <c r="W15">
        <v>465.64149517200002</v>
      </c>
      <c r="X15">
        <v>139650.807153</v>
      </c>
      <c r="Y15">
        <v>138971.63841300001</v>
      </c>
      <c r="Z15">
        <v>553327.131192</v>
      </c>
      <c r="AA15">
        <v>6.1920919297000002E-4</v>
      </c>
      <c r="AB15">
        <f t="shared" si="0"/>
        <v>-4.1379641983745552</v>
      </c>
      <c r="AC15">
        <f t="shared" si="3"/>
        <v>1.4058753532760144</v>
      </c>
      <c r="AD15">
        <f t="shared" si="4"/>
        <v>-5.5438395516505699</v>
      </c>
      <c r="AE15">
        <f t="shared" si="5"/>
        <v>14.036175153849184</v>
      </c>
      <c r="AF15">
        <f t="shared" si="1"/>
        <v>-10.466391075570055</v>
      </c>
      <c r="AG15">
        <f t="shared" si="6"/>
        <v>-0.80741980798519641</v>
      </c>
      <c r="AH15">
        <f t="shared" si="6"/>
        <v>1.2752660002220573</v>
      </c>
      <c r="AI15" s="1">
        <f t="shared" si="8"/>
        <v>0.39496796605094125</v>
      </c>
      <c r="AJ15" s="1">
        <f t="shared" si="9"/>
        <v>0.34001259539053408</v>
      </c>
      <c r="AK15" s="2">
        <f t="shared" si="10"/>
        <v>6.7710533255857257</v>
      </c>
      <c r="AL15">
        <f>(X15+Y15+Z15)/3</f>
        <v>277316.525586</v>
      </c>
      <c r="AM15">
        <f>Z15-(Y15+X15)/2</f>
        <v>414015.90840900003</v>
      </c>
      <c r="AN15">
        <f t="shared" si="11"/>
        <v>-0.69173733386932368</v>
      </c>
      <c r="AO15">
        <f t="shared" si="7"/>
        <v>-0.23408991114408353</v>
      </c>
      <c r="AP15" s="1">
        <v>37174.366906725903</v>
      </c>
      <c r="AQ15" s="1">
        <f t="shared" si="12"/>
        <v>1.6131102787265272</v>
      </c>
      <c r="AR15">
        <f t="shared" si="13"/>
        <v>4.4893407615250052</v>
      </c>
      <c r="AS15">
        <f t="shared" si="14"/>
        <v>2.1498631751122637E-2</v>
      </c>
      <c r="AT15" s="1">
        <f t="shared" si="15"/>
        <v>-4.0835287331357462</v>
      </c>
      <c r="AU15">
        <f t="shared" si="16"/>
        <v>-6.322892752378656E-2</v>
      </c>
      <c r="AV15" s="1">
        <f t="shared" si="17"/>
        <v>12.009933715677382</v>
      </c>
      <c r="AW15">
        <f>AO15*AP15*(AN15*0.01*((AD15-AD14)/3+(AE15-AE14))-2*0.01*((AD15-AD14)/3-(AE15-AE14)/2))</f>
        <v>-97.252632727566976</v>
      </c>
      <c r="AX15">
        <f>AO15*AP15*(AN15*AR15*0.01*((AD15-AD14)/3+(AE15-AE14))-2*AR15*0.01*((AD15-AD14)/3-(AE15-AE14)/2))</f>
        <v>-436.60020826948721</v>
      </c>
      <c r="AY15">
        <f>AW15+(AL14-1.35*(AL14/3255000)^-0.0723*AL14/3)</f>
        <v>128837.07403300535</v>
      </c>
      <c r="AZ15">
        <f>AX15+(AL14+2*1.35*(AL14/3255000)^-0.0723*AL14/3)</f>
        <v>578024.30405226466</v>
      </c>
    </row>
    <row r="16" spans="1:52" x14ac:dyDescent="0.25">
      <c r="A16">
        <v>18.943144225699999</v>
      </c>
      <c r="B16">
        <v>21.775153448299999</v>
      </c>
      <c r="C16">
        <v>2.53815652796</v>
      </c>
      <c r="D16">
        <v>20.2044210245</v>
      </c>
      <c r="E16">
        <v>2.6628657377499998</v>
      </c>
      <c r="F16">
        <v>5.2943936794599997</v>
      </c>
      <c r="G16">
        <v>2.2544470777400001</v>
      </c>
      <c r="H16">
        <v>0.76002962424499998</v>
      </c>
      <c r="I16">
        <v>7.8895703794300003</v>
      </c>
      <c r="J16">
        <v>1.75159948917</v>
      </c>
      <c r="K16">
        <v>5.5243648401599996</v>
      </c>
      <c r="L16">
        <v>0.80780667825999997</v>
      </c>
      <c r="M16">
        <v>1.06583970589</v>
      </c>
      <c r="N16">
        <v>1.1883628391600001</v>
      </c>
      <c r="O16">
        <v>4.4510550765100003</v>
      </c>
      <c r="P16">
        <v>13.654875455891</v>
      </c>
      <c r="Q16">
        <v>-10.208191442234</v>
      </c>
      <c r="R16">
        <v>47218</v>
      </c>
      <c r="S16">
        <v>137997.33991899999</v>
      </c>
      <c r="T16">
        <v>138304.789162</v>
      </c>
      <c r="U16">
        <v>520282.66504300002</v>
      </c>
      <c r="V16">
        <v>704.37740096599998</v>
      </c>
      <c r="W16">
        <v>429.38960468599998</v>
      </c>
      <c r="X16">
        <v>137110.545422</v>
      </c>
      <c r="Y16">
        <v>137731.65407600001</v>
      </c>
      <c r="Z16">
        <v>513660.68298899999</v>
      </c>
      <c r="AA16">
        <v>6.1062011847400001E-4</v>
      </c>
      <c r="AB16">
        <f t="shared" si="0"/>
        <v>-5.6187271480327317</v>
      </c>
      <c r="AC16">
        <f t="shared" si="3"/>
        <v>1.3781554466226915</v>
      </c>
      <c r="AD16">
        <f t="shared" si="4"/>
        <v>-6.9968825946554229</v>
      </c>
      <c r="AE16">
        <f t="shared" si="5"/>
        <v>15.527784505235244</v>
      </c>
      <c r="AF16">
        <f t="shared" si="1"/>
        <v>-12.446164875978232</v>
      </c>
      <c r="AG16">
        <f t="shared" si="6"/>
        <v>-1.4530430430048531</v>
      </c>
      <c r="AH16">
        <f t="shared" si="6"/>
        <v>1.4916093513860602</v>
      </c>
      <c r="AI16" s="1">
        <f t="shared" si="8"/>
        <v>0.45060405058406117</v>
      </c>
      <c r="AJ16" s="1">
        <f t="shared" si="9"/>
        <v>0.33549289589960918</v>
      </c>
      <c r="AK16" s="2">
        <f t="shared" si="10"/>
        <v>6.8769010888392366</v>
      </c>
      <c r="AL16">
        <f>(X16+Y16+Z16)/3</f>
        <v>262834.2941623333</v>
      </c>
      <c r="AM16">
        <f>Z16-(Y16+X16)/2</f>
        <v>376239.58324000001</v>
      </c>
      <c r="AN16">
        <f t="shared" si="11"/>
        <v>-0.68886770580381718</v>
      </c>
      <c r="AO16">
        <f t="shared" si="7"/>
        <v>-0.23252509827629067</v>
      </c>
      <c r="AP16" s="1">
        <v>37174.366906725903</v>
      </c>
      <c r="AQ16" s="1">
        <f t="shared" si="12"/>
        <v>1.6193778492942361</v>
      </c>
      <c r="AR16">
        <f t="shared" si="13"/>
        <v>4.5188002346617901</v>
      </c>
      <c r="AS16">
        <f t="shared" si="14"/>
        <v>0.21139637080086707</v>
      </c>
      <c r="AT16" s="1">
        <f t="shared" si="15"/>
        <v>-3.8365783754239442</v>
      </c>
      <c r="AU16">
        <f t="shared" si="16"/>
        <v>-0.63010684692448493</v>
      </c>
      <c r="AV16" s="1">
        <f t="shared" si="17"/>
        <v>11.435647139818961</v>
      </c>
      <c r="AW16">
        <f>AO16*AP16*(AN16*0.01*((AD16-AD15)/3+(AE16-AE15))-2*0.01*((AD16-AD15)/3-(AE16-AE15)/2))</f>
        <v>-152.69014219764122</v>
      </c>
      <c r="AX16">
        <f>AO16*AP16*(AN16*AR16*0.01*((AD16-AD15)/3+(AE16-AE15))-2*AR16*0.01*((AD16-AD15)/3-(AE16-AE15)/2))</f>
        <v>-689.97625039324328</v>
      </c>
      <c r="AY16">
        <f>AW16+(AL15-1.35*(AL15/3255000)^-0.0723*AL15/3)</f>
        <v>128049.78948263418</v>
      </c>
      <c r="AZ16">
        <f>AX16+(AL15+2*1.35*(AL15/3255000)^-0.0723*AL15/3)</f>
        <v>574854.64125794324</v>
      </c>
    </row>
    <row r="17" spans="1:52" x14ac:dyDescent="0.25">
      <c r="A17">
        <v>19.166691396400001</v>
      </c>
      <c r="B17">
        <v>21.552750310699999</v>
      </c>
      <c r="C17">
        <v>2.3150908354199999</v>
      </c>
      <c r="D17">
        <v>21.3604208189</v>
      </c>
      <c r="E17">
        <v>2.8129733348600001</v>
      </c>
      <c r="F17">
        <v>5.7903881507300001</v>
      </c>
      <c r="G17">
        <v>2.42756099071</v>
      </c>
      <c r="H17">
        <v>0.76969494942200001</v>
      </c>
      <c r="I17">
        <v>8.7000081582999993</v>
      </c>
      <c r="J17">
        <v>2.0573937180600002</v>
      </c>
      <c r="K17">
        <v>5.9441955903099997</v>
      </c>
      <c r="L17">
        <v>0.86991433028200005</v>
      </c>
      <c r="M17">
        <v>1.20543171962</v>
      </c>
      <c r="N17">
        <v>1.1852786504899999</v>
      </c>
      <c r="O17">
        <v>4.11890973559</v>
      </c>
      <c r="P17">
        <v>14.652521983490999</v>
      </c>
      <c r="Q17">
        <v>-11.051213611134001</v>
      </c>
      <c r="R17">
        <v>47025</v>
      </c>
      <c r="S17">
        <v>138167.872714</v>
      </c>
      <c r="T17">
        <v>139735.71034399999</v>
      </c>
      <c r="U17">
        <v>508312.83353599999</v>
      </c>
      <c r="V17">
        <v>698.02653048100001</v>
      </c>
      <c r="W17">
        <v>419.00900825399998</v>
      </c>
      <c r="X17">
        <v>137498.00785200001</v>
      </c>
      <c r="Y17">
        <v>139422.16133800001</v>
      </c>
      <c r="Z17">
        <v>502712.71542099997</v>
      </c>
      <c r="AA17">
        <v>6.4005820123700004E-4</v>
      </c>
      <c r="AB17">
        <f t="shared" si="0"/>
        <v>-6.1987397390733445</v>
      </c>
      <c r="AC17">
        <f t="shared" si="3"/>
        <v>1.3723580504668411</v>
      </c>
      <c r="AD17">
        <f t="shared" si="4"/>
        <v>-7.5710977895401861</v>
      </c>
      <c r="AE17">
        <f t="shared" si="5"/>
        <v>16.718768563182113</v>
      </c>
      <c r="AF17">
        <f t="shared" si="1"/>
        <v>-13.525000730818844</v>
      </c>
      <c r="AG17">
        <f t="shared" si="6"/>
        <v>-0.57421519488476314</v>
      </c>
      <c r="AH17">
        <f t="shared" si="6"/>
        <v>1.1909840579468689</v>
      </c>
      <c r="AI17" s="1">
        <f t="shared" si="8"/>
        <v>0.45285020609790444</v>
      </c>
      <c r="AJ17" s="1">
        <f t="shared" si="9"/>
        <v>0.33453061014343</v>
      </c>
      <c r="AK17" s="2">
        <f t="shared" si="10"/>
        <v>6.8994370550261017</v>
      </c>
      <c r="AL17">
        <f>(X17+Y17+Z17)/3</f>
        <v>259877.62820366668</v>
      </c>
      <c r="AM17">
        <f>Z17-(Y17+X17)/2</f>
        <v>364252.63082599995</v>
      </c>
      <c r="AN17">
        <f t="shared" si="11"/>
        <v>-0.68825799205375482</v>
      </c>
      <c r="AO17">
        <f t="shared" si="7"/>
        <v>-0.23219625165145891</v>
      </c>
      <c r="AP17" s="1">
        <v>37174.366906725903</v>
      </c>
      <c r="AQ17" s="1">
        <f t="shared" si="12"/>
        <v>1.6207029186074151</v>
      </c>
      <c r="AR17">
        <f t="shared" si="13"/>
        <v>4.5250627449405583</v>
      </c>
      <c r="AS17">
        <f t="shared" si="14"/>
        <v>4.3076677322647083E-2</v>
      </c>
      <c r="AT17" s="1">
        <f t="shared" si="15"/>
        <v>-3.7862460250845178</v>
      </c>
      <c r="AU17">
        <f t="shared" si="16"/>
        <v>-0.1287675208680544</v>
      </c>
      <c r="AV17" s="1">
        <f t="shared" si="17"/>
        <v>11.318085431587756</v>
      </c>
      <c r="AW17">
        <f>AO17*AP17*(AN17*0.01*((AD17-AD16)/3+(AE17-AE16))-2*0.01*((AD17-AD16)/3-(AE17-AE16)/2))</f>
        <v>-76.462270135901363</v>
      </c>
      <c r="AX17">
        <f>AO17*AP17*(AN17*AR17*0.01*((AD17-AD16)/3+(AE17-AE16))-2*AR17*0.01*((AD17-AD16)/3-(AE17-AE16)/2))</f>
        <v>-345.99656998554832</v>
      </c>
      <c r="AY17">
        <f>AW17+(AL16-1.35*(AL16/3255000)^-0.0723*AL16/3)</f>
        <v>120881.8205584081</v>
      </c>
      <c r="AZ17">
        <f>AX17+(AL16+2*1.35*(AL16/3255000)^-0.0723*AL16/3)</f>
        <v>546240.32025992638</v>
      </c>
    </row>
    <row r="18" spans="1:52" x14ac:dyDescent="0.25">
      <c r="A18">
        <v>18.9103806629</v>
      </c>
      <c r="B18">
        <v>20.637295388199998</v>
      </c>
      <c r="C18">
        <v>2.2237931795499999</v>
      </c>
      <c r="D18">
        <v>22.369124723999999</v>
      </c>
      <c r="E18">
        <v>2.9921901686200001</v>
      </c>
      <c r="F18">
        <v>6.2458479016200004</v>
      </c>
      <c r="G18">
        <v>2.5623013783399999</v>
      </c>
      <c r="H18">
        <v>0.79135584571499995</v>
      </c>
      <c r="I18">
        <v>9.66020242954</v>
      </c>
      <c r="J18">
        <v>2.5036895931299998</v>
      </c>
      <c r="K18">
        <v>6.3517153343699997</v>
      </c>
      <c r="L18">
        <v>0.936522974876</v>
      </c>
      <c r="M18">
        <v>1.34029114638</v>
      </c>
      <c r="N18">
        <v>1.1876011400599999</v>
      </c>
      <c r="O18">
        <v>3.6442418830099998</v>
      </c>
      <c r="P18">
        <v>15.656871180791001</v>
      </c>
      <c r="Q18">
        <v>-12.003261985634001</v>
      </c>
      <c r="R18">
        <v>46821</v>
      </c>
      <c r="S18">
        <v>130815.273401</v>
      </c>
      <c r="T18">
        <v>135347.88693199999</v>
      </c>
      <c r="U18">
        <v>455042.75892300002</v>
      </c>
      <c r="V18">
        <v>638.70068602900005</v>
      </c>
      <c r="W18">
        <v>376.11438611199998</v>
      </c>
      <c r="X18">
        <v>131972.086962</v>
      </c>
      <c r="Y18">
        <v>133925.46689099999</v>
      </c>
      <c r="Z18">
        <v>454055.73850099999</v>
      </c>
      <c r="AA18">
        <v>5.2615731875400005E-4</v>
      </c>
      <c r="AB18">
        <f t="shared" si="0"/>
        <v>-7.4986021185680096</v>
      </c>
      <c r="AC18">
        <f t="shared" si="3"/>
        <v>1.3320275814936875</v>
      </c>
      <c r="AD18">
        <f t="shared" si="4"/>
        <v>-8.8306297000616976</v>
      </c>
      <c r="AE18">
        <f t="shared" si="5"/>
        <v>18.156405220313669</v>
      </c>
      <c r="AF18">
        <f t="shared" si="1"/>
        <v>-15.327037708963509</v>
      </c>
      <c r="AG18">
        <f t="shared" si="6"/>
        <v>-1.2595319105215115</v>
      </c>
      <c r="AH18">
        <f t="shared" si="6"/>
        <v>1.4376366571315558</v>
      </c>
      <c r="AI18" s="1">
        <f t="shared" si="8"/>
        <v>0.48636443133478047</v>
      </c>
      <c r="AJ18" s="1">
        <f t="shared" si="9"/>
        <v>0.32766681387278751</v>
      </c>
      <c r="AK18" s="2">
        <f t="shared" si="10"/>
        <v>7.0601816983666748</v>
      </c>
      <c r="AL18">
        <f>(X18+Y18+Z18)/3</f>
        <v>239984.43078466668</v>
      </c>
      <c r="AM18">
        <f>Z18-(Y18+X18)/2</f>
        <v>321106.96157449996</v>
      </c>
      <c r="AN18">
        <f t="shared" si="11"/>
        <v>-0.68392175921800802</v>
      </c>
      <c r="AO18">
        <f t="shared" si="7"/>
        <v>-0.22989314044834772</v>
      </c>
      <c r="AP18" s="1">
        <v>37174.366906725903</v>
      </c>
      <c r="AQ18" s="1">
        <f t="shared" si="12"/>
        <v>1.6300614229035937</v>
      </c>
      <c r="AR18">
        <f t="shared" si="13"/>
        <v>4.5696376103778009</v>
      </c>
      <c r="AS18">
        <f t="shared" si="14"/>
        <v>0.28585219432573578</v>
      </c>
      <c r="AT18" s="1">
        <f t="shared" si="15"/>
        <v>-3.4484188086471037</v>
      </c>
      <c r="AU18">
        <f t="shared" si="16"/>
        <v>-0.87238677285370203</v>
      </c>
      <c r="AV18" s="1">
        <f t="shared" si="17"/>
        <v>10.524162541483093</v>
      </c>
      <c r="AW18">
        <f>AO18*AP18*(AN18*0.01*((AD18-AD17)/3+(AE18-AE17))-2*0.01*((AD18-AD17)/3-(AE18-AE17)/2))</f>
        <v>-135.13434689282164</v>
      </c>
      <c r="AX18">
        <f>AO18*AP18*(AN18*AR18*0.01*((AD18-AD17)/3+(AE18-AE17))-2*AR18*0.01*((AD18-AD17)/3-(AE18-AE17)/2))</f>
        <v>-617.51499401527826</v>
      </c>
      <c r="AY18">
        <f>AW18+(AL17-1.35*(AL17/3255000)^-0.0723*AL17/3)</f>
        <v>119347.6836866221</v>
      </c>
      <c r="AZ18">
        <f>AX18+(AL17+2*1.35*(AL17/3255000)^-0.0723*AL17/3)</f>
        <v>540049.73354995484</v>
      </c>
    </row>
    <row r="19" spans="1:52" x14ac:dyDescent="0.25">
      <c r="A19">
        <v>18.596284598899999</v>
      </c>
      <c r="B19">
        <v>19.9828877132</v>
      </c>
      <c r="C19">
        <v>2.1950359453299999</v>
      </c>
      <c r="D19">
        <v>23.279831862399998</v>
      </c>
      <c r="E19">
        <v>3.1543308152299998</v>
      </c>
      <c r="F19">
        <v>6.77407777079</v>
      </c>
      <c r="G19">
        <v>2.70615340698</v>
      </c>
      <c r="H19">
        <v>0.80615180037800005</v>
      </c>
      <c r="I19">
        <v>10.563770914199999</v>
      </c>
      <c r="J19">
        <v>2.9612196805500002</v>
      </c>
      <c r="K19">
        <v>6.7080414149700003</v>
      </c>
      <c r="L19">
        <v>1.00095478782</v>
      </c>
      <c r="M19">
        <v>1.47914324556</v>
      </c>
      <c r="N19">
        <v>1.2462723060600001</v>
      </c>
      <c r="O19">
        <v>3.1820249324900001</v>
      </c>
      <c r="P19">
        <v>16.657773107390998</v>
      </c>
      <c r="Q19">
        <v>-12.904443864534</v>
      </c>
      <c r="R19">
        <v>46638</v>
      </c>
      <c r="S19">
        <v>127942.27219600001</v>
      </c>
      <c r="T19">
        <v>133725.675544</v>
      </c>
      <c r="U19">
        <v>435223.933425</v>
      </c>
      <c r="V19">
        <v>602.43229609399998</v>
      </c>
      <c r="W19">
        <v>348.45574484700001</v>
      </c>
      <c r="X19">
        <v>127692.234102</v>
      </c>
      <c r="Y19">
        <v>130919.485296</v>
      </c>
      <c r="Z19">
        <v>423171.609551</v>
      </c>
      <c r="AA19">
        <v>7.0043964153299997E-4</v>
      </c>
      <c r="AB19">
        <f t="shared" si="0"/>
        <v>-8.3865018885030942</v>
      </c>
    </row>
    <row r="20" spans="1:52" x14ac:dyDescent="0.25">
      <c r="A20">
        <v>18.671151548299999</v>
      </c>
      <c r="B20">
        <v>19.6293160076</v>
      </c>
      <c r="C20">
        <v>2.3220065587800001</v>
      </c>
      <c r="D20">
        <v>24.201691938900002</v>
      </c>
      <c r="E20">
        <v>3.2769153527400001</v>
      </c>
      <c r="F20">
        <v>7.1442902580699998</v>
      </c>
      <c r="G20">
        <v>2.7045593826699998</v>
      </c>
      <c r="H20">
        <v>0.82066995659300002</v>
      </c>
      <c r="I20">
        <v>11.460700839099999</v>
      </c>
      <c r="J20">
        <v>3.3495727501500001</v>
      </c>
      <c r="K20">
        <v>7.0743948784499997</v>
      </c>
      <c r="L20">
        <v>1.0565807652300001</v>
      </c>
      <c r="M20">
        <v>1.58917931564</v>
      </c>
      <c r="N20">
        <v>1.23296907859</v>
      </c>
      <c r="O20">
        <v>2.9493952654000002</v>
      </c>
      <c r="P20">
        <v>17.653362694990999</v>
      </c>
      <c r="Q20">
        <v>-13.758126901934</v>
      </c>
      <c r="R20">
        <v>46507</v>
      </c>
      <c r="S20">
        <v>126880.50147</v>
      </c>
      <c r="T20">
        <v>130703.10811299999</v>
      </c>
      <c r="U20">
        <v>414581.377928</v>
      </c>
      <c r="V20">
        <v>600.59175146099994</v>
      </c>
      <c r="W20">
        <v>341.640281835</v>
      </c>
      <c r="X20">
        <v>127186.468871</v>
      </c>
      <c r="Y20">
        <v>130621.92378899999</v>
      </c>
      <c r="Z20">
        <v>416244.50737800001</v>
      </c>
      <c r="AA20">
        <v>6.7712331199100005E-4</v>
      </c>
      <c r="AB20">
        <f t="shared" si="0"/>
        <v>-9.2577310762631306</v>
      </c>
    </row>
    <row r="21" spans="1:52" x14ac:dyDescent="0.25">
      <c r="A21">
        <v>18.5911722737</v>
      </c>
      <c r="B21">
        <v>19.148055684199999</v>
      </c>
      <c r="C21">
        <v>2.8054938252600001</v>
      </c>
      <c r="D21">
        <v>25.0977437771</v>
      </c>
      <c r="E21">
        <v>3.4138712444800001</v>
      </c>
      <c r="F21">
        <v>7.72736751415</v>
      </c>
      <c r="G21">
        <v>2.90127711995</v>
      </c>
      <c r="H21">
        <v>0.83237988097799998</v>
      </c>
      <c r="I21">
        <v>12.546116290500001</v>
      </c>
      <c r="J21">
        <v>3.88690698513</v>
      </c>
      <c r="K21">
        <v>7.4407078768200003</v>
      </c>
      <c r="L21">
        <v>1.1087693089999999</v>
      </c>
      <c r="M21">
        <v>1.74638647788</v>
      </c>
      <c r="N21">
        <v>1.2645979575399999</v>
      </c>
      <c r="O21">
        <v>2.6626411399599998</v>
      </c>
      <c r="P21">
        <v>18.654732342391</v>
      </c>
      <c r="Q21">
        <v>-14.614463044634</v>
      </c>
      <c r="R21">
        <v>46391</v>
      </c>
      <c r="S21">
        <v>125615.742849</v>
      </c>
      <c r="T21">
        <v>131529.174662</v>
      </c>
      <c r="U21">
        <v>406697.99363699998</v>
      </c>
      <c r="V21">
        <v>582.87536641600002</v>
      </c>
      <c r="W21">
        <v>325.96531982400001</v>
      </c>
      <c r="X21">
        <v>124860.923746</v>
      </c>
      <c r="Y21">
        <v>129537.89234400001</v>
      </c>
      <c r="Z21">
        <v>398862.60787000001</v>
      </c>
      <c r="AA21">
        <v>5.8304794587E-4</v>
      </c>
      <c r="AB21">
        <f t="shared" si="0"/>
        <v>-9.9604393099804724</v>
      </c>
    </row>
    <row r="22" spans="1:52" x14ac:dyDescent="0.25">
      <c r="A22">
        <v>17.981935276200002</v>
      </c>
      <c r="B22">
        <v>17.856228309999999</v>
      </c>
      <c r="C22">
        <v>3.4576010194900002</v>
      </c>
      <c r="D22">
        <v>25.685436822700002</v>
      </c>
      <c r="E22">
        <v>3.58044955525</v>
      </c>
      <c r="F22">
        <v>8.1825000488999997</v>
      </c>
      <c r="G22">
        <v>2.9902055163500001</v>
      </c>
      <c r="H22">
        <v>0.84161996215199997</v>
      </c>
      <c r="I22">
        <v>13.6931387596</v>
      </c>
      <c r="J22">
        <v>4.3717203705900003</v>
      </c>
      <c r="K22">
        <v>7.7436085965299997</v>
      </c>
      <c r="L22">
        <v>1.18273576157</v>
      </c>
      <c r="M22">
        <v>1.8739419293899999</v>
      </c>
      <c r="N22">
        <v>1.3036606504199999</v>
      </c>
      <c r="O22">
        <v>2.1839174428799999</v>
      </c>
      <c r="P22">
        <v>19.654558614690998</v>
      </c>
      <c r="Q22">
        <v>-15.568304224234</v>
      </c>
      <c r="R22">
        <v>46248</v>
      </c>
      <c r="S22">
        <v>120516.29375300001</v>
      </c>
      <c r="T22">
        <v>124960.852621</v>
      </c>
      <c r="U22">
        <v>364553.16859000002</v>
      </c>
      <c r="V22">
        <v>531.79362960599997</v>
      </c>
      <c r="W22">
        <v>291.48938364100002</v>
      </c>
      <c r="X22">
        <v>118996.885588</v>
      </c>
      <c r="Y22">
        <v>123786.152342</v>
      </c>
      <c r="Z22">
        <v>359793.66036500002</v>
      </c>
      <c r="AA22">
        <v>6.6535016617100002E-4</v>
      </c>
      <c r="AB22">
        <f t="shared" si="0"/>
        <v>-10.514933165594421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2016-01-21T14:30:19Z</dcterms:created>
  <dcterms:modified xsi:type="dcterms:W3CDTF">2016-02-01T07:58:29Z</dcterms:modified>
  <dc:language>en-US</dc:language>
</cp:coreProperties>
</file>