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O2" i="1"/>
  <c r="AL18" i="1"/>
  <c r="AK18" i="1"/>
  <c r="AP18" i="1" s="1"/>
  <c r="AQ18" i="1" s="1"/>
  <c r="AF18" i="1"/>
  <c r="AE18" i="1"/>
  <c r="AH18" i="1" s="1"/>
  <c r="AC18" i="1"/>
  <c r="AD18" i="1" s="1"/>
  <c r="AG18" i="1" s="1"/>
  <c r="AI18" i="1" s="1"/>
  <c r="AL17" i="1"/>
  <c r="AK17" i="1"/>
  <c r="AJ17" i="1"/>
  <c r="AF17" i="1"/>
  <c r="AE17" i="1"/>
  <c r="AD17" i="1"/>
  <c r="AG17" i="1" s="1"/>
  <c r="AC17" i="1"/>
  <c r="AL16" i="1"/>
  <c r="AK16" i="1"/>
  <c r="AJ16" i="1" s="1"/>
  <c r="AF16" i="1"/>
  <c r="AE16" i="1"/>
  <c r="AC16" i="1"/>
  <c r="AD16" i="1" s="1"/>
  <c r="AP15" i="1"/>
  <c r="AQ15" i="1" s="1"/>
  <c r="AL15" i="1"/>
  <c r="AK15" i="1"/>
  <c r="AJ15" i="1"/>
  <c r="AF15" i="1"/>
  <c r="AE15" i="1"/>
  <c r="AD15" i="1"/>
  <c r="AC15" i="1"/>
  <c r="AL14" i="1"/>
  <c r="AK14" i="1"/>
  <c r="AF14" i="1"/>
  <c r="AE14" i="1"/>
  <c r="AH14" i="1" s="1"/>
  <c r="AP13" i="1"/>
  <c r="AQ13" i="1" s="1"/>
  <c r="AL13" i="1"/>
  <c r="AK13" i="1"/>
  <c r="AJ13" i="1"/>
  <c r="AF13" i="1"/>
  <c r="AE13" i="1"/>
  <c r="AD13" i="1"/>
  <c r="AC13" i="1"/>
  <c r="AL12" i="1"/>
  <c r="AK12" i="1"/>
  <c r="AF12" i="1"/>
  <c r="AE12" i="1"/>
  <c r="AH12" i="1" s="1"/>
  <c r="AP11" i="1"/>
  <c r="AQ11" i="1" s="1"/>
  <c r="AL11" i="1"/>
  <c r="AK11" i="1"/>
  <c r="AJ11" i="1"/>
  <c r="AF11" i="1"/>
  <c r="AE11" i="1"/>
  <c r="AD11" i="1"/>
  <c r="AC11" i="1"/>
  <c r="AL10" i="1"/>
  <c r="AK10" i="1"/>
  <c r="AF10" i="1"/>
  <c r="AE10" i="1"/>
  <c r="AH10" i="1" s="1"/>
  <c r="AP9" i="1"/>
  <c r="AQ9" i="1" s="1"/>
  <c r="AL9" i="1"/>
  <c r="AK9" i="1"/>
  <c r="AJ9" i="1"/>
  <c r="AF9" i="1"/>
  <c r="AE9" i="1"/>
  <c r="AD9" i="1"/>
  <c r="AC9" i="1"/>
  <c r="AL8" i="1"/>
  <c r="AK8" i="1"/>
  <c r="AF8" i="1"/>
  <c r="AE8" i="1"/>
  <c r="AH8" i="1" s="1"/>
  <c r="AP7" i="1"/>
  <c r="AQ7" i="1" s="1"/>
  <c r="AL7" i="1"/>
  <c r="AK7" i="1"/>
  <c r="AJ7" i="1"/>
  <c r="AF7" i="1"/>
  <c r="AE7" i="1"/>
  <c r="AD7" i="1"/>
  <c r="AC7" i="1"/>
  <c r="AL6" i="1"/>
  <c r="AK6" i="1"/>
  <c r="AF6" i="1"/>
  <c r="AE6" i="1"/>
  <c r="AH6" i="1" s="1"/>
  <c r="AP5" i="1"/>
  <c r="AQ5" i="1" s="1"/>
  <c r="AL5" i="1"/>
  <c r="AK5" i="1"/>
  <c r="AJ5" i="1"/>
  <c r="AF5" i="1"/>
  <c r="AE5" i="1"/>
  <c r="AD5" i="1"/>
  <c r="AC5" i="1"/>
  <c r="AL4" i="1"/>
  <c r="AK4" i="1"/>
  <c r="AF4" i="1"/>
  <c r="AE4" i="1"/>
  <c r="AH4" i="1" s="1"/>
  <c r="AP3" i="1"/>
  <c r="AQ3" i="1" s="1"/>
  <c r="AN3" i="1" s="1"/>
  <c r="AL3" i="1"/>
  <c r="AK3" i="1"/>
  <c r="AF3" i="1"/>
  <c r="AE3" i="1"/>
  <c r="AH3" i="1" s="1"/>
  <c r="AC3" i="1"/>
  <c r="AD3" i="1" s="1"/>
  <c r="AL2" i="1"/>
  <c r="AK2" i="1"/>
  <c r="AF2" i="1"/>
  <c r="AE2" i="1"/>
  <c r="AV3" i="1" l="1"/>
  <c r="AX3" i="1" s="1"/>
  <c r="AJ2" i="1"/>
  <c r="AC2" i="1"/>
  <c r="AD2" i="1" s="1"/>
  <c r="AG3" i="1" s="1"/>
  <c r="AI3" i="1" s="1"/>
  <c r="AT3" i="1"/>
  <c r="AU3" i="1" s="1"/>
  <c r="AJ4" i="1"/>
  <c r="AP4" i="1"/>
  <c r="AQ4" i="1" s="1"/>
  <c r="AP6" i="1"/>
  <c r="AQ6" i="1" s="1"/>
  <c r="AJ6" i="1"/>
  <c r="AJ8" i="1"/>
  <c r="AP8" i="1"/>
  <c r="AQ8" i="1" s="1"/>
  <c r="AP10" i="1"/>
  <c r="AQ10" i="1" s="1"/>
  <c r="AJ10" i="1"/>
  <c r="AJ12" i="1"/>
  <c r="AP12" i="1"/>
  <c r="AQ12" i="1" s="1"/>
  <c r="AP14" i="1"/>
  <c r="AQ14" i="1" s="1"/>
  <c r="AJ14" i="1"/>
  <c r="AH16" i="1"/>
  <c r="AH17" i="1"/>
  <c r="AI17" i="1" s="1"/>
  <c r="AT18" i="1"/>
  <c r="AR18" i="1"/>
  <c r="AN18" i="1"/>
  <c r="AH5" i="1"/>
  <c r="AH7" i="1"/>
  <c r="AH9" i="1"/>
  <c r="AH11" i="1"/>
  <c r="AH13" i="1"/>
  <c r="AH15" i="1"/>
  <c r="AG7" i="1"/>
  <c r="AI7" i="1" s="1"/>
  <c r="AG13" i="1"/>
  <c r="AI13" i="1" s="1"/>
  <c r="AG15" i="1"/>
  <c r="AI15" i="1" s="1"/>
  <c r="AJ3" i="1"/>
  <c r="AR3" i="1"/>
  <c r="AS3" i="1" s="1"/>
  <c r="AC4" i="1"/>
  <c r="AD4" i="1" s="1"/>
  <c r="AG4" i="1" s="1"/>
  <c r="AI4" i="1" s="1"/>
  <c r="AC6" i="1"/>
  <c r="AD6" i="1" s="1"/>
  <c r="AG6" i="1" s="1"/>
  <c r="AI6" i="1" s="1"/>
  <c r="AC8" i="1"/>
  <c r="AD8" i="1" s="1"/>
  <c r="AG8" i="1" s="1"/>
  <c r="AI8" i="1" s="1"/>
  <c r="AC10" i="1"/>
  <c r="AD10" i="1" s="1"/>
  <c r="AG10" i="1" s="1"/>
  <c r="AI10" i="1" s="1"/>
  <c r="AC12" i="1"/>
  <c r="AD12" i="1" s="1"/>
  <c r="AG12" i="1" s="1"/>
  <c r="AI12" i="1" s="1"/>
  <c r="AC14" i="1"/>
  <c r="AD14" i="1" s="1"/>
  <c r="AG14" i="1" s="1"/>
  <c r="AI14" i="1" s="1"/>
  <c r="AG16" i="1"/>
  <c r="AI16" i="1" s="1"/>
  <c r="AP17" i="1"/>
  <c r="AQ17" i="1" s="1"/>
  <c r="AP16" i="1"/>
  <c r="AQ16" i="1" s="1"/>
  <c r="AJ18" i="1"/>
  <c r="AN17" i="1" l="1"/>
  <c r="AT17" i="1" s="1"/>
  <c r="AN15" i="1"/>
  <c r="AT15" i="1"/>
  <c r="AN7" i="1"/>
  <c r="AR7" i="1" s="1"/>
  <c r="AN14" i="1"/>
  <c r="AN10" i="1"/>
  <c r="AR10" i="1" s="1"/>
  <c r="AN6" i="1"/>
  <c r="AR6" i="1" s="1"/>
  <c r="AN13" i="1"/>
  <c r="AT13" i="1" s="1"/>
  <c r="AW3" i="1"/>
  <c r="AY3" i="1" s="1"/>
  <c r="AG11" i="1"/>
  <c r="AI11" i="1" s="1"/>
  <c r="AN16" i="1"/>
  <c r="AN12" i="1"/>
  <c r="AT12" i="1" s="1"/>
  <c r="AN8" i="1"/>
  <c r="AR8" i="1" s="1"/>
  <c r="AN4" i="1"/>
  <c r="AR4" i="1" s="1"/>
  <c r="AS4" i="1" s="1"/>
  <c r="AT4" i="1"/>
  <c r="AU4" i="1" s="1"/>
  <c r="AG9" i="1"/>
  <c r="AI9" i="1" s="1"/>
  <c r="AW18" i="1"/>
  <c r="AY18" i="1" s="1"/>
  <c r="AV18" i="1"/>
  <c r="AX18" i="1" s="1"/>
  <c r="AG5" i="1"/>
  <c r="AI5" i="1" s="1"/>
  <c r="AT10" i="1" l="1"/>
  <c r="AT6" i="1"/>
  <c r="AT7" i="1"/>
  <c r="AT8" i="1"/>
  <c r="AV16" i="1"/>
  <c r="AX16" i="1" s="1"/>
  <c r="AW16" i="1"/>
  <c r="AY16" i="1" s="1"/>
  <c r="AN9" i="1"/>
  <c r="AT9" i="1" s="1"/>
  <c r="AV12" i="1"/>
  <c r="AX12" i="1" s="1"/>
  <c r="AW12" i="1"/>
  <c r="AY12" i="1" s="1"/>
  <c r="AV14" i="1"/>
  <c r="AX14" i="1" s="1"/>
  <c r="AW14" i="1"/>
  <c r="AY14" i="1" s="1"/>
  <c r="AW17" i="1"/>
  <c r="AY17" i="1" s="1"/>
  <c r="AV17" i="1"/>
  <c r="AX17" i="1" s="1"/>
  <c r="AV4" i="1"/>
  <c r="AX4" i="1" s="1"/>
  <c r="AW4" i="1"/>
  <c r="AY4" i="1" s="1"/>
  <c r="AT16" i="1"/>
  <c r="AV6" i="1"/>
  <c r="AX6" i="1" s="1"/>
  <c r="AW6" i="1"/>
  <c r="AY6" i="1" s="1"/>
  <c r="AT14" i="1"/>
  <c r="AR16" i="1"/>
  <c r="AW13" i="1"/>
  <c r="AY13" i="1" s="1"/>
  <c r="AV13" i="1"/>
  <c r="AX13" i="1" s="1"/>
  <c r="AW15" i="1"/>
  <c r="AY15" i="1" s="1"/>
  <c r="AV15" i="1"/>
  <c r="AX15" i="1" s="1"/>
  <c r="AN5" i="1"/>
  <c r="AT5" i="1"/>
  <c r="AU5" i="1" s="1"/>
  <c r="AU6" i="1" s="1"/>
  <c r="AV8" i="1"/>
  <c r="AX8" i="1" s="1"/>
  <c r="AW8" i="1"/>
  <c r="AY8" i="1" s="1"/>
  <c r="AR12" i="1"/>
  <c r="AN11" i="1"/>
  <c r="AR13" i="1"/>
  <c r="AV10" i="1"/>
  <c r="AX10" i="1" s="1"/>
  <c r="AW10" i="1"/>
  <c r="AY10" i="1" s="1"/>
  <c r="AR14" i="1"/>
  <c r="AW7" i="1"/>
  <c r="AY7" i="1" s="1"/>
  <c r="AV7" i="1"/>
  <c r="AX7" i="1" s="1"/>
  <c r="AR15" i="1"/>
  <c r="AR17" i="1"/>
  <c r="AU7" i="1" l="1"/>
  <c r="AU8" i="1" s="1"/>
  <c r="AU9" i="1"/>
  <c r="AU10" i="1" s="1"/>
  <c r="AW11" i="1"/>
  <c r="AY11" i="1" s="1"/>
  <c r="AV11" i="1"/>
  <c r="AX11" i="1" s="1"/>
  <c r="AW5" i="1"/>
  <c r="AY5" i="1" s="1"/>
  <c r="AV5" i="1"/>
  <c r="AX5" i="1" s="1"/>
  <c r="AW9" i="1"/>
  <c r="AY9" i="1" s="1"/>
  <c r="AV9" i="1"/>
  <c r="AX9" i="1" s="1"/>
  <c r="AR11" i="1"/>
  <c r="AT11" i="1"/>
  <c r="AR5" i="1"/>
  <c r="AS5" i="1" s="1"/>
  <c r="AS6" i="1" s="1"/>
  <c r="AS7" i="1" s="1"/>
  <c r="AS8" i="1" s="1"/>
  <c r="AR9" i="1"/>
  <c r="AU11" i="1" l="1"/>
  <c r="AU12" i="1" s="1"/>
  <c r="AU13" i="1" s="1"/>
  <c r="AU14" i="1" s="1"/>
  <c r="AU15" i="1" s="1"/>
  <c r="AU16" i="1" s="1"/>
  <c r="AU17" i="1" s="1"/>
  <c r="AU18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<sst xmlns="http://schemas.openxmlformats.org/spreadsheetml/2006/main" count="51" uniqueCount="51">
  <si>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</si>
  <si>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</si>
  <si>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</si>
  <si>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</si>
  <si>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</si>
  <si>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</si>
  <si>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</si>
  <si>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</si>
  <si>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</si>
  <si>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</si>
  <si>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</si>
  <si>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</si>
  <si>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</si>
  <si>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</si>
  <si>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</si>
  <si>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</si>
  <si>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</si>
  <si>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</si>
  <si>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</si>
  <si>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</si>
  <si>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</si>
  <si>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</si>
  <si>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</si>
  <si>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</si>
  <si>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</si>
  <si>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</si>
  <si>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</si>
  <si>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</si>
  <si>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</si>
  <si>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</si>
  <si>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</si>
  <si>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E</t>
    <phoneticPr fontId="1"/>
  </si>
  <si>
    <t>ev_pla</t>
    <phoneticPr fontId="1"/>
  </si>
  <si>
    <t>dev_pla</t>
    <phoneticPr fontId="1"/>
  </si>
  <si>
    <t>dev/deq</t>
    <phoneticPr fontId="1"/>
  </si>
  <si>
    <t>ev_ela</t>
    <phoneticPr fontId="1"/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</si>
  <si>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</si>
  <si>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</si>
  <si>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</si>
  <si>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</si>
  <si>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</si>
  <si>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</si>
  <si>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</si>
  <si>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</si>
  <si>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</si>
  <si>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</si>
  <si>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</si>
  <si>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er_from_ev</t>
    <phoneticPr fontId="1"/>
  </si>
  <si>
    <t>deq</t>
    <phoneticPr fontId="1"/>
  </si>
  <si>
    <t>ratio^4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</si>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</sst>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topLeftCell="AF1" zoomScale="70" zoomScaleNormal="70" workbookViewId="0">
      <selection activeCell="AI1" sqref="AI1:AI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35</v>
      </c>
      <c r="AD1" t="s">
        <v>32</v>
      </c>
      <c r="AE1" t="s">
        <v>28</v>
      </c>
      <c r="AF1" t="s">
        <v>47</v>
      </c>
      <c r="AG1" t="s">
        <v>33</v>
      </c>
      <c r="AH1" t="s">
        <v>48</v>
      </c>
      <c r="AI1" t="s">
        <v>34</v>
      </c>
      <c r="AJ1" t="s">
        <v>49</v>
      </c>
      <c r="AK1" t="s">
        <v>29</v>
      </c>
      <c r="AL1" t="s">
        <v>30</v>
      </c>
      <c r="AM1" t="s">
        <v>36</v>
      </c>
      <c r="AN1" t="s">
        <v>37</v>
      </c>
      <c r="AO1" t="s">
        <v>31</v>
      </c>
      <c r="AP1" t="s">
        <v>50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</row>
    <row r="2" spans="1:51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>
        <f>P2-AB2/3</f>
        <v>7.7290840394539373E-9</v>
      </c>
      <c r="AF2">
        <f t="shared" ref="AF2:AF18" si="1">AB2-P2/2</f>
        <v>-2.3187252118361812E-8</v>
      </c>
      <c r="AJ2">
        <f>(1.35*(AK2/3255000)^-0.0723)^4</f>
        <v>25.872141875745509</v>
      </c>
      <c r="AK2">
        <f t="shared" ref="AK2:AK18" si="2">(X2+Y2+Z2)/3</f>
        <v>2691.0299018966666</v>
      </c>
      <c r="AL2">
        <f t="shared" ref="AL2:AL18" si="3">Z2-(Y2+X2)/2</f>
        <v>3226.8073422049997</v>
      </c>
      <c r="AO2">
        <f>(3*(1-2*0.33))/(0.0762*0.2606*(AK2)^(0.2606-1))</f>
        <v>17650.318447600221</v>
      </c>
      <c r="AS2">
        <v>0</v>
      </c>
      <c r="AU2">
        <v>0</v>
      </c>
    </row>
    <row r="3" spans="1:51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4">0.0762*AK3^0.2606-0.5912</f>
        <v>0.59610220278570636</v>
      </c>
      <c r="AD3" s="1">
        <f t="shared" ref="AD3:AD18" si="5">AB3-AC3</f>
        <v>3.8319450699044966E-2</v>
      </c>
      <c r="AE3" s="1">
        <f t="shared" ref="AE3:AE18" si="6">P3-AB3/3</f>
        <v>0.78881789650508294</v>
      </c>
      <c r="AF3" s="1">
        <f t="shared" si="1"/>
        <v>0.1342757629847513</v>
      </c>
      <c r="AG3" s="1">
        <f t="shared" ref="AG3:AH18" si="7">AD3-AD2</f>
        <v>4.3868527009641944E-2</v>
      </c>
      <c r="AH3" s="1">
        <f t="shared" si="7"/>
        <v>0.7888178887759989</v>
      </c>
      <c r="AI3" s="1">
        <f>-AG3/AH3</f>
        <v>-5.5612997161755946E-2</v>
      </c>
      <c r="AJ3" s="1">
        <f>(1.35*(AK3/3255000)^-0.0723)^4</f>
        <v>12.057960786920809</v>
      </c>
      <c r="AK3" s="1">
        <f t="shared" si="2"/>
        <v>37703.912981300004</v>
      </c>
      <c r="AL3" s="1">
        <f t="shared" si="3"/>
        <v>46193.277502650002</v>
      </c>
      <c r="AM3" s="1">
        <v>-0.49972129302590063</v>
      </c>
      <c r="AN3" s="1">
        <f t="shared" ref="AN3:AN18" si="8">1/(2+AM3*AQ3-2*0.33*(1+AM3+AQ3))</f>
        <v>-0.20172780295393586</v>
      </c>
      <c r="AO3" s="1">
        <v>124294.21369229902</v>
      </c>
      <c r="AP3" s="1">
        <f>(AK3*1.35*(AK3/3255000)^-0.0723-AK2*1.35*(AK2/3255000)^-0.0723)/(AK3-AK2)</f>
        <v>1.8333349150238609</v>
      </c>
      <c r="AQ3" s="1">
        <f>(2*AP3+3)/(3-AP3)</f>
        <v>5.7142961728250148</v>
      </c>
      <c r="AR3" s="1">
        <f>(1+2*AM3)*(AK3-AK2)*(1-AP3/3)/(2*AN3*AO3*AM3)</f>
        <v>3.0286991172441031E-4</v>
      </c>
      <c r="AS3" s="1">
        <f>(AS2+AR3)</f>
        <v>3.0286991172441031E-4</v>
      </c>
      <c r="AT3" s="1">
        <f>(1-AM3)*(AK3-AK2)*(1-AP3/3)/(3*AN3*AO3*AM3)</f>
        <v>0.54324732645312113</v>
      </c>
      <c r="AU3" s="1">
        <f>AU2+AT3</f>
        <v>0.54324732645312113</v>
      </c>
      <c r="AV3" s="1">
        <f t="shared" ref="AV3:AV18" si="9">AN3*AO3*(AM3*0.01*((AD3-AD2)/3+(AE3-AE2))-2*0.01*((AD3-AD2)/3-(AE3-AE2)/2))</f>
        <v>-89.782479690984246</v>
      </c>
      <c r="AW3" s="1">
        <f t="shared" ref="AW3:AW18" si="10">AN3*AO3*(AM3*AQ3*0.01*((AD3-AD2)/3+(AE3-AE2))-2*AQ3*0.01*((AD3-AD2)/3-(AE3-AE2)/2))</f>
        <v>-513.04368008493077</v>
      </c>
      <c r="AX3" s="1">
        <f t="shared" ref="AX3:AX18" si="11">AV3+(AK2-1.35*(AK2/3255000)^-0.0723*AK2/3)</f>
        <v>578.20325297930572</v>
      </c>
      <c r="AY3" s="1">
        <f t="shared" ref="AY3:AY18" si="12">AW3+(AK2+2*1.35*(AK2/3255000)^-0.0723*AK2/3)</f>
        <v>6224.0745602644893</v>
      </c>
    </row>
    <row r="4" spans="1:51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 s="2">
        <f t="shared" si="4"/>
        <v>0.96615359553846103</v>
      </c>
      <c r="AD4" s="2">
        <f t="shared" si="5"/>
        <v>-4.6776410363131404E-2</v>
      </c>
      <c r="AE4" s="2">
        <f t="shared" si="6"/>
        <v>1.6964328109948899</v>
      </c>
      <c r="AF4" s="2">
        <f t="shared" si="1"/>
        <v>-8.2068751184670274E-2</v>
      </c>
      <c r="AG4" s="2">
        <f t="shared" si="7"/>
        <v>-8.509586106217637E-2</v>
      </c>
      <c r="AH4" s="2">
        <f t="shared" si="7"/>
        <v>0.90761491448980691</v>
      </c>
      <c r="AI4" s="2">
        <f t="shared" ref="AI4:AI18" si="13">-AG4/AH4</f>
        <v>9.3757671567143527E-2</v>
      </c>
      <c r="AJ4" s="2">
        <f t="shared" ref="AJ4:AJ18" si="14">(1.35*(AK4/3255000)^-0.0723)^4</f>
        <v>8.9231233478896872</v>
      </c>
      <c r="AK4" s="2">
        <f t="shared" si="2"/>
        <v>106787.34644183335</v>
      </c>
      <c r="AL4" s="2">
        <f t="shared" si="3"/>
        <v>136519.75885225</v>
      </c>
      <c r="AM4" s="2">
        <f t="shared" ref="AM4:AM18" si="15">(-2*AI4-3)/(-2*AI4+6)</f>
        <v>-0.54839118402991227</v>
      </c>
      <c r="AN4" s="2">
        <f t="shared" si="8"/>
        <v>-0.25222213908682822</v>
      </c>
      <c r="AO4" s="1">
        <v>124294.21369229902</v>
      </c>
      <c r="AP4" s="2">
        <f t="shared" ref="AP4:AP18" si="16">(AK4*1.35*(AK4/3255000)^-0.0723-AK3*1.35*(AK3/3255000)^-0.0723)/(AK4-AK3)</f>
        <v>1.6545991032687406</v>
      </c>
      <c r="AQ4" s="2">
        <f t="shared" ref="AQ4:AQ18" si="17">(2*AP4+3)/(3-AP4)</f>
        <v>4.6894559248965093</v>
      </c>
      <c r="AR4" s="2">
        <f t="shared" ref="AR4:AR18" si="18">(1+2*AM4)*(AK4-AK3)*(1-AP4/3)/(2*AN4*AO4*AM4)</f>
        <v>-8.7205934479490502E-2</v>
      </c>
      <c r="AS4" s="2">
        <f t="shared" ref="AS4:AS18" si="19">AS3+AR4</f>
        <v>-8.6903064567766086E-2</v>
      </c>
      <c r="AT4" s="2">
        <f t="shared" ref="AT4:AT18" si="20">(1-AM4)*(AK4-AK3)*(1-AP4/3)/(3*AN4*AO4*AM4)</f>
        <v>0.93012052263946277</v>
      </c>
      <c r="AU4" s="2">
        <f>AU3+AT4</f>
        <v>1.4733678490925839</v>
      </c>
      <c r="AV4" s="2">
        <f t="shared" si="9"/>
        <v>-151.15996172594171</v>
      </c>
      <c r="AW4" s="2">
        <f t="shared" si="10"/>
        <v>-708.85797812284693</v>
      </c>
      <c r="AX4" s="2">
        <f t="shared" si="11"/>
        <v>14132.928508641588</v>
      </c>
      <c r="AY4" s="2">
        <f t="shared" si="12"/>
        <v>83834.704025042112</v>
      </c>
    </row>
    <row r="5" spans="1:51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4"/>
        <v>1.2391378019487003</v>
      </c>
      <c r="AD5">
        <f t="shared" si="5"/>
        <v>-0.22792370372989579</v>
      </c>
      <c r="AE5">
        <f t="shared" si="6"/>
        <v>2.6687025817170649</v>
      </c>
      <c r="AF5">
        <f t="shared" si="1"/>
        <v>-0.49167287567619544</v>
      </c>
      <c r="AG5">
        <f t="shared" si="7"/>
        <v>-0.18114729336676438</v>
      </c>
      <c r="AH5">
        <f t="shared" si="7"/>
        <v>0.97226977072217502</v>
      </c>
      <c r="AI5">
        <f t="shared" si="13"/>
        <v>0.18631381826487642</v>
      </c>
      <c r="AJ5">
        <f t="shared" si="14"/>
        <v>7.4589002579476258</v>
      </c>
      <c r="AK5">
        <f t="shared" si="2"/>
        <v>198464.7302633333</v>
      </c>
      <c r="AL5">
        <f t="shared" si="3"/>
        <v>259266.52142049998</v>
      </c>
      <c r="AM5">
        <f t="shared" si="15"/>
        <v>-0.59932547887233567</v>
      </c>
      <c r="AN5">
        <f t="shared" si="8"/>
        <v>-0.274678780254968</v>
      </c>
      <c r="AO5" s="1">
        <v>124294.21369229902</v>
      </c>
      <c r="AP5">
        <f t="shared" si="16"/>
        <v>1.5643844234460931</v>
      </c>
      <c r="AQ5">
        <f t="shared" si="17"/>
        <v>4.2690877328064794</v>
      </c>
      <c r="AR5">
        <f t="shared" si="18"/>
        <v>-0.21296146394565391</v>
      </c>
      <c r="AS5">
        <f t="shared" si="19"/>
        <v>-0.29986452851341999</v>
      </c>
      <c r="AT5">
        <f t="shared" si="20"/>
        <v>1.1430256001886732</v>
      </c>
      <c r="AU5">
        <f>AU4+AT5</f>
        <v>2.6163934492812571</v>
      </c>
      <c r="AV5">
        <f t="shared" si="9"/>
        <v>-186.58638416592518</v>
      </c>
      <c r="AW5">
        <f t="shared" si="10"/>
        <v>-796.55364375146826</v>
      </c>
      <c r="AX5">
        <f t="shared" si="11"/>
        <v>45079.139861893556</v>
      </c>
      <c r="AY5">
        <f t="shared" si="12"/>
        <v>229034.03318962961</v>
      </c>
    </row>
    <row r="6" spans="1:51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4"/>
        <v>1.4691016566423298</v>
      </c>
      <c r="AD6">
        <f t="shared" si="5"/>
        <v>-0.21825719498578811</v>
      </c>
      <c r="AE6">
        <f t="shared" si="6"/>
        <v>3.5894703995944859</v>
      </c>
      <c r="AF6">
        <f t="shared" si="1"/>
        <v>-0.75236481508345809</v>
      </c>
      <c r="AG6">
        <f t="shared" si="7"/>
        <v>9.6665087441076825E-3</v>
      </c>
      <c r="AH6">
        <f t="shared" si="7"/>
        <v>0.92076781787742101</v>
      </c>
      <c r="AI6">
        <f t="shared" si="13"/>
        <v>-1.0498312990989607E-2</v>
      </c>
      <c r="AJ6">
        <f t="shared" si="14"/>
        <v>6.5408517058917441</v>
      </c>
      <c r="AK6">
        <f t="shared" si="2"/>
        <v>312549.49699266668</v>
      </c>
      <c r="AL6">
        <f t="shared" si="3"/>
        <v>417666.95242850005</v>
      </c>
      <c r="AM6">
        <f t="shared" si="15"/>
        <v>-0.49476914854310644</v>
      </c>
      <c r="AN6">
        <f t="shared" si="8"/>
        <v>-0.33534388143058652</v>
      </c>
      <c r="AO6" s="1">
        <v>124294.21369229902</v>
      </c>
      <c r="AP6">
        <f t="shared" si="16"/>
        <v>1.5063561750312602</v>
      </c>
      <c r="AQ6">
        <f t="shared" si="17"/>
        <v>4.0255328944893263</v>
      </c>
      <c r="AR6">
        <f t="shared" si="18"/>
        <v>1.440727778404503E-2</v>
      </c>
      <c r="AS6">
        <f t="shared" si="19"/>
        <v>-0.28545725072937495</v>
      </c>
      <c r="AT6">
        <f t="shared" si="20"/>
        <v>1.3723421845405324</v>
      </c>
      <c r="AU6">
        <f t="shared" ref="AU6:AU18" si="21">AU5+AT6</f>
        <v>3.9887356338217894</v>
      </c>
      <c r="AV6">
        <f t="shared" si="9"/>
        <v>-190.55097462266446</v>
      </c>
      <c r="AW6">
        <f t="shared" si="10"/>
        <v>-767.06921642053658</v>
      </c>
      <c r="AX6">
        <f t="shared" si="11"/>
        <v>88946.335348722307</v>
      </c>
      <c r="AY6">
        <f t="shared" si="12"/>
        <v>416353.34892688948</v>
      </c>
    </row>
    <row r="7" spans="1:51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4"/>
        <v>1.6630996157960289</v>
      </c>
      <c r="AD7">
        <f t="shared" si="5"/>
        <v>-0.43793676714494434</v>
      </c>
      <c r="AE7">
        <f t="shared" si="6"/>
        <v>4.5971902850329718</v>
      </c>
      <c r="AF7">
        <f t="shared" si="1"/>
        <v>-1.2776261019739152</v>
      </c>
      <c r="AG7">
        <f t="shared" si="7"/>
        <v>-0.21967957215915623</v>
      </c>
      <c r="AH7">
        <f t="shared" si="7"/>
        <v>1.0077198854384859</v>
      </c>
      <c r="AI7">
        <f t="shared" si="13"/>
        <v>0.21799666289562974</v>
      </c>
      <c r="AJ7">
        <f t="shared" si="14"/>
        <v>5.9192200384914937</v>
      </c>
      <c r="AK7">
        <f t="shared" si="2"/>
        <v>441452.11121466663</v>
      </c>
      <c r="AL7">
        <f t="shared" si="3"/>
        <v>598265.88940549991</v>
      </c>
      <c r="AM7">
        <f t="shared" si="15"/>
        <v>-0.61753939687354775</v>
      </c>
      <c r="AN7">
        <f t="shared" si="8"/>
        <v>-0.31408915677401467</v>
      </c>
      <c r="AO7" s="1">
        <v>124294.21369229902</v>
      </c>
      <c r="AP7">
        <f t="shared" si="16"/>
        <v>1.4641809111583908</v>
      </c>
      <c r="AQ7">
        <f t="shared" si="17"/>
        <v>3.8600652025937805</v>
      </c>
      <c r="AR7">
        <f t="shared" si="18"/>
        <v>-0.32173289392381987</v>
      </c>
      <c r="AS7">
        <f t="shared" si="19"/>
        <v>-0.60719014465319487</v>
      </c>
      <c r="AT7">
        <f t="shared" si="20"/>
        <v>1.475861555173694</v>
      </c>
      <c r="AU7">
        <f t="shared" si="21"/>
        <v>5.4645971889954836</v>
      </c>
      <c r="AV7">
        <f t="shared" si="9"/>
        <v>-225.29146789091283</v>
      </c>
      <c r="AW7">
        <f t="shared" si="10"/>
        <v>-869.63975564698671</v>
      </c>
      <c r="AX7">
        <f t="shared" si="11"/>
        <v>145712.26397154338</v>
      </c>
      <c r="AY7">
        <f t="shared" si="12"/>
        <v>644903.74034348456</v>
      </c>
    </row>
    <row r="8" spans="1:51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4"/>
        <v>1.828926607234642</v>
      </c>
      <c r="AD8">
        <f t="shared" si="5"/>
        <v>-0.53587894121895219</v>
      </c>
      <c r="AE8">
        <f t="shared" si="6"/>
        <v>5.5707389170981036</v>
      </c>
      <c r="AF8">
        <f t="shared" si="1"/>
        <v>-1.7078297368693103</v>
      </c>
      <c r="AG8">
        <f t="shared" si="7"/>
        <v>-9.7942174074007848E-2</v>
      </c>
      <c r="AH8">
        <f t="shared" si="7"/>
        <v>0.97354863206513187</v>
      </c>
      <c r="AI8">
        <f t="shared" si="13"/>
        <v>0.10060326813489413</v>
      </c>
      <c r="AJ8">
        <f t="shared" si="14"/>
        <v>5.4708515804995139</v>
      </c>
      <c r="AK8">
        <f t="shared" si="2"/>
        <v>579660.74060000002</v>
      </c>
      <c r="AL8">
        <f t="shared" si="3"/>
        <v>791591.73232499987</v>
      </c>
      <c r="AM8">
        <f t="shared" si="15"/>
        <v>-0.5520470001720903</v>
      </c>
      <c r="AN8">
        <f t="shared" si="8"/>
        <v>-0.35342604590827897</v>
      </c>
      <c r="AO8" s="1">
        <v>124294.21369229902</v>
      </c>
      <c r="AP8">
        <f t="shared" si="16"/>
        <v>1.4322228418598042</v>
      </c>
      <c r="AQ8">
        <f t="shared" si="17"/>
        <v>3.7406117656902302</v>
      </c>
      <c r="AR8">
        <f t="shared" si="18"/>
        <v>-0.15501310795606185</v>
      </c>
      <c r="AS8">
        <f t="shared" si="19"/>
        <v>-0.7622032526092567</v>
      </c>
      <c r="AT8">
        <f t="shared" si="20"/>
        <v>1.5408357087188473</v>
      </c>
      <c r="AU8">
        <f t="shared" si="21"/>
        <v>7.0054328977143312</v>
      </c>
      <c r="AV8">
        <f t="shared" si="9"/>
        <v>-228.17578779169787</v>
      </c>
      <c r="AW8">
        <f t="shared" si="10"/>
        <v>-853.51703645926216</v>
      </c>
      <c r="AX8">
        <f t="shared" si="11"/>
        <v>211699.74482622038</v>
      </c>
      <c r="AY8">
        <f t="shared" si="12"/>
        <v>899646.97537951649</v>
      </c>
    </row>
    <row r="9" spans="1:51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4"/>
        <v>1.9743099834070483</v>
      </c>
      <c r="AD9">
        <f t="shared" si="5"/>
        <v>-0.78842716158120285</v>
      </c>
      <c r="AE9">
        <f t="shared" si="6"/>
        <v>6.6047566541380522</v>
      </c>
      <c r="AF9">
        <f t="shared" si="1"/>
        <v>-2.3141426422141547</v>
      </c>
      <c r="AG9">
        <f t="shared" si="7"/>
        <v>-0.25254822036225066</v>
      </c>
      <c r="AH9">
        <f t="shared" si="7"/>
        <v>1.0340177370399486</v>
      </c>
      <c r="AI9">
        <f t="shared" si="13"/>
        <v>0.244239737207229</v>
      </c>
      <c r="AJ9">
        <f t="shared" si="14"/>
        <v>5.1278912742215805</v>
      </c>
      <c r="AK9">
        <f t="shared" si="2"/>
        <v>725093.87252199987</v>
      </c>
      <c r="AL9">
        <f t="shared" si="3"/>
        <v>993497.51078699995</v>
      </c>
      <c r="AM9">
        <f t="shared" si="15"/>
        <v>-0.63294320654713387</v>
      </c>
      <c r="AN9">
        <f t="shared" si="8"/>
        <v>-0.33773141101068149</v>
      </c>
      <c r="AO9" s="1">
        <v>124294.21369229902</v>
      </c>
      <c r="AP9">
        <f t="shared" si="16"/>
        <v>1.406955906635972</v>
      </c>
      <c r="AQ9">
        <f t="shared" si="17"/>
        <v>3.6495611373786385</v>
      </c>
      <c r="AR9">
        <f t="shared" si="18"/>
        <v>-0.38641051840409135</v>
      </c>
      <c r="AS9">
        <f t="shared" si="19"/>
        <v>-1.1486137710133479</v>
      </c>
      <c r="AT9">
        <f t="shared" si="20"/>
        <v>1.5820952103147554</v>
      </c>
      <c r="AU9">
        <f t="shared" si="21"/>
        <v>8.5875281080290868</v>
      </c>
      <c r="AV9">
        <f t="shared" si="9"/>
        <v>-252.36857521678328</v>
      </c>
      <c r="AW9">
        <f t="shared" si="10"/>
        <v>-921.03454440679047</v>
      </c>
      <c r="AX9">
        <f t="shared" si="11"/>
        <v>283902.32944152516</v>
      </c>
      <c r="AY9">
        <f t="shared" si="12"/>
        <v>1169751.7912221095</v>
      </c>
    </row>
    <row r="10" spans="1:51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4"/>
        <v>2.1038930320441249</v>
      </c>
      <c r="AD10">
        <f t="shared" si="5"/>
        <v>-0.96929930922372654</v>
      </c>
      <c r="AE10">
        <f t="shared" si="6"/>
        <v>7.6222196992331996</v>
      </c>
      <c r="AF10">
        <f t="shared" si="1"/>
        <v>-2.8656150805996012</v>
      </c>
      <c r="AG10">
        <f t="shared" si="7"/>
        <v>-0.18087214764252368</v>
      </c>
      <c r="AH10">
        <f t="shared" si="7"/>
        <v>1.0174630450951474</v>
      </c>
      <c r="AI10">
        <f t="shared" si="13"/>
        <v>0.17776778086874845</v>
      </c>
      <c r="AJ10">
        <f t="shared" si="14"/>
        <v>4.8550104631250237</v>
      </c>
      <c r="AK10">
        <f t="shared" si="2"/>
        <v>876017.18164433341</v>
      </c>
      <c r="AL10">
        <f t="shared" si="3"/>
        <v>1201493.2976485002</v>
      </c>
      <c r="AM10">
        <f t="shared" si="15"/>
        <v>-0.59448254098140951</v>
      </c>
      <c r="AN10">
        <f t="shared" si="8"/>
        <v>-0.36298889327057093</v>
      </c>
      <c r="AO10" s="1">
        <v>124294.21369229902</v>
      </c>
      <c r="AP10">
        <f t="shared" si="16"/>
        <v>1.3862244629844778</v>
      </c>
      <c r="AQ10">
        <f t="shared" si="17"/>
        <v>3.5769837834104141</v>
      </c>
      <c r="AR10">
        <f t="shared" si="18"/>
        <v>-0.28598707369534737</v>
      </c>
      <c r="AS10">
        <f t="shared" si="19"/>
        <v>-1.4346008447086953</v>
      </c>
      <c r="AT10">
        <f t="shared" si="20"/>
        <v>1.6087677547513548</v>
      </c>
      <c r="AU10">
        <f t="shared" si="21"/>
        <v>10.196295862780442</v>
      </c>
      <c r="AV10">
        <f t="shared" si="9"/>
        <v>-256.72814790245087</v>
      </c>
      <c r="AW10">
        <f t="shared" si="10"/>
        <v>-918.31242179205697</v>
      </c>
      <c r="AX10">
        <f t="shared" si="11"/>
        <v>361125.10046476382</v>
      </c>
      <c r="AY10">
        <f t="shared" si="12"/>
        <v>1451599.6479188751</v>
      </c>
    </row>
    <row r="11" spans="1:51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4"/>
        <v>2.218951665718996</v>
      </c>
      <c r="AD11">
        <f t="shared" si="5"/>
        <v>-1.137882342869037</v>
      </c>
      <c r="AE11">
        <f t="shared" si="6"/>
        <v>8.6452885353400131</v>
      </c>
      <c r="AF11">
        <f t="shared" si="1"/>
        <v>-3.421753165295041</v>
      </c>
      <c r="AG11">
        <f t="shared" si="7"/>
        <v>-0.16858303364531046</v>
      </c>
      <c r="AH11">
        <f t="shared" si="7"/>
        <v>1.0230688361068134</v>
      </c>
      <c r="AI11">
        <f t="shared" si="13"/>
        <v>0.16478171135271447</v>
      </c>
      <c r="AJ11">
        <f t="shared" si="14"/>
        <v>4.6349132508888031</v>
      </c>
      <c r="AK11">
        <f t="shared" si="2"/>
        <v>1028448.6459476665</v>
      </c>
      <c r="AL11">
        <f t="shared" si="3"/>
        <v>1404695.8866935</v>
      </c>
      <c r="AM11">
        <f t="shared" si="15"/>
        <v>-0.58717937804605536</v>
      </c>
      <c r="AN11">
        <f t="shared" si="8"/>
        <v>-0.37597881132668154</v>
      </c>
      <c r="AO11" s="1">
        <v>124294.21369229902</v>
      </c>
      <c r="AP11">
        <f t="shared" si="16"/>
        <v>1.3688997705380646</v>
      </c>
      <c r="AQ11">
        <f t="shared" si="17"/>
        <v>3.5177479822738449</v>
      </c>
      <c r="AR11">
        <f t="shared" si="18"/>
        <v>-0.26330718234310996</v>
      </c>
      <c r="AS11">
        <f t="shared" si="19"/>
        <v>-1.6979080270518052</v>
      </c>
      <c r="AT11">
        <f t="shared" si="20"/>
        <v>1.5979150852457289</v>
      </c>
      <c r="AU11">
        <f t="shared" si="21"/>
        <v>11.794210948026171</v>
      </c>
      <c r="AV11">
        <f t="shared" si="9"/>
        <v>-265.31095264713747</v>
      </c>
      <c r="AW11">
        <f t="shared" si="10"/>
        <v>-933.29706834961962</v>
      </c>
      <c r="AX11">
        <f t="shared" si="11"/>
        <v>442301.96573570376</v>
      </c>
      <c r="AY11">
        <f t="shared" si="12"/>
        <v>1741983.6944879489</v>
      </c>
    </row>
    <row r="12" spans="1:51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4"/>
        <v>2.3215897022303</v>
      </c>
      <c r="AD12">
        <f t="shared" si="5"/>
        <v>-1.3686695110261904</v>
      </c>
      <c r="AE12">
        <f t="shared" si="6"/>
        <v>9.6871456706652967</v>
      </c>
      <c r="AF12">
        <f t="shared" si="1"/>
        <v>-4.0494726759958901</v>
      </c>
      <c r="AG12">
        <f t="shared" si="7"/>
        <v>-0.23078716815715339</v>
      </c>
      <c r="AH12">
        <f t="shared" si="7"/>
        <v>1.0418571353252837</v>
      </c>
      <c r="AI12">
        <f t="shared" si="13"/>
        <v>0.22151517740011265</v>
      </c>
      <c r="AJ12">
        <f t="shared" si="14"/>
        <v>4.4540229875032571</v>
      </c>
      <c r="AK12">
        <f t="shared" si="2"/>
        <v>1180226.3532186665</v>
      </c>
      <c r="AL12">
        <f t="shared" si="3"/>
        <v>1603711.9327819999</v>
      </c>
      <c r="AM12">
        <f t="shared" si="15"/>
        <v>-0.61958775639064112</v>
      </c>
      <c r="AN12">
        <f t="shared" si="8"/>
        <v>-0.3717989835795048</v>
      </c>
      <c r="AO12" s="1">
        <v>124294.21369229902</v>
      </c>
      <c r="AP12">
        <f t="shared" si="16"/>
        <v>1.3542817906462632</v>
      </c>
      <c r="AQ12">
        <f t="shared" si="17"/>
        <v>3.4687369616784176</v>
      </c>
      <c r="AR12">
        <f t="shared" si="18"/>
        <v>-0.34774988052912587</v>
      </c>
      <c r="AS12">
        <f t="shared" si="19"/>
        <v>-2.0456579075809311</v>
      </c>
      <c r="AT12">
        <f t="shared" si="20"/>
        <v>1.5698693182589527</v>
      </c>
      <c r="AU12">
        <f t="shared" si="21"/>
        <v>13.364080266285123</v>
      </c>
      <c r="AV12">
        <f t="shared" si="9"/>
        <v>-276.28472906031124</v>
      </c>
      <c r="AW12">
        <f t="shared" si="10"/>
        <v>-958.35905163880875</v>
      </c>
      <c r="AX12">
        <f t="shared" si="11"/>
        <v>525167.99076008564</v>
      </c>
      <c r="AY12">
        <f t="shared" si="12"/>
        <v>2033499.0278130686</v>
      </c>
    </row>
    <row r="13" spans="1:51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4"/>
        <v>2.4142041162602155</v>
      </c>
      <c r="AD13">
        <f t="shared" si="5"/>
        <v>-1.6192080908604187</v>
      </c>
      <c r="AE13">
        <f t="shared" si="6"/>
        <v>10.740525300466734</v>
      </c>
      <c r="AF13">
        <f t="shared" si="1"/>
        <v>-4.7077659624002024</v>
      </c>
      <c r="AG13">
        <f t="shared" si="7"/>
        <v>-0.25053857983422834</v>
      </c>
      <c r="AH13">
        <f t="shared" si="7"/>
        <v>1.0533796298014373</v>
      </c>
      <c r="AI13">
        <f t="shared" si="13"/>
        <v>0.23784262838028775</v>
      </c>
      <c r="AJ13">
        <f t="shared" si="14"/>
        <v>4.301964660487112</v>
      </c>
      <c r="AK13">
        <f t="shared" si="2"/>
        <v>1330848.3509603334</v>
      </c>
      <c r="AL13">
        <f t="shared" si="3"/>
        <v>1798642.8269394999</v>
      </c>
      <c r="AM13">
        <f t="shared" si="15"/>
        <v>-0.62916133824816345</v>
      </c>
      <c r="AN13">
        <f t="shared" si="8"/>
        <v>-0.37547941432836779</v>
      </c>
      <c r="AO13" s="1">
        <v>124294.21369229902</v>
      </c>
      <c r="AP13">
        <f t="shared" si="16"/>
        <v>1.3417561426741769</v>
      </c>
      <c r="AQ13">
        <f t="shared" si="17"/>
        <v>3.4274285173677068</v>
      </c>
      <c r="AR13">
        <f t="shared" si="18"/>
        <v>-0.36622586336207164</v>
      </c>
      <c r="AS13">
        <f t="shared" si="19"/>
        <v>-2.4118837709430028</v>
      </c>
      <c r="AT13">
        <f t="shared" si="20"/>
        <v>1.5397822747590528</v>
      </c>
      <c r="AU13">
        <f t="shared" si="21"/>
        <v>14.903862541044177</v>
      </c>
      <c r="AV13">
        <f t="shared" si="9"/>
        <v>-284.78109141101714</v>
      </c>
      <c r="AW13">
        <f t="shared" si="10"/>
        <v>-976.06683390921978</v>
      </c>
      <c r="AX13">
        <f t="shared" si="11"/>
        <v>608420.60660768359</v>
      </c>
      <c r="AY13">
        <f t="shared" si="12"/>
        <v>2322292.2174239014</v>
      </c>
    </row>
    <row r="14" spans="1:51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4"/>
        <v>2.4955131619767847</v>
      </c>
      <c r="AD14">
        <f t="shared" si="5"/>
        <v>-1.8833367834300265</v>
      </c>
      <c r="AE14">
        <f t="shared" si="6"/>
        <v>11.799224683651081</v>
      </c>
      <c r="AF14">
        <f t="shared" si="1"/>
        <v>-5.3894653597032418</v>
      </c>
      <c r="AG14">
        <f t="shared" si="7"/>
        <v>-0.2641286925696078</v>
      </c>
      <c r="AH14">
        <f t="shared" si="7"/>
        <v>1.0586993831843472</v>
      </c>
      <c r="AI14">
        <f t="shared" si="13"/>
        <v>0.24948412813386528</v>
      </c>
      <c r="AJ14">
        <f t="shared" si="14"/>
        <v>4.176390546437788</v>
      </c>
      <c r="AK14">
        <f t="shared" si="2"/>
        <v>1474401.9476263335</v>
      </c>
      <c r="AL14">
        <f t="shared" si="3"/>
        <v>1977343.6949454998</v>
      </c>
      <c r="AM14">
        <f t="shared" si="15"/>
        <v>-0.63605672885897502</v>
      </c>
      <c r="AN14">
        <f t="shared" si="8"/>
        <v>-0.37919594854955596</v>
      </c>
      <c r="AO14" s="1">
        <v>124294.21369229902</v>
      </c>
      <c r="AP14">
        <f t="shared" si="16"/>
        <v>1.3310353500514012</v>
      </c>
      <c r="AQ14">
        <f t="shared" si="17"/>
        <v>3.3925647857653449</v>
      </c>
      <c r="AR14">
        <f t="shared" si="18"/>
        <v>-0.36245119451595043</v>
      </c>
      <c r="AS14">
        <f t="shared" si="19"/>
        <v>-2.7743349654589533</v>
      </c>
      <c r="AT14">
        <f t="shared" si="20"/>
        <v>1.4528026180546063</v>
      </c>
      <c r="AU14">
        <f t="shared" si="21"/>
        <v>16.356665159098782</v>
      </c>
      <c r="AV14">
        <f t="shared" si="9"/>
        <v>-290.98862470698947</v>
      </c>
      <c r="AW14">
        <f t="shared" si="10"/>
        <v>-987.19776123922009</v>
      </c>
      <c r="AX14">
        <f t="shared" si="11"/>
        <v>691670.3999188086</v>
      </c>
      <c r="AY14">
        <f t="shared" si="12"/>
        <v>2607635.0780327297</v>
      </c>
    </row>
    <row r="15" spans="1:51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4"/>
        <v>2.5689381765791115</v>
      </c>
      <c r="AD15">
        <f t="shared" si="5"/>
        <v>-2.0951970683876726</v>
      </c>
      <c r="AE15">
        <f t="shared" si="6"/>
        <v>12.842394085569522</v>
      </c>
      <c r="AF15">
        <f t="shared" si="1"/>
        <v>-6.026412785958561</v>
      </c>
      <c r="AG15">
        <f t="shared" si="7"/>
        <v>-0.21186028495764608</v>
      </c>
      <c r="AH15">
        <f t="shared" si="7"/>
        <v>1.0431694019184405</v>
      </c>
      <c r="AI15">
        <f t="shared" si="13"/>
        <v>0.20309288651299057</v>
      </c>
      <c r="AJ15">
        <f t="shared" si="14"/>
        <v>4.068841882430303</v>
      </c>
      <c r="AK15">
        <f t="shared" si="2"/>
        <v>1613592.7783003331</v>
      </c>
      <c r="AL15">
        <f t="shared" si="3"/>
        <v>2144755.1031145002</v>
      </c>
      <c r="AM15">
        <f t="shared" si="15"/>
        <v>-0.60892007399905412</v>
      </c>
      <c r="AN15">
        <f t="shared" si="8"/>
        <v>-0.39597452360441637</v>
      </c>
      <c r="AO15" s="1">
        <v>124294.21369229902</v>
      </c>
      <c r="AP15">
        <f t="shared" si="16"/>
        <v>1.321816061075151</v>
      </c>
      <c r="AQ15">
        <f t="shared" si="17"/>
        <v>3.3629401350164101</v>
      </c>
      <c r="AR15">
        <f t="shared" si="18"/>
        <v>-0.28298173976495739</v>
      </c>
      <c r="AS15">
        <f t="shared" si="19"/>
        <v>-3.0573167052239105</v>
      </c>
      <c r="AT15">
        <f t="shared" si="20"/>
        <v>1.3933611591406316</v>
      </c>
      <c r="AU15">
        <f t="shared" si="21"/>
        <v>17.750026318239414</v>
      </c>
      <c r="AV15">
        <f t="shared" si="9"/>
        <v>-291.46746007808719</v>
      </c>
      <c r="AW15">
        <f t="shared" si="10"/>
        <v>-980.18761954789272</v>
      </c>
      <c r="AX15">
        <f t="shared" si="11"/>
        <v>771531.88048628194</v>
      </c>
      <c r="AY15">
        <f t="shared" si="12"/>
        <v>2878578.9593667327</v>
      </c>
    </row>
    <row r="16" spans="1:51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4"/>
        <v>2.6308884549549374</v>
      </c>
      <c r="AD16">
        <f t="shared" si="5"/>
        <v>-2.4463817128654188</v>
      </c>
      <c r="AE16">
        <f t="shared" si="6"/>
        <v>13.939128383436827</v>
      </c>
      <c r="AF16">
        <f t="shared" si="1"/>
        <v>-6.8158085733104814</v>
      </c>
      <c r="AG16">
        <f t="shared" si="7"/>
        <v>-0.35118464447774622</v>
      </c>
      <c r="AH16">
        <f t="shared" si="7"/>
        <v>1.0967342978673056</v>
      </c>
      <c r="AI16">
        <f t="shared" si="13"/>
        <v>0.32020941185176305</v>
      </c>
      <c r="AJ16">
        <f t="shared" si="14"/>
        <v>3.9821178597184934</v>
      </c>
      <c r="AK16">
        <f t="shared" si="2"/>
        <v>1738391.8924673332</v>
      </c>
      <c r="AL16">
        <f t="shared" si="3"/>
        <v>2285570.4841089998</v>
      </c>
      <c r="AM16">
        <f t="shared" si="15"/>
        <v>-0.67923569099089443</v>
      </c>
      <c r="AN16">
        <f t="shared" si="8"/>
        <v>-0.37283790738064515</v>
      </c>
      <c r="AO16" s="1">
        <v>124294.21369229902</v>
      </c>
      <c r="AP16">
        <f t="shared" si="16"/>
        <v>1.3139888388488756</v>
      </c>
      <c r="AQ16">
        <f t="shared" si="17"/>
        <v>3.3380429545052652</v>
      </c>
      <c r="AR16">
        <f t="shared" si="18"/>
        <v>-0.39937761259671178</v>
      </c>
      <c r="AS16">
        <f t="shared" si="19"/>
        <v>-3.4566943178206224</v>
      </c>
      <c r="AT16">
        <f t="shared" si="20"/>
        <v>1.2472388312608331</v>
      </c>
      <c r="AU16">
        <f t="shared" si="21"/>
        <v>18.997265149500247</v>
      </c>
      <c r="AV16">
        <f t="shared" si="9"/>
        <v>-308.37026871008595</v>
      </c>
      <c r="AW16">
        <f t="shared" si="10"/>
        <v>-1029.3532028465979</v>
      </c>
      <c r="AX16">
        <f t="shared" si="11"/>
        <v>849377.58317188802</v>
      </c>
      <c r="AY16">
        <f t="shared" si="12"/>
        <v>3140377.0748169567</v>
      </c>
    </row>
    <row r="17" spans="1:51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4"/>
        <v>2.6270429249761014</v>
      </c>
      <c r="AD17">
        <f t="shared" si="5"/>
        <v>-4.249647241085512</v>
      </c>
      <c r="AE17">
        <f t="shared" si="6"/>
        <v>15.541604670769804</v>
      </c>
      <c r="AF17">
        <f t="shared" si="1"/>
        <v>-9.1229725988094117</v>
      </c>
      <c r="AG17">
        <f t="shared" si="7"/>
        <v>-1.8032655282200931</v>
      </c>
      <c r="AH17">
        <f t="shared" si="7"/>
        <v>1.6024762873329763</v>
      </c>
      <c r="AI17">
        <f t="shared" si="13"/>
        <v>1.1252993523051085</v>
      </c>
      <c r="AJ17">
        <f t="shared" si="14"/>
        <v>3.9873987097034416</v>
      </c>
      <c r="AK17">
        <f t="shared" si="2"/>
        <v>1730443.9152933334</v>
      </c>
      <c r="AL17">
        <f t="shared" si="3"/>
        <v>2171373.4943349999</v>
      </c>
      <c r="AM17">
        <f t="shared" si="15"/>
        <v>-1.400383232135298</v>
      </c>
      <c r="AN17">
        <f t="shared" si="8"/>
        <v>-0.21776652211668712</v>
      </c>
      <c r="AO17" s="1">
        <v>124294.21369229902</v>
      </c>
      <c r="AP17">
        <f t="shared" si="16"/>
        <v>1.310714112029983</v>
      </c>
      <c r="AQ17">
        <f t="shared" si="17"/>
        <v>3.3276950124855009</v>
      </c>
      <c r="AR17">
        <f t="shared" si="18"/>
        <v>0.10631070069293644</v>
      </c>
      <c r="AS17">
        <f t="shared" si="19"/>
        <v>-3.3503836171276862</v>
      </c>
      <c r="AT17">
        <f t="shared" si="20"/>
        <v>-9.4473262137017427E-2</v>
      </c>
      <c r="AU17">
        <f t="shared" si="21"/>
        <v>18.902791887363229</v>
      </c>
      <c r="AV17">
        <f t="shared" si="9"/>
        <v>-379.56941883754769</v>
      </c>
      <c r="AW17">
        <f t="shared" si="10"/>
        <v>-1263.0912619577273</v>
      </c>
      <c r="AX17">
        <f t="shared" si="11"/>
        <v>919443.95048420585</v>
      </c>
      <c r="AY17">
        <f t="shared" si="12"/>
        <v>3374265.5463339551</v>
      </c>
    </row>
    <row r="18" spans="1:51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4"/>
        <v>2.5261182828034796</v>
      </c>
      <c r="AD18">
        <f t="shared" si="5"/>
        <v>-5.8818119636968698</v>
      </c>
      <c r="AE18">
        <f t="shared" si="6"/>
        <v>17.121634609997798</v>
      </c>
      <c r="AF18">
        <f t="shared" si="1"/>
        <v>-11.35722870574339</v>
      </c>
      <c r="AG18">
        <f t="shared" si="7"/>
        <v>-1.6321647226113578</v>
      </c>
      <c r="AH18">
        <f t="shared" si="7"/>
        <v>1.5800299392279946</v>
      </c>
      <c r="AI18">
        <f t="shared" si="13"/>
        <v>1.0329960731053212</v>
      </c>
      <c r="AJ18">
        <f t="shared" si="14"/>
        <v>4.1309123518586013</v>
      </c>
      <c r="AK18">
        <f t="shared" si="2"/>
        <v>1531292.7706646668</v>
      </c>
      <c r="AL18">
        <f t="shared" si="3"/>
        <v>1756875.9963530002</v>
      </c>
      <c r="AM18">
        <f t="shared" si="15"/>
        <v>-1.2877432721266489</v>
      </c>
      <c r="AN18">
        <f t="shared" si="8"/>
        <v>-0.23105270612304352</v>
      </c>
      <c r="AO18" s="1">
        <v>124294.21369229902</v>
      </c>
      <c r="AP18">
        <f t="shared" si="16"/>
        <v>1.3166241574846067</v>
      </c>
      <c r="AQ18">
        <f t="shared" si="17"/>
        <v>3.3463996409451275</v>
      </c>
      <c r="AR18">
        <f t="shared" si="18"/>
        <v>2.3803240527357272</v>
      </c>
      <c r="AS18">
        <f t="shared" si="19"/>
        <v>-0.97005956439195895</v>
      </c>
      <c r="AT18">
        <f t="shared" si="20"/>
        <v>-2.3042914825224479</v>
      </c>
      <c r="AU18">
        <f t="shared" si="21"/>
        <v>16.598500404840781</v>
      </c>
      <c r="AV18">
        <f t="shared" si="9"/>
        <v>-383.12505016314014</v>
      </c>
      <c r="AW18">
        <f t="shared" si="10"/>
        <v>-1282.0895303030161</v>
      </c>
      <c r="AX18">
        <f t="shared" si="11"/>
        <v>914964.92629356496</v>
      </c>
      <c r="AY18">
        <f t="shared" si="12"/>
        <v>3359353.5536622405</v>
      </c>
    </row>
    <row r="19" spans="1:51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1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2016-01-30T11:10:13Z</dcterms:modified>
  <dc:language>en-US</dc:language>
</cp:coreProperties>
</file>