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Dropbox\"/>
    </mc:Choice>
  </mc:AlternateContent>
  <bookViews>
    <workbookView xWindow="0" yWindow="0" windowWidth="16380" windowHeight="8196" tabRatio="196"/>
  </bookViews>
  <sheets>
    <sheet name="Sheet1" sheetId="1" r:id="rId1"/>
  </sheets>
  <calcPr calcId="152511"/>
  <fileRecoveryPr repairLoad="1"/>
</workbook>
</file>

<file path=xl/calcChain.xml><?xml version="1.0" encoding="utf-8"?>
<calcChain xmlns="http://schemas.openxmlformats.org/spreadsheetml/2006/main">
  <c r="AM4" i="1" l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O2" i="1"/>
  <c r="AP18" i="1"/>
  <c r="AQ18" i="1" s="1"/>
  <c r="AL18" i="1"/>
  <c r="AK18" i="1"/>
  <c r="AJ18" i="1"/>
  <c r="AH18" i="1"/>
  <c r="AF18" i="1"/>
  <c r="AE18" i="1"/>
  <c r="AD18" i="1"/>
  <c r="AG18" i="1" s="1"/>
  <c r="AC18" i="1"/>
  <c r="AL17" i="1"/>
  <c r="AK17" i="1"/>
  <c r="AH17" i="1"/>
  <c r="AF17" i="1"/>
  <c r="AE17" i="1"/>
  <c r="AC17" i="1"/>
  <c r="AD17" i="1" s="1"/>
  <c r="AL16" i="1"/>
  <c r="AK16" i="1"/>
  <c r="AP16" i="1" s="1"/>
  <c r="AQ16" i="1" s="1"/>
  <c r="AJ16" i="1"/>
  <c r="AF16" i="1"/>
  <c r="AE16" i="1"/>
  <c r="AC16" i="1"/>
  <c r="AD16" i="1" s="1"/>
  <c r="AG16" i="1" s="1"/>
  <c r="AQ15" i="1"/>
  <c r="AL15" i="1"/>
  <c r="AK15" i="1"/>
  <c r="AP15" i="1" s="1"/>
  <c r="AJ15" i="1"/>
  <c r="AF15" i="1"/>
  <c r="AE15" i="1"/>
  <c r="AC15" i="1"/>
  <c r="AD15" i="1" s="1"/>
  <c r="AL14" i="1"/>
  <c r="AK14" i="1"/>
  <c r="AJ14" i="1"/>
  <c r="AH14" i="1"/>
  <c r="AF14" i="1"/>
  <c r="AE14" i="1"/>
  <c r="AD14" i="1"/>
  <c r="AC14" i="1"/>
  <c r="AP13" i="1"/>
  <c r="AQ13" i="1" s="1"/>
  <c r="AL13" i="1"/>
  <c r="AK13" i="1"/>
  <c r="AJ13" i="1" s="1"/>
  <c r="AH13" i="1"/>
  <c r="AF13" i="1"/>
  <c r="AE13" i="1"/>
  <c r="AL12" i="1"/>
  <c r="AK12" i="1"/>
  <c r="AP12" i="1" s="1"/>
  <c r="AQ12" i="1" s="1"/>
  <c r="AJ12" i="1"/>
  <c r="AF12" i="1"/>
  <c r="AE12" i="1"/>
  <c r="AC12" i="1"/>
  <c r="AD12" i="1" s="1"/>
  <c r="AL11" i="1"/>
  <c r="AK11" i="1"/>
  <c r="AP11" i="1" s="1"/>
  <c r="AQ11" i="1" s="1"/>
  <c r="AJ11" i="1"/>
  <c r="AF11" i="1"/>
  <c r="AE11" i="1"/>
  <c r="AC11" i="1"/>
  <c r="AD11" i="1" s="1"/>
  <c r="AG11" i="1" s="1"/>
  <c r="AL10" i="1"/>
  <c r="AK10" i="1"/>
  <c r="AJ10" i="1"/>
  <c r="AH10" i="1"/>
  <c r="AF10" i="1"/>
  <c r="AE10" i="1"/>
  <c r="AD10" i="1"/>
  <c r="AC10" i="1"/>
  <c r="AL9" i="1"/>
  <c r="AK9" i="1"/>
  <c r="AJ9" i="1" s="1"/>
  <c r="AH9" i="1"/>
  <c r="AF9" i="1"/>
  <c r="AE9" i="1"/>
  <c r="AL8" i="1"/>
  <c r="AK8" i="1"/>
  <c r="AP8" i="1" s="1"/>
  <c r="AQ8" i="1" s="1"/>
  <c r="AJ8" i="1"/>
  <c r="AG8" i="1"/>
  <c r="AF8" i="1"/>
  <c r="AE8" i="1"/>
  <c r="AC8" i="1"/>
  <c r="AD8" i="1" s="1"/>
  <c r="AL7" i="1"/>
  <c r="AK7" i="1"/>
  <c r="AP7" i="1" s="1"/>
  <c r="AQ7" i="1" s="1"/>
  <c r="AJ7" i="1"/>
  <c r="AF7" i="1"/>
  <c r="AE7" i="1"/>
  <c r="AC7" i="1"/>
  <c r="AD7" i="1" s="1"/>
  <c r="AP6" i="1"/>
  <c r="AQ6" i="1" s="1"/>
  <c r="AL6" i="1"/>
  <c r="AK6" i="1"/>
  <c r="AJ6" i="1"/>
  <c r="AF6" i="1"/>
  <c r="AE6" i="1"/>
  <c r="AH6" i="1" s="1"/>
  <c r="AD6" i="1"/>
  <c r="AC6" i="1"/>
  <c r="AL5" i="1"/>
  <c r="AK5" i="1"/>
  <c r="AJ5" i="1" s="1"/>
  <c r="AH5" i="1"/>
  <c r="AF5" i="1"/>
  <c r="AE5" i="1"/>
  <c r="AC5" i="1"/>
  <c r="AD5" i="1" s="1"/>
  <c r="AG5" i="1" s="1"/>
  <c r="AI5" i="1" s="1"/>
  <c r="AL4" i="1"/>
  <c r="AK4" i="1"/>
  <c r="AP4" i="1" s="1"/>
  <c r="AQ4" i="1" s="1"/>
  <c r="AJ4" i="1"/>
  <c r="AF4" i="1"/>
  <c r="AE4" i="1"/>
  <c r="AC4" i="1"/>
  <c r="AD4" i="1" s="1"/>
  <c r="AG4" i="1" s="1"/>
  <c r="AI4" i="1" s="1"/>
  <c r="AL3" i="1"/>
  <c r="AK3" i="1"/>
  <c r="AJ3" i="1"/>
  <c r="AH3" i="1"/>
  <c r="AF3" i="1"/>
  <c r="AE3" i="1"/>
  <c r="AH4" i="1" s="1"/>
  <c r="AD3" i="1"/>
  <c r="AC3" i="1"/>
  <c r="AL2" i="1"/>
  <c r="AK2" i="1"/>
  <c r="AJ2" i="1"/>
  <c r="AF2" i="1"/>
  <c r="AE2" i="1"/>
  <c r="AC2" i="1"/>
  <c r="AD2" i="1" s="1"/>
  <c r="AN4" i="1" l="1"/>
  <c r="AG10" i="1"/>
  <c r="AI10" i="1" s="1"/>
  <c r="AH11" i="1"/>
  <c r="AI11" i="1" s="1"/>
  <c r="AH12" i="1"/>
  <c r="AG17" i="1"/>
  <c r="AI17" i="1" s="1"/>
  <c r="AI18" i="1"/>
  <c r="AG7" i="1"/>
  <c r="AP9" i="1"/>
  <c r="AQ9" i="1" s="1"/>
  <c r="AC13" i="1"/>
  <c r="AD13" i="1" s="1"/>
  <c r="AG13" i="1" s="1"/>
  <c r="AI13" i="1" s="1"/>
  <c r="AP14" i="1"/>
  <c r="AQ14" i="1" s="1"/>
  <c r="AH15" i="1"/>
  <c r="AH16" i="1"/>
  <c r="AI16" i="1" s="1"/>
  <c r="AJ17" i="1"/>
  <c r="AP17" i="1"/>
  <c r="AQ17" i="1" s="1"/>
  <c r="AG6" i="1"/>
  <c r="AI6" i="1" s="1"/>
  <c r="AH7" i="1"/>
  <c r="AH8" i="1"/>
  <c r="AI8" i="1" s="1"/>
  <c r="AG3" i="1"/>
  <c r="AI3" i="1" s="1"/>
  <c r="AG12" i="1"/>
  <c r="AP5" i="1"/>
  <c r="AQ5" i="1" s="1"/>
  <c r="AN5" i="1" s="1"/>
  <c r="AC9" i="1"/>
  <c r="AD9" i="1" s="1"/>
  <c r="AG9" i="1" s="1"/>
  <c r="AI9" i="1" s="1"/>
  <c r="AP10" i="1"/>
  <c r="AQ10" i="1" s="1"/>
  <c r="AG14" i="1"/>
  <c r="AI14" i="1" s="1"/>
  <c r="AG15" i="1"/>
  <c r="AP3" i="1"/>
  <c r="AN8" i="1" l="1"/>
  <c r="AT8" i="1" s="1"/>
  <c r="AV5" i="1"/>
  <c r="AX5" i="1" s="1"/>
  <c r="AW5" i="1"/>
  <c r="AY5" i="1" s="1"/>
  <c r="AT16" i="1"/>
  <c r="AN16" i="1"/>
  <c r="AN11" i="1"/>
  <c r="AR11" i="1" s="1"/>
  <c r="AN14" i="1"/>
  <c r="AT14" i="1"/>
  <c r="AW4" i="1"/>
  <c r="AY4" i="1" s="1"/>
  <c r="AV4" i="1"/>
  <c r="AX4" i="1" s="1"/>
  <c r="AI12" i="1"/>
  <c r="AN13" i="1"/>
  <c r="AR13" i="1" s="1"/>
  <c r="AT13" i="1"/>
  <c r="AN18" i="1"/>
  <c r="AR4" i="1"/>
  <c r="AR5" i="1"/>
  <c r="AQ3" i="1"/>
  <c r="AN3" i="1" s="1"/>
  <c r="AR3" i="1" s="1"/>
  <c r="AS3" i="1" s="1"/>
  <c r="AN6" i="1"/>
  <c r="AT6" i="1"/>
  <c r="AN17" i="1"/>
  <c r="AT17" i="1" s="1"/>
  <c r="AN10" i="1"/>
  <c r="AR10" i="1" s="1"/>
  <c r="AT4" i="1"/>
  <c r="AI15" i="1"/>
  <c r="AN9" i="1"/>
  <c r="AT9" i="1" s="1"/>
  <c r="AI7" i="1"/>
  <c r="AT5" i="1"/>
  <c r="AR8" i="1" l="1"/>
  <c r="AT10" i="1"/>
  <c r="AT11" i="1"/>
  <c r="AS4" i="1"/>
  <c r="AS5" i="1" s="1"/>
  <c r="AN7" i="1"/>
  <c r="AN15" i="1"/>
  <c r="AW18" i="1"/>
  <c r="AY18" i="1" s="1"/>
  <c r="AV18" i="1"/>
  <c r="AX18" i="1" s="1"/>
  <c r="AW6" i="1"/>
  <c r="AY6" i="1" s="1"/>
  <c r="AV6" i="1"/>
  <c r="AX6" i="1" s="1"/>
  <c r="AR18" i="1"/>
  <c r="AN12" i="1"/>
  <c r="AW14" i="1"/>
  <c r="AY14" i="1" s="1"/>
  <c r="AV14" i="1"/>
  <c r="AX14" i="1" s="1"/>
  <c r="AV9" i="1"/>
  <c r="AX9" i="1" s="1"/>
  <c r="AW9" i="1"/>
  <c r="AY9" i="1" s="1"/>
  <c r="AV17" i="1"/>
  <c r="AX17" i="1" s="1"/>
  <c r="AW17" i="1"/>
  <c r="AY17" i="1" s="1"/>
  <c r="AR6" i="1"/>
  <c r="AR14" i="1"/>
  <c r="AW16" i="1"/>
  <c r="AY16" i="1" s="1"/>
  <c r="AV16" i="1"/>
  <c r="AX16" i="1" s="1"/>
  <c r="AR9" i="1"/>
  <c r="AW10" i="1"/>
  <c r="AY10" i="1" s="1"/>
  <c r="AV10" i="1"/>
  <c r="AX10" i="1" s="1"/>
  <c r="AR17" i="1"/>
  <c r="AW3" i="1"/>
  <c r="AY3" i="1" s="1"/>
  <c r="AV3" i="1"/>
  <c r="AX3" i="1" s="1"/>
  <c r="AT3" i="1"/>
  <c r="AU3" i="1" s="1"/>
  <c r="AU4" i="1" s="1"/>
  <c r="AU5" i="1" s="1"/>
  <c r="AU6" i="1" s="1"/>
  <c r="AT18" i="1"/>
  <c r="AV13" i="1"/>
  <c r="AX13" i="1" s="1"/>
  <c r="AW13" i="1"/>
  <c r="AY13" i="1" s="1"/>
  <c r="AW11" i="1"/>
  <c r="AY11" i="1" s="1"/>
  <c r="AV11" i="1"/>
  <c r="AX11" i="1" s="1"/>
  <c r="AR16" i="1"/>
  <c r="AW8" i="1"/>
  <c r="AY8" i="1" s="1"/>
  <c r="AV8" i="1"/>
  <c r="AX8" i="1" s="1"/>
  <c r="AS6" i="1" l="1"/>
  <c r="AW12" i="1"/>
  <c r="AY12" i="1" s="1"/>
  <c r="AV12" i="1"/>
  <c r="AX12" i="1" s="1"/>
  <c r="AW15" i="1"/>
  <c r="AY15" i="1" s="1"/>
  <c r="AV15" i="1"/>
  <c r="AX15" i="1" s="1"/>
  <c r="AW7" i="1"/>
  <c r="AY7" i="1" s="1"/>
  <c r="AV7" i="1"/>
  <c r="AX7" i="1" s="1"/>
  <c r="AT12" i="1"/>
  <c r="AR15" i="1"/>
  <c r="AT7" i="1"/>
  <c r="AU7" i="1" s="1"/>
  <c r="AU8" i="1" s="1"/>
  <c r="AU9" i="1" s="1"/>
  <c r="AU10" i="1" s="1"/>
  <c r="AU11" i="1" s="1"/>
  <c r="AT15" i="1"/>
  <c r="AR12" i="1"/>
  <c r="AR7" i="1"/>
  <c r="AU12" i="1" l="1"/>
  <c r="AU13" i="1" s="1"/>
  <c r="AU14" i="1" s="1"/>
  <c r="AU15" i="1" s="1"/>
  <c r="AU16" i="1" s="1"/>
  <c r="AU17" i="1" s="1"/>
  <c r="AU18" i="1" s="1"/>
  <c r="AS7" i="1"/>
  <c r="AS8" i="1" s="1"/>
  <c r="AS9" i="1" s="1"/>
  <c r="AS10" i="1" s="1"/>
  <c r="AS11" i="1" s="1"/>
  <c r="AS12" i="1" s="1"/>
  <c r="AS13" i="1" s="1"/>
  <c r="AS14" i="1" s="1"/>
  <c r="AS15" i="1" s="1"/>
  <c r="AS16" i="1" s="1"/>
  <c r="AS17" i="1" s="1"/>
  <c r="AS18" i="1" s="1"/>
  <c r="AB22" i="1" l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B2" i="1"/>
</calcChain>
</file>

<file path=xl/sharedStrings.xml><?xml version="1.0" encoding="utf-8"?>
<sst xmlns="http://schemas.openxmlformats.org/spreadsheetml/2006/main" count="51" uniqueCount="51">
  <si>
    <t>avgT</t>
  </si>
  <si>
    <t>avgT_aMean</t>
  </si>
  <si>
    <t>avgT_aStd</t>
  </si>
  <si>
    <t>avgT_hMean</t>
  </si>
  <si>
    <t>avgT_hStd</t>
  </si>
  <si>
    <t>avgT_vMean</t>
  </si>
  <si>
    <t>avgT_vStd</t>
  </si>
  <si>
    <t>e</t>
  </si>
  <si>
    <t>eT_aMean</t>
  </si>
  <si>
    <t>eT_aStd</t>
  </si>
  <si>
    <t>eT_hMean</t>
  </si>
  <si>
    <t>eT_hStd</t>
  </si>
  <si>
    <t>eT_vMean</t>
  </si>
  <si>
    <t>eT_vStd</t>
  </si>
  <si>
    <t>e_bag</t>
  </si>
  <si>
    <t>e_n</t>
  </si>
  <si>
    <t>e_r</t>
  </si>
  <si>
    <t>numOfWires</t>
  </si>
  <si>
    <t>quarS_x</t>
  </si>
  <si>
    <t>quarS_y</t>
  </si>
  <si>
    <t>quarS_z</t>
  </si>
  <si>
    <t>s_n</t>
  </si>
  <si>
    <t>s_n_real</t>
  </si>
  <si>
    <t>s_x</t>
  </si>
  <si>
    <t>s_y</t>
  </si>
  <si>
    <t>s_z</t>
  </si>
  <si>
    <t>unb</t>
  </si>
  <si>
    <t>ev</t>
  </si>
  <si>
    <t>eq</t>
  </si>
  <si>
    <t>p</t>
    <phoneticPr fontId="1"/>
  </si>
  <si>
    <t>q</t>
    <phoneticPr fontId="1"/>
  </si>
  <si>
    <t>K_phi</t>
    <phoneticPr fontId="1"/>
  </si>
  <si>
    <t>D/E</t>
    <phoneticPr fontId="1"/>
  </si>
  <si>
    <t>E</t>
    <phoneticPr fontId="1"/>
  </si>
  <si>
    <t>K_p</t>
    <phoneticPr fontId="1"/>
  </si>
  <si>
    <t>dev_pla_pred</t>
    <phoneticPr fontId="1"/>
  </si>
  <si>
    <t>ev_pla_pred</t>
    <phoneticPr fontId="1"/>
  </si>
  <si>
    <t>deq_pred</t>
    <phoneticPr fontId="1"/>
  </si>
  <si>
    <t>eq_pred</t>
    <phoneticPr fontId="1"/>
  </si>
  <si>
    <t>ds_r_pred</t>
    <phoneticPr fontId="1"/>
  </si>
  <si>
    <t>ds_a_pred</t>
    <phoneticPr fontId="1"/>
  </si>
  <si>
    <t>s_r_pred</t>
    <phoneticPr fontId="1"/>
  </si>
  <si>
    <t>s_a_pred</t>
    <phoneticPr fontId="1"/>
  </si>
  <si>
    <t>ev_ela</t>
    <phoneticPr fontId="1"/>
  </si>
  <si>
    <t>ev_pla</t>
    <phoneticPr fontId="1"/>
  </si>
  <si>
    <t>er_from_ev</t>
    <phoneticPr fontId="1"/>
  </si>
  <si>
    <t>dev_pla</t>
    <phoneticPr fontId="1"/>
  </si>
  <si>
    <t>deq</t>
    <phoneticPr fontId="1"/>
  </si>
  <si>
    <t>dev/deq</t>
    <phoneticPr fontId="1"/>
  </si>
  <si>
    <t>ratio^4</t>
    <phoneticPr fontId="1"/>
  </si>
  <si>
    <t>dratio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</si>
</sst>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  <family val="2"/>
    </font>
    <font>
      <sz val="6"/>
      <name val="HGGothicE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22"/>
  <sheetViews>
    <sheetView tabSelected="1" topLeftCell="AH1" zoomScaleNormal="100" workbookViewId="0">
      <selection activeCell="AM1" sqref="AM1:AM1048576"/>
    </sheetView>
  </sheetViews>
  <sheetFormatPr defaultRowHeight="13.2" x14ac:dyDescent="0.25"/>
  <cols>
    <col min="1" max="2" width="13.77734375"/>
    <col min="3" max="3" width="12.77734375"/>
    <col min="4" max="4" width="13.77734375"/>
    <col min="5" max="5" width="12.77734375"/>
    <col min="6" max="6" width="18.5546875"/>
    <col min="7" max="8" width="12.77734375"/>
    <col min="9" max="9" width="13.77734375"/>
    <col min="10" max="15" width="12.77734375"/>
    <col min="16" max="16" width="13.77734375"/>
    <col min="17" max="17" width="14.33203125"/>
    <col min="18" max="18" width="6.44140625"/>
    <col min="19" max="26" width="13.77734375"/>
    <col min="27" max="27" width="12.77734375"/>
    <col min="28" max="28" width="15.33203125" bestFit="1" customWidth="1"/>
    <col min="31" max="31" width="13.109375" bestFit="1" customWidth="1"/>
    <col min="32" max="32" width="13.109375" customWidth="1"/>
    <col min="41" max="41" width="12.77734375" bestFit="1" customWidth="1"/>
    <col min="42" max="42" width="12.77734375" customWidth="1"/>
    <col min="44" max="44" width="12.44140625" customWidth="1"/>
    <col min="45" max="45" width="11.21875" customWidth="1"/>
    <col min="52" max="1032" width="11.5546875"/>
  </cols>
  <sheetData>
    <row r="1" spans="1:5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43</v>
      </c>
      <c r="AD1" t="s">
        <v>44</v>
      </c>
      <c r="AE1" t="s">
        <v>28</v>
      </c>
      <c r="AF1" t="s">
        <v>45</v>
      </c>
      <c r="AG1" t="s">
        <v>46</v>
      </c>
      <c r="AH1" t="s">
        <v>47</v>
      </c>
      <c r="AI1" t="s">
        <v>48</v>
      </c>
      <c r="AJ1" t="s">
        <v>49</v>
      </c>
      <c r="AK1" t="s">
        <v>29</v>
      </c>
      <c r="AL1" t="s">
        <v>30</v>
      </c>
      <c r="AM1" t="s">
        <v>31</v>
      </c>
      <c r="AN1" t="s">
        <v>32</v>
      </c>
      <c r="AO1" t="s">
        <v>33</v>
      </c>
      <c r="AP1" t="s">
        <v>50</v>
      </c>
      <c r="AQ1" t="s">
        <v>34</v>
      </c>
      <c r="AR1" t="s">
        <v>35</v>
      </c>
      <c r="AS1" t="s">
        <v>36</v>
      </c>
      <c r="AT1" t="s">
        <v>37</v>
      </c>
      <c r="AU1" t="s">
        <v>38</v>
      </c>
      <c r="AV1" t="s">
        <v>39</v>
      </c>
      <c r="AW1" t="s">
        <v>40</v>
      </c>
      <c r="AX1" t="s">
        <v>41</v>
      </c>
      <c r="AY1" t="s">
        <v>42</v>
      </c>
    </row>
    <row r="2" spans="1:51" x14ac:dyDescent="0.25">
      <c r="A2">
        <v>0.160598911058</v>
      </c>
      <c r="B2">
        <v>0.23247427876599999</v>
      </c>
      <c r="C2">
        <v>0.11177015168899999</v>
      </c>
      <c r="D2">
        <v>3.2205816012099999E-3</v>
      </c>
      <c r="E2">
        <v>1.01649155461E-2</v>
      </c>
      <c r="F2">
        <v>8.3971406922700003E-5</v>
      </c>
      <c r="G2">
        <v>1.9124270631399999E-4</v>
      </c>
      <c r="H2">
        <v>0.66639920393499996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47684</v>
      </c>
      <c r="S2">
        <v>1361.1695950999999</v>
      </c>
      <c r="T2">
        <v>1310.5665829100001</v>
      </c>
      <c r="U2">
        <v>4858.0492017500001</v>
      </c>
      <c r="V2">
        <v>5.6397904483200003</v>
      </c>
      <c r="W2">
        <v>4.2122077073200002</v>
      </c>
      <c r="X2">
        <v>1378.8087566700001</v>
      </c>
      <c r="Y2">
        <v>1334.9126763199999</v>
      </c>
      <c r="Z2">
        <v>4832.7029428899996</v>
      </c>
      <c r="AA2">
        <v>2.08505185138E-3</v>
      </c>
      <c r="AB2">
        <f t="shared" ref="AB2:AB22" si="0">-100*((H2+1)/(0.6663992+1)-1)</f>
        <v>-2.36137909226386E-7</v>
      </c>
      <c r="AC2">
        <f>0.0762*AK2^0.2606-0.5912</f>
        <v>-4.8505320644575134E-3</v>
      </c>
      <c r="AD2">
        <f>AB2-AC2</f>
        <v>4.850295926548287E-3</v>
      </c>
      <c r="AE2">
        <f>P2-AB2/3</f>
        <v>7.8712636408795333E-8</v>
      </c>
      <c r="AF2">
        <f t="shared" ref="AF2:AF18" si="1">AB2-P2/2</f>
        <v>-2.36137909226386E-7</v>
      </c>
      <c r="AJ2">
        <f>(1.35*(AK2/3255000)^-0.0723)^4</f>
        <v>26.381866960846768</v>
      </c>
      <c r="AK2">
        <f t="shared" ref="AK2:AK18" si="2">(X2+Y2+Z2)/3</f>
        <v>2515.4747919599999</v>
      </c>
      <c r="AL2">
        <f t="shared" ref="AL2:AL18" si="3">Z2-(Y2+X2)/2</f>
        <v>3475.8422263949997</v>
      </c>
      <c r="AO2">
        <f t="shared" ref="AO2" si="4">(3*(1-2*0.33))/(0.0762*0.2606*(AK2)^(0.2606-1))</f>
        <v>16791.488429039899</v>
      </c>
      <c r="AS2">
        <v>0</v>
      </c>
      <c r="AU2">
        <v>0</v>
      </c>
    </row>
    <row r="3" spans="1:51" s="1" customFormat="1" x14ac:dyDescent="0.25">
      <c r="A3" s="1">
        <v>0.508269369114</v>
      </c>
      <c r="B3" s="1">
        <v>0.738698499083</v>
      </c>
      <c r="C3" s="1">
        <v>0.421484377533</v>
      </c>
      <c r="D3" s="1">
        <v>1.5013259073199999E-2</v>
      </c>
      <c r="E3" s="1">
        <v>2.3387213614000001E-2</v>
      </c>
      <c r="F3" s="1">
        <v>4.3996024790400002E-3</v>
      </c>
      <c r="G3" s="1">
        <v>7.1927789310899997E-3</v>
      </c>
      <c r="H3" s="1">
        <v>0.66399543185400001</v>
      </c>
      <c r="I3" s="1">
        <v>0.112944632931</v>
      </c>
      <c r="J3" s="1">
        <v>7.6291910633599996E-2</v>
      </c>
      <c r="K3" s="1">
        <v>2.88955635048E-2</v>
      </c>
      <c r="L3" s="1">
        <v>3.64782368856E-2</v>
      </c>
      <c r="M3" s="1">
        <v>6.5848467770900004E-2</v>
      </c>
      <c r="N3" s="1">
        <v>0.102771104271</v>
      </c>
      <c r="O3" s="1">
        <v>9.5390499637699994E-2</v>
      </c>
      <c r="P3" s="1">
        <v>0.65193792854100008</v>
      </c>
      <c r="Q3" s="1">
        <v>-0.39043115332</v>
      </c>
      <c r="R3" s="1">
        <v>47684</v>
      </c>
      <c r="S3" s="1">
        <v>3977.7896006199999</v>
      </c>
      <c r="T3" s="1">
        <v>3903.2159828600002</v>
      </c>
      <c r="U3" s="1">
        <v>14105.058251099999</v>
      </c>
      <c r="V3" s="1">
        <v>16.4209072582</v>
      </c>
      <c r="W3" s="1">
        <v>12.2213842794</v>
      </c>
      <c r="X3" s="1">
        <v>4073.1314121700002</v>
      </c>
      <c r="Y3" s="1">
        <v>3971.22207149</v>
      </c>
      <c r="Z3" s="1">
        <v>14063.397295000001</v>
      </c>
      <c r="AA3" s="1">
        <v>9.9885671477999995E-4</v>
      </c>
      <c r="AB3" s="1">
        <f t="shared" si="0"/>
        <v>0.14424923787768051</v>
      </c>
      <c r="AC3" s="1">
        <f t="shared" ref="AC3:AC18" si="5">0.0762*AK3^0.2606-0.5912</f>
        <v>0.18469952273342194</v>
      </c>
      <c r="AD3" s="1">
        <f t="shared" ref="AD3:AD18" si="6">AB3-AC3</f>
        <v>-4.0450284855741425E-2</v>
      </c>
      <c r="AE3" s="1">
        <f t="shared" ref="AE3:AE18" si="7">P3-AB3/3</f>
        <v>0.60385484924843991</v>
      </c>
      <c r="AF3" s="1">
        <f t="shared" si="1"/>
        <v>-0.18171972639281952</v>
      </c>
      <c r="AG3" s="1">
        <f t="shared" ref="AG3:AH18" si="8">AD3-AD2</f>
        <v>-4.5300580782289712E-2</v>
      </c>
      <c r="AH3" s="1">
        <f t="shared" si="8"/>
        <v>0.6038547705358035</v>
      </c>
      <c r="AI3" s="1">
        <f>-AG3/AH3</f>
        <v>7.5018999588418039E-2</v>
      </c>
      <c r="AJ3" s="1">
        <f>(1.35*(AK3/3255000)^-0.0723)^4</f>
        <v>19.333300496197833</v>
      </c>
      <c r="AK3" s="1">
        <f t="shared" si="2"/>
        <v>7369.2502595533333</v>
      </c>
      <c r="AL3" s="1">
        <f t="shared" si="3"/>
        <v>10041.22055317</v>
      </c>
      <c r="AM3" s="1">
        <v>-0.49972129302590063</v>
      </c>
      <c r="AN3" s="1">
        <f t="shared" ref="AN3:AN18" si="9">1/(2+AM3*AQ3-2*0.33*(1+AM3+AQ3))</f>
        <v>-0.1528159180293685</v>
      </c>
      <c r="AO3" s="1">
        <v>37174.366906725903</v>
      </c>
      <c r="AP3" s="1">
        <f>(AK3*1.35*(AK3/3255000)^-0.0723-AK2*1.35*(AK2/3255000)^-0.0723)/(AK3-AK2)</f>
        <v>2.0090750205753558</v>
      </c>
      <c r="AQ3" s="1">
        <f>(2*AP3+3)/(3-AP3)</f>
        <v>7.0824231772072439</v>
      </c>
      <c r="AR3" s="1">
        <f>(1+2*AM3)*(AK3-AK2)*(1-AP3/3)/(2*AN3*AO3*AM3)</f>
        <v>1.5740082678149562E-4</v>
      </c>
      <c r="AS3" s="1">
        <f>(AS2+AR3)</f>
        <v>1.5740082678149562E-4</v>
      </c>
      <c r="AT3" s="1">
        <f>(1-AM3)*(AK3-AK2)*(1-AP3/3)/(3*AN3*AO3*AM3)</f>
        <v>0.28232444036357118</v>
      </c>
      <c r="AU3" s="1">
        <f>AU2+AT3</f>
        <v>0.28232444036357118</v>
      </c>
      <c r="AV3" s="1">
        <f t="shared" ref="AV3:AV18" si="10">AN3*AO3*(AM3*0.01*((AD3-AD2)/3+(AE3-AE2))-2*0.01*((AD3-AD2)/3-(AE3-AE2)/2))</f>
        <v>-19.305860986745682</v>
      </c>
      <c r="AW3" s="1">
        <f t="shared" ref="AW3:AW18" si="11">AN3*AO3*(AM3*AQ3*0.01*((AD3-AD2)/3+(AE3-AE2))-2*AQ3*0.01*((AD3-AD2)/3-(AE3-AE2)/2))</f>
        <v>-136.7322773084687</v>
      </c>
      <c r="AX3" s="1">
        <f t="shared" ref="AX3:AX18" si="12">AV3+(AK2-1.35*(AK2/3255000)^-0.0723*AK2/3)</f>
        <v>595.85611938502973</v>
      </c>
      <c r="AY3" s="1">
        <f t="shared" ref="AY3:AY18" si="13">AW3+(AK2+2*1.35*(AK2/3255000)^-0.0723*AK2/3)</f>
        <v>6179.3681378279798</v>
      </c>
    </row>
    <row r="4" spans="1:51" x14ac:dyDescent="0.25">
      <c r="A4">
        <v>1.6453933726400001</v>
      </c>
      <c r="B4">
        <v>2.2481810796700001</v>
      </c>
      <c r="C4">
        <v>0.83864446361800005</v>
      </c>
      <c r="D4">
        <v>0.43702442694900001</v>
      </c>
      <c r="E4">
        <v>0.24640725658500001</v>
      </c>
      <c r="F4">
        <v>0.10415921518600001</v>
      </c>
      <c r="G4">
        <v>9.2896599822800005E-2</v>
      </c>
      <c r="H4">
        <v>0.66111647616900004</v>
      </c>
      <c r="I4">
        <v>0.46275155698999998</v>
      </c>
      <c r="J4">
        <v>0.185320649339</v>
      </c>
      <c r="K4">
        <v>0.122034816881</v>
      </c>
      <c r="L4">
        <v>6.5875421232099995E-2</v>
      </c>
      <c r="M4">
        <v>3.02479383603E-2</v>
      </c>
      <c r="N4">
        <v>0.28441650916299999</v>
      </c>
      <c r="O4">
        <v>0.34307343784099997</v>
      </c>
      <c r="P4">
        <v>1.6545970663610001</v>
      </c>
      <c r="Q4">
        <v>-0.95620495132399996</v>
      </c>
      <c r="R4">
        <v>47684</v>
      </c>
      <c r="S4">
        <v>12777.895235600001</v>
      </c>
      <c r="T4">
        <v>12517.881634699999</v>
      </c>
      <c r="U4">
        <v>47819.530009200003</v>
      </c>
      <c r="V4">
        <v>58.721910993800002</v>
      </c>
      <c r="W4">
        <v>43.220880601200001</v>
      </c>
      <c r="X4">
        <v>13166.636659</v>
      </c>
      <c r="Y4">
        <v>12803.179452300001</v>
      </c>
      <c r="Z4">
        <v>50015.061769699998</v>
      </c>
      <c r="AA4">
        <v>9.5719944978100004E-4</v>
      </c>
      <c r="AB4">
        <f t="shared" si="0"/>
        <v>0.31701430431554378</v>
      </c>
      <c r="AC4">
        <f t="shared" si="5"/>
        <v>0.47917183489631787</v>
      </c>
      <c r="AD4">
        <f t="shared" si="6"/>
        <v>-0.16215753058077409</v>
      </c>
      <c r="AE4">
        <f t="shared" si="7"/>
        <v>1.5489256315891522</v>
      </c>
      <c r="AF4">
        <f t="shared" si="1"/>
        <v>-0.51028422886495628</v>
      </c>
      <c r="AG4">
        <f t="shared" si="8"/>
        <v>-0.12170724572503266</v>
      </c>
      <c r="AH4">
        <f t="shared" si="8"/>
        <v>0.94507078234071229</v>
      </c>
      <c r="AI4">
        <f t="shared" ref="AI4:AI18" si="14">-AG4/AH4</f>
        <v>0.12878109026245968</v>
      </c>
      <c r="AJ4">
        <f t="shared" ref="AJ4:AJ18" si="15">(1.35*(AK4/3255000)^-0.0723)^4</f>
        <v>13.52826152917463</v>
      </c>
      <c r="AK4">
        <f t="shared" si="2"/>
        <v>25328.292626999999</v>
      </c>
      <c r="AL4">
        <f t="shared" si="3"/>
        <v>37030.15371405</v>
      </c>
      <c r="AM4">
        <f t="shared" ref="AM4:AM18" si="16">(-2*AI4-3)/(-2*AI4+6)</f>
        <v>-0.56727861631816423</v>
      </c>
      <c r="AN4">
        <f t="shared" si="9"/>
        <v>-0.18556598304462929</v>
      </c>
      <c r="AO4" s="1">
        <v>37174.366906725903</v>
      </c>
      <c r="AP4">
        <f t="shared" ref="AP4:AP18" si="17">(AK4*1.35*(AK4/3255000)^-0.0723-AK3*1.35*(AK3/3255000)^-0.0723)/(AK4-AK3)</f>
        <v>1.8443558894483842</v>
      </c>
      <c r="AQ4">
        <f t="shared" ref="AQ4:AQ18" si="18">(2*AP4+3)/(3-AP4)</f>
        <v>5.7878647222146027</v>
      </c>
      <c r="AR4">
        <f t="shared" ref="AR4:AR18" si="19">(1+2*AM4)*(AK4-AK3)*(1-AP4/3)/(2*AN4*AO4*AM4)</f>
        <v>-0.11893911997874784</v>
      </c>
      <c r="AS4">
        <f t="shared" ref="AS4:AS18" si="20">AS3+AR4</f>
        <v>-0.11878171915196635</v>
      </c>
      <c r="AT4">
        <f t="shared" ref="AT4:AT18" si="21">(1-AM4)*(AK4-AK3)*(1-AP4/3)/(3*AN4*AO4*AM4)</f>
        <v>0.92357596706431211</v>
      </c>
      <c r="AU4">
        <f>AU3+AT4</f>
        <v>1.2059004074278832</v>
      </c>
      <c r="AV4">
        <f t="shared" si="10"/>
        <v>-35.395475291860613</v>
      </c>
      <c r="AW4">
        <f t="shared" si="11"/>
        <v>-204.86422276777867</v>
      </c>
      <c r="AX4">
        <f t="shared" si="12"/>
        <v>2183.0089568655039</v>
      </c>
      <c r="AY4">
        <f t="shared" si="13"/>
        <v>17466.077691577491</v>
      </c>
    </row>
    <row r="5" spans="1:51" x14ac:dyDescent="0.25">
      <c r="A5">
        <v>3.1487884125400001</v>
      </c>
      <c r="B5">
        <v>4.0748864564599998</v>
      </c>
      <c r="C5">
        <v>1.1862031065800001</v>
      </c>
      <c r="D5">
        <v>1.6300029767299999</v>
      </c>
      <c r="E5">
        <v>0.51493008102500004</v>
      </c>
      <c r="F5">
        <v>0.29977276064199998</v>
      </c>
      <c r="G5">
        <v>0.19451339465699999</v>
      </c>
      <c r="H5">
        <v>0.66271334744400001</v>
      </c>
      <c r="I5">
        <v>0.90095018846200003</v>
      </c>
      <c r="J5">
        <v>0.28777763106900001</v>
      </c>
      <c r="K5">
        <v>0.375713181678</v>
      </c>
      <c r="L5">
        <v>0.14288359626300001</v>
      </c>
      <c r="M5">
        <v>3.9362677192599997E-2</v>
      </c>
      <c r="N5">
        <v>0.39958295244800002</v>
      </c>
      <c r="O5">
        <v>0.68812835277499995</v>
      </c>
      <c r="P5">
        <v>2.6560478027109999</v>
      </c>
      <c r="Q5">
        <v>-1.568283609724</v>
      </c>
      <c r="R5">
        <v>47684</v>
      </c>
      <c r="S5">
        <v>24136.3529285</v>
      </c>
      <c r="T5">
        <v>23422.9739701</v>
      </c>
      <c r="U5">
        <v>93103.556972100007</v>
      </c>
      <c r="V5">
        <v>117.61625472599999</v>
      </c>
      <c r="W5">
        <v>85.468871372600006</v>
      </c>
      <c r="X5">
        <v>25013.793763900001</v>
      </c>
      <c r="Y5">
        <v>23997.756531899999</v>
      </c>
      <c r="Z5">
        <v>99190.078895500003</v>
      </c>
      <c r="AA5">
        <v>9.9883865009299999E-4</v>
      </c>
      <c r="AB5">
        <f t="shared" si="0"/>
        <v>0.22118664939348998</v>
      </c>
      <c r="AC5">
        <f t="shared" si="5"/>
        <v>0.68271795400820712</v>
      </c>
      <c r="AD5">
        <f t="shared" si="6"/>
        <v>-0.46153130461471714</v>
      </c>
      <c r="AE5">
        <f t="shared" si="7"/>
        <v>2.5823189195798366</v>
      </c>
      <c r="AF5">
        <f t="shared" si="1"/>
        <v>-1.10683725196201</v>
      </c>
      <c r="AG5">
        <f t="shared" si="8"/>
        <v>-0.29937377403394305</v>
      </c>
      <c r="AH5">
        <f t="shared" si="8"/>
        <v>1.0333932879906844</v>
      </c>
      <c r="AI5">
        <f t="shared" si="14"/>
        <v>0.28969974695310946</v>
      </c>
      <c r="AJ5">
        <f t="shared" si="15"/>
        <v>11.151610876649848</v>
      </c>
      <c r="AK5">
        <f t="shared" si="2"/>
        <v>49400.543063766672</v>
      </c>
      <c r="AL5">
        <f t="shared" si="3"/>
        <v>74684.303747600003</v>
      </c>
      <c r="AM5">
        <f t="shared" si="16"/>
        <v>-0.66033264946979509</v>
      </c>
      <c r="AN5">
        <f t="shared" si="9"/>
        <v>-0.20174072655267064</v>
      </c>
      <c r="AO5" s="1">
        <v>37174.366906725903</v>
      </c>
      <c r="AP5">
        <f t="shared" si="17"/>
        <v>1.7322564764106896</v>
      </c>
      <c r="AQ5">
        <f t="shared" si="18"/>
        <v>5.0992277479901205</v>
      </c>
      <c r="AR5">
        <f t="shared" si="19"/>
        <v>-0.32934333232111207</v>
      </c>
      <c r="AS5">
        <f t="shared" si="20"/>
        <v>-0.44812505147307841</v>
      </c>
      <c r="AT5">
        <f t="shared" si="21"/>
        <v>1.1368437003654661</v>
      </c>
      <c r="AU5">
        <f>AU4+AT5</f>
        <v>2.3427441077933491</v>
      </c>
      <c r="AV5">
        <f t="shared" si="10"/>
        <v>-46.234026759411329</v>
      </c>
      <c r="AW5">
        <f t="shared" si="11"/>
        <v>-235.75783215290789</v>
      </c>
      <c r="AX5">
        <f t="shared" si="12"/>
        <v>9090.2575864268474</v>
      </c>
      <c r="AY5">
        <f t="shared" si="13"/>
        <v>57476.136822474575</v>
      </c>
    </row>
    <row r="6" spans="1:51" x14ac:dyDescent="0.25">
      <c r="A6">
        <v>4.8111521126300003</v>
      </c>
      <c r="B6">
        <v>6.0170728312900001</v>
      </c>
      <c r="C6">
        <v>1.49149612989</v>
      </c>
      <c r="D6">
        <v>3.2293736645800002</v>
      </c>
      <c r="E6">
        <v>0.73870999253000003</v>
      </c>
      <c r="F6">
        <v>0.53782098359499997</v>
      </c>
      <c r="G6">
        <v>0.31384019965799997</v>
      </c>
      <c r="H6">
        <v>0.66446645010899996</v>
      </c>
      <c r="I6">
        <v>1.3939363577599999</v>
      </c>
      <c r="J6">
        <v>0.37966621234699999</v>
      </c>
      <c r="K6">
        <v>0.72701213389300001</v>
      </c>
      <c r="L6">
        <v>0.201584587983</v>
      </c>
      <c r="M6">
        <v>6.09566768358E-2</v>
      </c>
      <c r="N6">
        <v>0.48104786590199999</v>
      </c>
      <c r="O6">
        <v>1.0877716341100001</v>
      </c>
      <c r="P6">
        <v>3.6549908813310004</v>
      </c>
      <c r="Q6">
        <v>-2.2482517006239999</v>
      </c>
      <c r="R6">
        <v>47684</v>
      </c>
      <c r="S6">
        <v>36966.744666300001</v>
      </c>
      <c r="T6">
        <v>35201.937313299997</v>
      </c>
      <c r="U6">
        <v>145014.32901300001</v>
      </c>
      <c r="V6">
        <v>184.756155713</v>
      </c>
      <c r="W6">
        <v>132.47279832500001</v>
      </c>
      <c r="X6">
        <v>38033.984867699997</v>
      </c>
      <c r="Y6">
        <v>36363.353644299998</v>
      </c>
      <c r="Z6">
        <v>154081.82382799999</v>
      </c>
      <c r="AA6">
        <v>9.2376649774499997E-4</v>
      </c>
      <c r="AB6">
        <f t="shared" si="0"/>
        <v>0.1159836065091735</v>
      </c>
      <c r="AC6">
        <f t="shared" si="5"/>
        <v>0.83484291662911847</v>
      </c>
      <c r="AD6">
        <f t="shared" si="6"/>
        <v>-0.71885931011994497</v>
      </c>
      <c r="AE6">
        <f t="shared" si="7"/>
        <v>3.616329679161276</v>
      </c>
      <c r="AF6">
        <f t="shared" si="1"/>
        <v>-1.7115118341563267</v>
      </c>
      <c r="AG6">
        <f t="shared" si="8"/>
        <v>-0.25732800550522783</v>
      </c>
      <c r="AH6">
        <f t="shared" si="8"/>
        <v>1.0340107595814394</v>
      </c>
      <c r="AI6">
        <f t="shared" si="14"/>
        <v>0.24886395341707321</v>
      </c>
      <c r="AJ6">
        <f t="shared" si="15"/>
        <v>9.8394279946711976</v>
      </c>
      <c r="AK6">
        <f t="shared" si="2"/>
        <v>76159.720779999989</v>
      </c>
      <c r="AL6">
        <f t="shared" si="3"/>
        <v>116883.154572</v>
      </c>
      <c r="AM6">
        <f t="shared" si="16"/>
        <v>-0.63568792084610481</v>
      </c>
      <c r="AN6">
        <f t="shared" si="9"/>
        <v>-0.22736895453401912</v>
      </c>
      <c r="AO6" s="1">
        <v>37174.366906725903</v>
      </c>
      <c r="AP6">
        <f t="shared" si="17"/>
        <v>1.6671504107658244</v>
      </c>
      <c r="AQ6">
        <f t="shared" si="18"/>
        <v>4.7524498433249249</v>
      </c>
      <c r="AR6">
        <f t="shared" si="19"/>
        <v>-0.30023072452589122</v>
      </c>
      <c r="AS6">
        <f t="shared" si="20"/>
        <v>-0.74835577599896963</v>
      </c>
      <c r="AT6">
        <f t="shared" si="21"/>
        <v>1.2064050273393028</v>
      </c>
      <c r="AU6">
        <f t="shared" ref="AU6:AU18" si="22">AU5+AT6</f>
        <v>3.5491491351326516</v>
      </c>
      <c r="AV6">
        <f t="shared" si="10"/>
        <v>-50.948872268298175</v>
      </c>
      <c r="AW6">
        <f t="shared" si="11"/>
        <v>-242.13196002905522</v>
      </c>
      <c r="AX6">
        <f t="shared" si="12"/>
        <v>19258.022604061596</v>
      </c>
      <c r="AY6">
        <f t="shared" si="13"/>
        <v>109341.55427861116</v>
      </c>
    </row>
    <row r="7" spans="1:51" x14ac:dyDescent="0.25">
      <c r="A7">
        <v>6.5685508673699999</v>
      </c>
      <c r="B7">
        <v>8.0489269865599997</v>
      </c>
      <c r="C7">
        <v>1.8161656768700001</v>
      </c>
      <c r="D7">
        <v>5.0364621950900004</v>
      </c>
      <c r="E7">
        <v>0.910983594354</v>
      </c>
      <c r="F7">
        <v>0.83433223985799998</v>
      </c>
      <c r="G7">
        <v>0.44553296093599998</v>
      </c>
      <c r="H7">
        <v>0.66913458300600004</v>
      </c>
      <c r="I7">
        <v>1.93615011175</v>
      </c>
      <c r="J7">
        <v>0.475730504168</v>
      </c>
      <c r="K7">
        <v>1.1423282424500001</v>
      </c>
      <c r="L7">
        <v>0.25640639831200002</v>
      </c>
      <c r="M7">
        <v>0.101427345163</v>
      </c>
      <c r="N7">
        <v>0.55789080430100002</v>
      </c>
      <c r="O7">
        <v>1.53111720314</v>
      </c>
      <c r="P7">
        <v>4.6534031123809996</v>
      </c>
      <c r="Q7">
        <v>-2.9848334013639999</v>
      </c>
      <c r="R7">
        <v>47684</v>
      </c>
      <c r="S7">
        <v>50675.3953339</v>
      </c>
      <c r="T7">
        <v>47873.394558799999</v>
      </c>
      <c r="U7">
        <v>201348.93563200001</v>
      </c>
      <c r="V7">
        <v>257.52218093499999</v>
      </c>
      <c r="W7">
        <v>181.88015537199999</v>
      </c>
      <c r="X7">
        <v>51728.756518499998</v>
      </c>
      <c r="Y7">
        <v>49267.991534599998</v>
      </c>
      <c r="Z7">
        <v>212085.26388000001</v>
      </c>
      <c r="AA7">
        <v>9.94511665883E-4</v>
      </c>
      <c r="AB7">
        <f t="shared" si="0"/>
        <v>-0.16414932304338326</v>
      </c>
      <c r="AC7">
        <f t="shared" si="5"/>
        <v>0.95685247262380524</v>
      </c>
      <c r="AD7">
        <f t="shared" si="6"/>
        <v>-1.1210017956671885</v>
      </c>
      <c r="AE7">
        <f t="shared" si="7"/>
        <v>4.708119553395461</v>
      </c>
      <c r="AF7">
        <f t="shared" si="1"/>
        <v>-2.490850879233883</v>
      </c>
      <c r="AG7">
        <f t="shared" si="8"/>
        <v>-0.40214248554724352</v>
      </c>
      <c r="AH7">
        <f t="shared" si="8"/>
        <v>1.0917898742341849</v>
      </c>
      <c r="AI7">
        <f t="shared" si="14"/>
        <v>0.36833322513576033</v>
      </c>
      <c r="AJ7">
        <f t="shared" si="15"/>
        <v>8.9826393000799953</v>
      </c>
      <c r="AK7">
        <f t="shared" si="2"/>
        <v>104360.67064436666</v>
      </c>
      <c r="AL7">
        <f t="shared" si="3"/>
        <v>161586.88985345</v>
      </c>
      <c r="AM7">
        <f t="shared" si="16"/>
        <v>-0.7099429315978435</v>
      </c>
      <c r="AN7">
        <f t="shared" si="9"/>
        <v>-0.22682266424719957</v>
      </c>
      <c r="AO7" s="1">
        <v>37174.366906725903</v>
      </c>
      <c r="AP7">
        <f t="shared" si="17"/>
        <v>1.6235078267812537</v>
      </c>
      <c r="AQ7">
        <f t="shared" si="18"/>
        <v>4.5383590078501364</v>
      </c>
      <c r="AR7">
        <f t="shared" si="19"/>
        <v>-0.4537995045575442</v>
      </c>
      <c r="AS7">
        <f t="shared" si="20"/>
        <v>-1.2021552805565139</v>
      </c>
      <c r="AT7">
        <f t="shared" si="21"/>
        <v>1.2320352159115777</v>
      </c>
      <c r="AU7">
        <f t="shared" si="22"/>
        <v>4.7811843510442298</v>
      </c>
      <c r="AV7">
        <f t="shared" si="10"/>
        <v>-57.332670713567595</v>
      </c>
      <c r="AW7">
        <f t="shared" si="11"/>
        <v>-260.1962425770252</v>
      </c>
      <c r="AX7">
        <f t="shared" si="12"/>
        <v>31140.29181472494</v>
      </c>
      <c r="AY7">
        <f t="shared" si="13"/>
        <v>165823.71712654593</v>
      </c>
    </row>
    <row r="8" spans="1:51" x14ac:dyDescent="0.25">
      <c r="A8">
        <v>8.3302405671600006</v>
      </c>
      <c r="B8">
        <v>10.1070685776</v>
      </c>
      <c r="C8">
        <v>2.1495296266300001</v>
      </c>
      <c r="D8">
        <v>6.8429299658199998</v>
      </c>
      <c r="E8">
        <v>1.0877739685500001</v>
      </c>
      <c r="F8">
        <v>1.1766061752600001</v>
      </c>
      <c r="G8">
        <v>0.60224780093999997</v>
      </c>
      <c r="H8">
        <v>0.67458942665199995</v>
      </c>
      <c r="I8">
        <v>2.5131670861900002</v>
      </c>
      <c r="J8">
        <v>0.58585158734200005</v>
      </c>
      <c r="K8">
        <v>1.5978758454999999</v>
      </c>
      <c r="L8">
        <v>0.30466644365500001</v>
      </c>
      <c r="M8">
        <v>0.15789478925600001</v>
      </c>
      <c r="N8">
        <v>0.64738771509000004</v>
      </c>
      <c r="O8">
        <v>2.0033898514400001</v>
      </c>
      <c r="P8">
        <v>5.6585920053109993</v>
      </c>
      <c r="Q8">
        <v>-3.744351870454</v>
      </c>
      <c r="R8">
        <v>47684</v>
      </c>
      <c r="S8">
        <v>64481.5269558</v>
      </c>
      <c r="T8">
        <v>61414.419695099998</v>
      </c>
      <c r="U8">
        <v>261874.62699399999</v>
      </c>
      <c r="V8">
        <v>336.93680233100002</v>
      </c>
      <c r="W8">
        <v>234.26768086800001</v>
      </c>
      <c r="X8">
        <v>65734.423786800005</v>
      </c>
      <c r="Y8">
        <v>63032.129388900001</v>
      </c>
      <c r="Z8">
        <v>273794.27775299997</v>
      </c>
      <c r="AA8">
        <v>9.9790936650899996E-4</v>
      </c>
      <c r="AB8">
        <f t="shared" si="0"/>
        <v>-0.49149247383222239</v>
      </c>
      <c r="AC8">
        <f t="shared" si="5"/>
        <v>1.0616607449228568</v>
      </c>
      <c r="AD8">
        <f t="shared" si="6"/>
        <v>-1.5531532187550792</v>
      </c>
      <c r="AE8">
        <f t="shared" si="7"/>
        <v>5.8224228299217398</v>
      </c>
      <c r="AF8">
        <f t="shared" si="1"/>
        <v>-3.320788476487722</v>
      </c>
      <c r="AG8">
        <f t="shared" si="8"/>
        <v>-0.43215142308789067</v>
      </c>
      <c r="AH8">
        <f t="shared" si="8"/>
        <v>1.1143032765262788</v>
      </c>
      <c r="AI8">
        <f t="shared" si="14"/>
        <v>0.3878220877489264</v>
      </c>
      <c r="AJ8">
        <f t="shared" si="15"/>
        <v>8.3527794370607289</v>
      </c>
      <c r="AK8">
        <f t="shared" si="2"/>
        <v>134186.94364290001</v>
      </c>
      <c r="AL8">
        <f t="shared" si="3"/>
        <v>209411.00116514997</v>
      </c>
      <c r="AM8">
        <f t="shared" si="16"/>
        <v>-0.72270042514909505</v>
      </c>
      <c r="AN8">
        <f t="shared" si="9"/>
        <v>-0.23533692193396238</v>
      </c>
      <c r="AO8" s="1">
        <v>37174.366906725903</v>
      </c>
      <c r="AP8">
        <f t="shared" si="17"/>
        <v>1.5909360061713129</v>
      </c>
      <c r="AQ8">
        <f t="shared" si="18"/>
        <v>4.3872187774419942</v>
      </c>
      <c r="AR8">
        <f t="shared" si="19"/>
        <v>-0.49344361910440676</v>
      </c>
      <c r="AS8">
        <f t="shared" si="20"/>
        <v>-1.6955988996609206</v>
      </c>
      <c r="AT8">
        <f t="shared" si="21"/>
        <v>1.272345321971087</v>
      </c>
      <c r="AU8">
        <f t="shared" si="22"/>
        <v>6.0535296730153165</v>
      </c>
      <c r="AV8">
        <f t="shared" si="10"/>
        <v>-61.344674414788791</v>
      </c>
      <c r="AW8">
        <f t="shared" si="11"/>
        <v>-269.13250748862686</v>
      </c>
      <c r="AX8">
        <f t="shared" si="12"/>
        <v>44075.742066235405</v>
      </c>
      <c r="AY8">
        <f t="shared" si="13"/>
        <v>224538.70594431096</v>
      </c>
    </row>
    <row r="9" spans="1:51" x14ac:dyDescent="0.25">
      <c r="A9">
        <v>10.1081107487</v>
      </c>
      <c r="B9">
        <v>12.195055438300001</v>
      </c>
      <c r="C9">
        <v>2.4747617239499999</v>
      </c>
      <c r="D9">
        <v>8.6901713650599994</v>
      </c>
      <c r="E9">
        <v>1.3215418748400001</v>
      </c>
      <c r="F9">
        <v>1.5834601615799999</v>
      </c>
      <c r="G9">
        <v>0.76246501723299998</v>
      </c>
      <c r="H9">
        <v>0.68120604074900004</v>
      </c>
      <c r="I9">
        <v>3.1286209441400001</v>
      </c>
      <c r="J9">
        <v>0.70537010123499999</v>
      </c>
      <c r="K9">
        <v>2.07144989808</v>
      </c>
      <c r="L9">
        <v>0.36062319405799997</v>
      </c>
      <c r="M9">
        <v>0.22742787231600001</v>
      </c>
      <c r="N9">
        <v>0.75719399490200001</v>
      </c>
      <c r="O9">
        <v>2.5019663085600001</v>
      </c>
      <c r="P9">
        <v>6.6582194092909992</v>
      </c>
      <c r="Q9">
        <v>-4.5398893712639996</v>
      </c>
      <c r="R9">
        <v>47684</v>
      </c>
      <c r="S9">
        <v>77174.377303600006</v>
      </c>
      <c r="T9">
        <v>74498.6580483</v>
      </c>
      <c r="U9">
        <v>317479.17787800002</v>
      </c>
      <c r="V9">
        <v>412.750238239</v>
      </c>
      <c r="W9">
        <v>282.455016199</v>
      </c>
      <c r="X9">
        <v>78922.910173600001</v>
      </c>
      <c r="Y9">
        <v>76247.199480700001</v>
      </c>
      <c r="Z9">
        <v>330875.90323400003</v>
      </c>
      <c r="AA9">
        <v>8.2694992556400001E-4</v>
      </c>
      <c r="AB9">
        <f t="shared" si="0"/>
        <v>-0.88855303993187196</v>
      </c>
      <c r="AC9">
        <f t="shared" si="5"/>
        <v>1.1448622709563296</v>
      </c>
      <c r="AD9">
        <f t="shared" si="6"/>
        <v>-2.0334153108882016</v>
      </c>
      <c r="AE9">
        <f t="shared" si="7"/>
        <v>6.9544037559349565</v>
      </c>
      <c r="AF9">
        <f t="shared" si="1"/>
        <v>-4.2176627445773711</v>
      </c>
      <c r="AG9">
        <f t="shared" si="8"/>
        <v>-0.48026209213312243</v>
      </c>
      <c r="AH9">
        <f t="shared" si="8"/>
        <v>1.1319809260132168</v>
      </c>
      <c r="AI9">
        <f t="shared" si="14"/>
        <v>0.42426694752232513</v>
      </c>
      <c r="AJ9">
        <f t="shared" si="15"/>
        <v>7.9097214262736575</v>
      </c>
      <c r="AK9">
        <f t="shared" si="2"/>
        <v>162015.33762943334</v>
      </c>
      <c r="AL9">
        <f t="shared" si="3"/>
        <v>253290.84840685001</v>
      </c>
      <c r="AM9">
        <f t="shared" si="16"/>
        <v>-0.74707545709028933</v>
      </c>
      <c r="AN9">
        <f t="shared" si="9"/>
        <v>-0.23898524904918481</v>
      </c>
      <c r="AO9" s="1">
        <v>37174.366906725903</v>
      </c>
      <c r="AP9">
        <f t="shared" si="17"/>
        <v>1.5660912330976451</v>
      </c>
      <c r="AQ9">
        <f t="shared" si="18"/>
        <v>4.2765499505540543</v>
      </c>
      <c r="AR9">
        <f t="shared" si="19"/>
        <v>-0.49515237919887145</v>
      </c>
      <c r="AS9">
        <f t="shared" si="20"/>
        <v>-2.1907512788597918</v>
      </c>
      <c r="AT9">
        <f t="shared" si="21"/>
        <v>1.1670774310619996</v>
      </c>
      <c r="AU9">
        <f t="shared" si="22"/>
        <v>7.2206071040773159</v>
      </c>
      <c r="AV9">
        <f t="shared" si="10"/>
        <v>-64.505664173597168</v>
      </c>
      <c r="AW9">
        <f t="shared" si="11"/>
        <v>-275.86169493205341</v>
      </c>
      <c r="AX9">
        <f t="shared" si="12"/>
        <v>58081.62352725595</v>
      </c>
      <c r="AY9">
        <f t="shared" si="13"/>
        <v>285992.71085090889</v>
      </c>
    </row>
    <row r="10" spans="1:51" x14ac:dyDescent="0.25">
      <c r="A10">
        <v>11.863345736599999</v>
      </c>
      <c r="B10">
        <v>14.2349588671</v>
      </c>
      <c r="C10">
        <v>2.7472406736899999</v>
      </c>
      <c r="D10">
        <v>10.5864478362</v>
      </c>
      <c r="E10">
        <v>1.5211232696300001</v>
      </c>
      <c r="F10">
        <v>2.05003769658</v>
      </c>
      <c r="G10">
        <v>0.95173671292299999</v>
      </c>
      <c r="H10">
        <v>0.68814664427100003</v>
      </c>
      <c r="I10">
        <v>3.7674422456699999</v>
      </c>
      <c r="J10">
        <v>0.82978513771499995</v>
      </c>
      <c r="K10">
        <v>2.5706581653999998</v>
      </c>
      <c r="L10">
        <v>0.41208731665699999</v>
      </c>
      <c r="M10">
        <v>0.31685360629999998</v>
      </c>
      <c r="N10">
        <v>0.82533530423000001</v>
      </c>
      <c r="O10">
        <v>3.0193828767599999</v>
      </c>
      <c r="P10">
        <v>7.652869856880999</v>
      </c>
      <c r="Q10">
        <v>-5.3360468344539997</v>
      </c>
      <c r="R10">
        <v>47684</v>
      </c>
      <c r="S10">
        <v>89707.948510600007</v>
      </c>
      <c r="T10">
        <v>86869.852699800002</v>
      </c>
      <c r="U10">
        <v>370178.37524099997</v>
      </c>
      <c r="V10">
        <v>486.99896430400003</v>
      </c>
      <c r="W10">
        <v>328.01130412100002</v>
      </c>
      <c r="X10">
        <v>91684.086997599996</v>
      </c>
      <c r="Y10">
        <v>89073.281489500005</v>
      </c>
      <c r="Z10">
        <v>385057.013936</v>
      </c>
      <c r="AA10">
        <v>8.2633999526200003E-4</v>
      </c>
      <c r="AB10">
        <f t="shared" si="0"/>
        <v>-1.305056091661605</v>
      </c>
      <c r="AC10">
        <f t="shared" si="5"/>
        <v>1.2149924069721456</v>
      </c>
      <c r="AD10">
        <f t="shared" si="6"/>
        <v>-2.5200484986337504</v>
      </c>
      <c r="AE10">
        <f t="shared" si="7"/>
        <v>8.087888554101534</v>
      </c>
      <c r="AF10">
        <f t="shared" si="1"/>
        <v>-5.1314910201021045</v>
      </c>
      <c r="AG10">
        <f t="shared" si="8"/>
        <v>-0.48663318774554876</v>
      </c>
      <c r="AH10">
        <f t="shared" si="8"/>
        <v>1.1334847981665774</v>
      </c>
      <c r="AI10">
        <f t="shared" si="14"/>
        <v>0.4293248471727919</v>
      </c>
      <c r="AJ10">
        <f t="shared" si="15"/>
        <v>7.5696355831523254</v>
      </c>
      <c r="AK10">
        <f t="shared" si="2"/>
        <v>188604.79414103334</v>
      </c>
      <c r="AL10">
        <f t="shared" si="3"/>
        <v>294678.32969245</v>
      </c>
      <c r="AM10">
        <f t="shared" si="16"/>
        <v>-0.75051289349062078</v>
      </c>
      <c r="AN10">
        <f t="shared" si="9"/>
        <v>-0.24505255976836812</v>
      </c>
      <c r="AO10" s="1">
        <v>37174.366906725903</v>
      </c>
      <c r="AP10">
        <f t="shared" si="17"/>
        <v>1.5470482432552271</v>
      </c>
      <c r="AQ10">
        <f t="shared" si="18"/>
        <v>4.1942868771939201</v>
      </c>
      <c r="AR10">
        <f t="shared" si="19"/>
        <v>-0.47185493459602085</v>
      </c>
      <c r="AS10">
        <f t="shared" si="20"/>
        <v>-2.6626062134558128</v>
      </c>
      <c r="AT10">
        <f t="shared" si="21"/>
        <v>1.0990627206957622</v>
      </c>
      <c r="AU10">
        <f t="shared" si="22"/>
        <v>8.3196698247730776</v>
      </c>
      <c r="AV10">
        <f t="shared" si="10"/>
        <v>-66.405282280144675</v>
      </c>
      <c r="AW10">
        <f t="shared" si="11"/>
        <v>-278.52280404396873</v>
      </c>
      <c r="AX10">
        <f t="shared" si="12"/>
        <v>71380.84994451706</v>
      </c>
      <c r="AY10">
        <f t="shared" si="13"/>
        <v>342872.97963066166</v>
      </c>
    </row>
    <row r="11" spans="1:51" x14ac:dyDescent="0.25">
      <c r="A11">
        <v>13.559501474499999</v>
      </c>
      <c r="B11">
        <v>16.163550637</v>
      </c>
      <c r="C11">
        <v>2.9394091472400001</v>
      </c>
      <c r="D11">
        <v>12.44720294</v>
      </c>
      <c r="E11">
        <v>1.74385571744</v>
      </c>
      <c r="F11">
        <v>2.5835721612999998</v>
      </c>
      <c r="G11">
        <v>1.164625002</v>
      </c>
      <c r="H11">
        <v>0.69543474577300002</v>
      </c>
      <c r="I11">
        <v>4.4114544909299997</v>
      </c>
      <c r="J11">
        <v>0.93983569287299995</v>
      </c>
      <c r="K11">
        <v>3.0825401082799999</v>
      </c>
      <c r="L11">
        <v>0.47562223757700001</v>
      </c>
      <c r="M11">
        <v>0.41901386175900002</v>
      </c>
      <c r="N11">
        <v>0.93752317205199998</v>
      </c>
      <c r="O11">
        <v>3.5471740277300001</v>
      </c>
      <c r="P11">
        <v>8.6574270871509995</v>
      </c>
      <c r="Q11">
        <v>-6.1335673650839997</v>
      </c>
      <c r="R11">
        <v>47683</v>
      </c>
      <c r="S11">
        <v>101881.861531</v>
      </c>
      <c r="T11">
        <v>99661.439344600003</v>
      </c>
      <c r="U11">
        <v>416507.35648100002</v>
      </c>
      <c r="V11">
        <v>557.87847178000004</v>
      </c>
      <c r="W11">
        <v>369.68770880099999</v>
      </c>
      <c r="X11">
        <v>104045.757054</v>
      </c>
      <c r="Y11">
        <v>101339.81292700001</v>
      </c>
      <c r="Z11">
        <v>434989.45493900002</v>
      </c>
      <c r="AA11">
        <v>6.9585248786499998E-4</v>
      </c>
      <c r="AB11">
        <f t="shared" si="0"/>
        <v>-1.742412368716928</v>
      </c>
      <c r="AC11">
        <f t="shared" si="5"/>
        <v>1.2742085942340333</v>
      </c>
      <c r="AD11">
        <f t="shared" si="6"/>
        <v>-3.0166209629509613</v>
      </c>
      <c r="AE11">
        <f t="shared" si="7"/>
        <v>9.2382312100566431</v>
      </c>
      <c r="AF11">
        <f t="shared" si="1"/>
        <v>-6.0711259122924277</v>
      </c>
      <c r="AG11">
        <f t="shared" si="8"/>
        <v>-0.49657246431721092</v>
      </c>
      <c r="AH11">
        <f t="shared" si="8"/>
        <v>1.1503426559551091</v>
      </c>
      <c r="AI11">
        <f t="shared" si="14"/>
        <v>0.43167352070841503</v>
      </c>
      <c r="AJ11">
        <f t="shared" si="15"/>
        <v>7.303439964180833</v>
      </c>
      <c r="AK11">
        <f t="shared" si="2"/>
        <v>213458.34164</v>
      </c>
      <c r="AL11">
        <f t="shared" si="3"/>
        <v>332296.6699485</v>
      </c>
      <c r="AM11">
        <f t="shared" si="16"/>
        <v>-0.75211369593527055</v>
      </c>
      <c r="AN11">
        <f t="shared" si="9"/>
        <v>-0.25028733026887784</v>
      </c>
      <c r="AO11" s="1">
        <v>37174.366906725903</v>
      </c>
      <c r="AP11">
        <f t="shared" si="17"/>
        <v>1.5317723436675272</v>
      </c>
      <c r="AQ11">
        <f t="shared" si="18"/>
        <v>4.129839579838289</v>
      </c>
      <c r="AR11">
        <f t="shared" si="19"/>
        <v>-0.43821882262410972</v>
      </c>
      <c r="AS11">
        <f t="shared" si="20"/>
        <v>-3.1008250360799225</v>
      </c>
      <c r="AT11">
        <f t="shared" si="21"/>
        <v>1.0151626208273172</v>
      </c>
      <c r="AU11">
        <f t="shared" si="22"/>
        <v>9.3348324456003944</v>
      </c>
      <c r="AV11">
        <f t="shared" si="10"/>
        <v>-68.916330165703627</v>
      </c>
      <c r="AW11">
        <f t="shared" si="11"/>
        <v>-284.61338801552625</v>
      </c>
      <c r="AX11">
        <f t="shared" si="12"/>
        <v>84256.071413104146</v>
      </c>
      <c r="AY11">
        <f t="shared" si="13"/>
        <v>396879.79354854475</v>
      </c>
    </row>
    <row r="12" spans="1:51" x14ac:dyDescent="0.25">
      <c r="A12">
        <v>15.2057996294</v>
      </c>
      <c r="B12">
        <v>18.059619066300002</v>
      </c>
      <c r="C12">
        <v>3.12291895208</v>
      </c>
      <c r="D12">
        <v>14.2694830545</v>
      </c>
      <c r="E12">
        <v>1.9638362609</v>
      </c>
      <c r="F12">
        <v>3.0619996024299998</v>
      </c>
      <c r="G12">
        <v>1.3580397530899999</v>
      </c>
      <c r="H12">
        <v>0.70338931476199995</v>
      </c>
      <c r="I12">
        <v>5.0655207770899997</v>
      </c>
      <c r="J12">
        <v>1.0542576581000001</v>
      </c>
      <c r="K12">
        <v>3.5997949326200001</v>
      </c>
      <c r="L12">
        <v>0.52759045354</v>
      </c>
      <c r="M12">
        <v>0.52421283679200004</v>
      </c>
      <c r="N12">
        <v>1.0004306625999999</v>
      </c>
      <c r="O12">
        <v>4.0626453816700003</v>
      </c>
      <c r="P12">
        <v>9.6531216588909992</v>
      </c>
      <c r="Q12">
        <v>-6.9325291620239993</v>
      </c>
      <c r="R12">
        <v>47678</v>
      </c>
      <c r="S12">
        <v>115023.90525700001</v>
      </c>
      <c r="T12">
        <v>112676.533421</v>
      </c>
      <c r="U12">
        <v>477889.37378199998</v>
      </c>
      <c r="V12">
        <v>634.49468230100001</v>
      </c>
      <c r="W12">
        <v>413.64107056900002</v>
      </c>
      <c r="X12">
        <v>116480.65465500001</v>
      </c>
      <c r="Y12">
        <v>113788.324029</v>
      </c>
      <c r="Z12">
        <v>487839.116553</v>
      </c>
      <c r="AA12">
        <v>6.94616590318E-4</v>
      </c>
      <c r="AB12">
        <f t="shared" si="0"/>
        <v>-2.2197631133044293</v>
      </c>
      <c r="AC12">
        <f t="shared" si="5"/>
        <v>1.3307418346858286</v>
      </c>
      <c r="AD12">
        <f t="shared" si="6"/>
        <v>-3.550504947990258</v>
      </c>
      <c r="AE12">
        <f t="shared" si="7"/>
        <v>10.393042696659142</v>
      </c>
      <c r="AF12">
        <f t="shared" si="1"/>
        <v>-7.0463239427499289</v>
      </c>
      <c r="AG12">
        <f t="shared" si="8"/>
        <v>-0.53388398503929668</v>
      </c>
      <c r="AH12">
        <f t="shared" si="8"/>
        <v>1.1548114866024992</v>
      </c>
      <c r="AI12">
        <f t="shared" si="14"/>
        <v>0.46231267287616296</v>
      </c>
      <c r="AJ12">
        <f t="shared" si="15"/>
        <v>7.06542338325524</v>
      </c>
      <c r="AK12">
        <f t="shared" si="2"/>
        <v>239369.36507900001</v>
      </c>
      <c r="AL12">
        <f t="shared" si="3"/>
        <v>372704.62721100001</v>
      </c>
      <c r="AM12">
        <f t="shared" si="16"/>
        <v>-0.77326810592548778</v>
      </c>
      <c r="AN12">
        <f t="shared" si="9"/>
        <v>-0.25056484511047539</v>
      </c>
      <c r="AO12" s="1">
        <v>37174.366906725903</v>
      </c>
      <c r="AP12">
        <f t="shared" si="17"/>
        <v>1.518649905691144</v>
      </c>
      <c r="AQ12">
        <f t="shared" si="18"/>
        <v>4.0755388173104841</v>
      </c>
      <c r="AR12">
        <f t="shared" si="19"/>
        <v>-0.48541830727619434</v>
      </c>
      <c r="AS12">
        <f t="shared" si="20"/>
        <v>-3.5862433433561169</v>
      </c>
      <c r="AT12">
        <f t="shared" si="21"/>
        <v>1.049978371253129</v>
      </c>
      <c r="AU12">
        <f t="shared" si="22"/>
        <v>10.384810816853523</v>
      </c>
      <c r="AV12">
        <f t="shared" si="10"/>
        <v>-70.359341836882663</v>
      </c>
      <c r="AW12">
        <f t="shared" si="11"/>
        <v>-286.75222881663279</v>
      </c>
      <c r="AX12">
        <f t="shared" si="12"/>
        <v>96418.183666751502</v>
      </c>
      <c r="AY12">
        <f t="shared" si="13"/>
        <v>447111.18667400663</v>
      </c>
    </row>
    <row r="13" spans="1:51" x14ac:dyDescent="0.25">
      <c r="A13">
        <v>16.7294617465</v>
      </c>
      <c r="B13">
        <v>19.779134347799999</v>
      </c>
      <c r="C13">
        <v>3.2377934121199998</v>
      </c>
      <c r="D13">
        <v>16.0546791011</v>
      </c>
      <c r="E13">
        <v>2.1991152508499998</v>
      </c>
      <c r="F13">
        <v>3.6113977770500001</v>
      </c>
      <c r="G13">
        <v>1.58653755192</v>
      </c>
      <c r="H13">
        <v>0.71358375624199999</v>
      </c>
      <c r="I13">
        <v>5.7218079667200001</v>
      </c>
      <c r="J13">
        <v>1.16942320062</v>
      </c>
      <c r="K13">
        <v>4.1137508800699996</v>
      </c>
      <c r="L13">
        <v>0.59110330387999999</v>
      </c>
      <c r="M13">
        <v>0.65101980306899998</v>
      </c>
      <c r="N13">
        <v>1.04266017011</v>
      </c>
      <c r="O13">
        <v>4.5164162692599996</v>
      </c>
      <c r="P13">
        <v>10.651713941791</v>
      </c>
      <c r="Q13">
        <v>-7.7351598257539997</v>
      </c>
      <c r="R13">
        <v>47651</v>
      </c>
      <c r="S13">
        <v>125979.902195</v>
      </c>
      <c r="T13">
        <v>124530.201417</v>
      </c>
      <c r="U13">
        <v>518907.14071800001</v>
      </c>
      <c r="V13">
        <v>698.367889666</v>
      </c>
      <c r="W13">
        <v>448.14229766800003</v>
      </c>
      <c r="X13">
        <v>127310.05319000001</v>
      </c>
      <c r="Y13">
        <v>124992.63413000001</v>
      </c>
      <c r="Z13">
        <v>529463.52362999995</v>
      </c>
      <c r="AA13">
        <v>5.1196649472599995E-4</v>
      </c>
      <c r="AB13">
        <f t="shared" si="0"/>
        <v>-2.831527778097831</v>
      </c>
      <c r="AC13">
        <f t="shared" si="5"/>
        <v>1.3737568208773112</v>
      </c>
      <c r="AD13">
        <f t="shared" si="6"/>
        <v>-4.2052845989751422</v>
      </c>
      <c r="AE13">
        <f t="shared" si="7"/>
        <v>11.595556534490276</v>
      </c>
      <c r="AF13">
        <f t="shared" si="1"/>
        <v>-8.15738474899333</v>
      </c>
      <c r="AG13">
        <f t="shared" si="8"/>
        <v>-0.65477965098488422</v>
      </c>
      <c r="AH13">
        <f t="shared" si="8"/>
        <v>1.202513837831134</v>
      </c>
      <c r="AI13">
        <f t="shared" si="14"/>
        <v>0.54450903630834835</v>
      </c>
      <c r="AJ13">
        <f t="shared" si="15"/>
        <v>6.8939868355534699</v>
      </c>
      <c r="AK13">
        <f t="shared" si="2"/>
        <v>260588.73698333334</v>
      </c>
      <c r="AL13">
        <f t="shared" si="3"/>
        <v>403312.17996999994</v>
      </c>
      <c r="AM13">
        <f t="shared" si="16"/>
        <v>-0.83262739164577426</v>
      </c>
      <c r="AN13">
        <f t="shared" si="9"/>
        <v>-0.24226450108935621</v>
      </c>
      <c r="AO13" s="1">
        <v>37174.366906725903</v>
      </c>
      <c r="AP13">
        <f t="shared" si="17"/>
        <v>1.5077885627325758</v>
      </c>
      <c r="AQ13">
        <f t="shared" si="18"/>
        <v>4.0313168598151412</v>
      </c>
      <c r="AR13">
        <f t="shared" si="19"/>
        <v>-0.46818294318063036</v>
      </c>
      <c r="AS13">
        <f t="shared" si="20"/>
        <v>-4.0544262865367475</v>
      </c>
      <c r="AT13">
        <f t="shared" si="21"/>
        <v>0.85982584670184348</v>
      </c>
      <c r="AU13">
        <f t="shared" si="22"/>
        <v>11.244636663555367</v>
      </c>
      <c r="AV13">
        <f t="shared" si="10"/>
        <v>-73.80592460395016</v>
      </c>
      <c r="AW13">
        <f t="shared" si="11"/>
        <v>-297.53506821014946</v>
      </c>
      <c r="AX13">
        <f t="shared" si="12"/>
        <v>109209.16942231833</v>
      </c>
      <c r="AY13">
        <f t="shared" si="13"/>
        <v>499244.60947494529</v>
      </c>
    </row>
    <row r="14" spans="1:51" x14ac:dyDescent="0.25">
      <c r="A14">
        <v>18.081688816100002</v>
      </c>
      <c r="B14">
        <v>21.271726302800001</v>
      </c>
      <c r="C14">
        <v>3.3091883763099998</v>
      </c>
      <c r="D14">
        <v>17.676506821</v>
      </c>
      <c r="E14">
        <v>2.3582957909900002</v>
      </c>
      <c r="F14">
        <v>4.1348030436299998</v>
      </c>
      <c r="G14">
        <v>1.77597810368</v>
      </c>
      <c r="H14">
        <v>0.72185379502000002</v>
      </c>
      <c r="I14">
        <v>6.3844676403499996</v>
      </c>
      <c r="J14">
        <v>1.29623965042</v>
      </c>
      <c r="K14">
        <v>4.6168351308200002</v>
      </c>
      <c r="L14">
        <v>0.66077255232499998</v>
      </c>
      <c r="M14">
        <v>0.74583496564100005</v>
      </c>
      <c r="N14">
        <v>1.17799295924</v>
      </c>
      <c r="O14">
        <v>4.86230699511</v>
      </c>
      <c r="P14">
        <v>11.651639237591001</v>
      </c>
      <c r="Q14">
        <v>-8.5126165692040008</v>
      </c>
      <c r="R14">
        <v>47596</v>
      </c>
      <c r="S14">
        <v>135755.55566700001</v>
      </c>
      <c r="T14">
        <v>134825.36241599999</v>
      </c>
      <c r="U14">
        <v>560997.80140700005</v>
      </c>
      <c r="V14">
        <v>755.07714026999997</v>
      </c>
      <c r="W14">
        <v>476.69447153499999</v>
      </c>
      <c r="X14">
        <v>136980.40661999999</v>
      </c>
      <c r="Y14">
        <v>134670.489019</v>
      </c>
      <c r="Z14">
        <v>564678.661953</v>
      </c>
      <c r="AA14">
        <v>5.2344369895499995E-4</v>
      </c>
      <c r="AB14">
        <f t="shared" si="0"/>
        <v>-3.327809748108379</v>
      </c>
      <c r="AC14">
        <f t="shared" si="5"/>
        <v>1.4086099955569944</v>
      </c>
      <c r="AD14">
        <f t="shared" si="6"/>
        <v>-4.7364197436653734</v>
      </c>
      <c r="AE14">
        <f t="shared" si="7"/>
        <v>12.760909153627127</v>
      </c>
      <c r="AF14">
        <f t="shared" si="1"/>
        <v>-9.1536293669038784</v>
      </c>
      <c r="AG14">
        <f t="shared" si="8"/>
        <v>-0.53113514469023126</v>
      </c>
      <c r="AH14">
        <f t="shared" si="8"/>
        <v>1.1653526191368506</v>
      </c>
      <c r="AI14">
        <f t="shared" si="14"/>
        <v>0.45577204355848155</v>
      </c>
      <c r="AJ14">
        <f t="shared" si="15"/>
        <v>6.7607788586618058</v>
      </c>
      <c r="AK14">
        <f t="shared" si="2"/>
        <v>278776.51919733331</v>
      </c>
      <c r="AL14">
        <f t="shared" si="3"/>
        <v>428853.21413350001</v>
      </c>
      <c r="AM14">
        <f t="shared" si="16"/>
        <v>-0.76870943840029182</v>
      </c>
      <c r="AN14">
        <f t="shared" si="9"/>
        <v>-0.25874620982834956</v>
      </c>
      <c r="AO14" s="1">
        <v>37174.366906725903</v>
      </c>
      <c r="AP14">
        <f t="shared" si="17"/>
        <v>1.4995276395959829</v>
      </c>
      <c r="AQ14">
        <f t="shared" si="18"/>
        <v>3.9981111531948916</v>
      </c>
      <c r="AR14">
        <f t="shared" si="19"/>
        <v>-0.33058992975457674</v>
      </c>
      <c r="AS14">
        <f t="shared" si="20"/>
        <v>-4.3850162162913247</v>
      </c>
      <c r="AT14">
        <f t="shared" si="21"/>
        <v>0.72534051710031588</v>
      </c>
      <c r="AU14">
        <f t="shared" si="22"/>
        <v>11.969977180655683</v>
      </c>
      <c r="AV14">
        <f t="shared" si="10"/>
        <v>-73.075519871729767</v>
      </c>
      <c r="AW14">
        <f t="shared" si="11"/>
        <v>-292.16405102467763</v>
      </c>
      <c r="AX14">
        <f t="shared" si="12"/>
        <v>119764.49630947626</v>
      </c>
      <c r="AY14">
        <f t="shared" si="13"/>
        <v>541798.90324027929</v>
      </c>
    </row>
    <row r="15" spans="1:51" x14ac:dyDescent="0.25">
      <c r="A15">
        <v>18.802809787099999</v>
      </c>
      <c r="B15">
        <v>21.808279957300002</v>
      </c>
      <c r="C15">
        <v>2.9166407889100001</v>
      </c>
      <c r="D15">
        <v>19.048936223399998</v>
      </c>
      <c r="E15">
        <v>2.5014358423499998</v>
      </c>
      <c r="F15">
        <v>4.6912546075500003</v>
      </c>
      <c r="G15">
        <v>2.0268959662000001</v>
      </c>
      <c r="H15">
        <v>0.73535420229799997</v>
      </c>
      <c r="I15">
        <v>7.0996229910300004</v>
      </c>
      <c r="J15">
        <v>1.4745358906799999</v>
      </c>
      <c r="K15">
        <v>5.1029460534500002</v>
      </c>
      <c r="L15">
        <v>0.72874645496900003</v>
      </c>
      <c r="M15">
        <v>0.90078522482800005</v>
      </c>
      <c r="N15">
        <v>1.1821724349</v>
      </c>
      <c r="O15">
        <v>4.8081060413000003</v>
      </c>
      <c r="P15">
        <v>12.656853754390999</v>
      </c>
      <c r="Q15">
        <v>-9.3274323140440014</v>
      </c>
      <c r="R15">
        <v>47432</v>
      </c>
      <c r="S15">
        <v>140006.38252399999</v>
      </c>
      <c r="T15">
        <v>139975.67744500001</v>
      </c>
      <c r="U15">
        <v>561510.42693199997</v>
      </c>
      <c r="V15">
        <v>749.56491238399997</v>
      </c>
      <c r="W15">
        <v>465.64149517200002</v>
      </c>
      <c r="X15">
        <v>139650.807153</v>
      </c>
      <c r="Y15">
        <v>138971.63841300001</v>
      </c>
      <c r="Z15">
        <v>553327.131192</v>
      </c>
      <c r="AA15">
        <v>6.1920919297000002E-4</v>
      </c>
      <c r="AB15">
        <f t="shared" si="0"/>
        <v>-4.1379641983745552</v>
      </c>
      <c r="AC15">
        <f t="shared" si="5"/>
        <v>1.4058753532760144</v>
      </c>
      <c r="AD15">
        <f t="shared" si="6"/>
        <v>-5.5438395516505699</v>
      </c>
      <c r="AE15">
        <f t="shared" si="7"/>
        <v>14.036175153849184</v>
      </c>
      <c r="AF15">
        <f t="shared" si="1"/>
        <v>-10.466391075570055</v>
      </c>
      <c r="AG15">
        <f t="shared" si="8"/>
        <v>-0.80741980798519641</v>
      </c>
      <c r="AH15">
        <f t="shared" si="8"/>
        <v>1.2752660002220573</v>
      </c>
      <c r="AI15">
        <f t="shared" si="14"/>
        <v>0.63313834748562525</v>
      </c>
      <c r="AJ15">
        <f t="shared" si="15"/>
        <v>6.7710533255857257</v>
      </c>
      <c r="AK15">
        <f t="shared" si="2"/>
        <v>277316.525586</v>
      </c>
      <c r="AL15">
        <f t="shared" si="3"/>
        <v>414015.90840900003</v>
      </c>
      <c r="AM15">
        <f t="shared" si="16"/>
        <v>-0.90125180963557405</v>
      </c>
      <c r="AN15">
        <f t="shared" si="9"/>
        <v>-0.23329065237838373</v>
      </c>
      <c r="AO15" s="1">
        <v>37174.366906725903</v>
      </c>
      <c r="AP15">
        <f t="shared" si="17"/>
        <v>1.4961981301422862</v>
      </c>
      <c r="AQ15">
        <f t="shared" si="18"/>
        <v>3.9848309676936089</v>
      </c>
      <c r="AR15">
        <f t="shared" si="19"/>
        <v>3.7570783926297709E-2</v>
      </c>
      <c r="AS15">
        <f t="shared" si="20"/>
        <v>-4.3474454323650269</v>
      </c>
      <c r="AT15">
        <f t="shared" si="21"/>
        <v>-5.9340559729958095E-2</v>
      </c>
      <c r="AU15">
        <f t="shared" si="22"/>
        <v>11.910636620925725</v>
      </c>
      <c r="AV15">
        <f t="shared" si="10"/>
        <v>-78.639269065837425</v>
      </c>
      <c r="AW15">
        <f t="shared" si="11"/>
        <v>-313.36419465033902</v>
      </c>
      <c r="AX15">
        <f t="shared" si="12"/>
        <v>128855.68739666708</v>
      </c>
      <c r="AY15">
        <f t="shared" si="13"/>
        <v>578147.54006588378</v>
      </c>
    </row>
    <row r="16" spans="1:51" x14ac:dyDescent="0.25">
      <c r="A16">
        <v>18.943144225699999</v>
      </c>
      <c r="B16">
        <v>21.775153448299999</v>
      </c>
      <c r="C16">
        <v>2.53815652796</v>
      </c>
      <c r="D16">
        <v>20.2044210245</v>
      </c>
      <c r="E16">
        <v>2.6628657377499998</v>
      </c>
      <c r="F16">
        <v>5.2943936794599997</v>
      </c>
      <c r="G16">
        <v>2.2544470777400001</v>
      </c>
      <c r="H16">
        <v>0.76002962424499998</v>
      </c>
      <c r="I16">
        <v>7.8895703794300003</v>
      </c>
      <c r="J16">
        <v>1.75159948917</v>
      </c>
      <c r="K16">
        <v>5.5243648401599996</v>
      </c>
      <c r="L16">
        <v>0.80780667825999997</v>
      </c>
      <c r="M16">
        <v>1.06583970589</v>
      </c>
      <c r="N16">
        <v>1.1883628391600001</v>
      </c>
      <c r="O16">
        <v>4.4510550765100003</v>
      </c>
      <c r="P16">
        <v>13.654875455891</v>
      </c>
      <c r="Q16">
        <v>-10.208191442234</v>
      </c>
      <c r="R16">
        <v>47218</v>
      </c>
      <c r="S16">
        <v>137997.33991899999</v>
      </c>
      <c r="T16">
        <v>138304.789162</v>
      </c>
      <c r="U16">
        <v>520282.66504300002</v>
      </c>
      <c r="V16">
        <v>704.37740096599998</v>
      </c>
      <c r="W16">
        <v>429.38960468599998</v>
      </c>
      <c r="X16">
        <v>137110.545422</v>
      </c>
      <c r="Y16">
        <v>137731.65407600001</v>
      </c>
      <c r="Z16">
        <v>513660.68298899999</v>
      </c>
      <c r="AA16">
        <v>6.1062011847400001E-4</v>
      </c>
      <c r="AB16">
        <f t="shared" si="0"/>
        <v>-5.6187271480327317</v>
      </c>
      <c r="AC16">
        <f t="shared" si="5"/>
        <v>1.3781554466226915</v>
      </c>
      <c r="AD16">
        <f t="shared" si="6"/>
        <v>-6.9968825946554229</v>
      </c>
      <c r="AE16">
        <f t="shared" si="7"/>
        <v>15.527784505235244</v>
      </c>
      <c r="AF16">
        <f t="shared" si="1"/>
        <v>-12.446164875978232</v>
      </c>
      <c r="AG16">
        <f t="shared" si="8"/>
        <v>-1.4530430430048531</v>
      </c>
      <c r="AH16">
        <f t="shared" si="8"/>
        <v>1.4916093513860602</v>
      </c>
      <c r="AI16">
        <f t="shared" si="14"/>
        <v>0.97414449812521631</v>
      </c>
      <c r="AJ16">
        <f t="shared" si="15"/>
        <v>6.8769010888392366</v>
      </c>
      <c r="AK16">
        <f t="shared" si="2"/>
        <v>262834.2941623333</v>
      </c>
      <c r="AL16">
        <f t="shared" si="3"/>
        <v>376239.58324000001</v>
      </c>
      <c r="AM16">
        <f t="shared" si="16"/>
        <v>-1.2212837963199121</v>
      </c>
      <c r="AN16">
        <f t="shared" si="9"/>
        <v>-0.18607119346244455</v>
      </c>
      <c r="AO16" s="1">
        <v>37174.366906725903</v>
      </c>
      <c r="AP16">
        <f t="shared" si="17"/>
        <v>1.4993617521296954</v>
      </c>
      <c r="AQ16">
        <f t="shared" si="18"/>
        <v>3.9974480943510118</v>
      </c>
      <c r="AR16">
        <f t="shared" si="19"/>
        <v>0.61852476994775518</v>
      </c>
      <c r="AS16">
        <f t="shared" si="20"/>
        <v>-3.7289206624172717</v>
      </c>
      <c r="AT16">
        <f t="shared" si="21"/>
        <v>-0.6349415011203503</v>
      </c>
      <c r="AU16">
        <f t="shared" si="22"/>
        <v>11.275695119805375</v>
      </c>
      <c r="AV16">
        <f t="shared" si="10"/>
        <v>-85.090608076158134</v>
      </c>
      <c r="AW16">
        <f t="shared" si="11"/>
        <v>-340.14528910120708</v>
      </c>
      <c r="AX16">
        <f t="shared" si="12"/>
        <v>128117.38901675565</v>
      </c>
      <c r="AY16">
        <f t="shared" si="13"/>
        <v>575204.47221923526</v>
      </c>
    </row>
    <row r="17" spans="1:51" x14ac:dyDescent="0.25">
      <c r="A17">
        <v>19.166691396400001</v>
      </c>
      <c r="B17">
        <v>21.552750310699999</v>
      </c>
      <c r="C17">
        <v>2.3150908354199999</v>
      </c>
      <c r="D17">
        <v>21.3604208189</v>
      </c>
      <c r="E17">
        <v>2.8129733348600001</v>
      </c>
      <c r="F17">
        <v>5.7903881507300001</v>
      </c>
      <c r="G17">
        <v>2.42756099071</v>
      </c>
      <c r="H17">
        <v>0.76969494942200001</v>
      </c>
      <c r="I17">
        <v>8.7000081582999993</v>
      </c>
      <c r="J17">
        <v>2.0573937180600002</v>
      </c>
      <c r="K17">
        <v>5.9441955903099997</v>
      </c>
      <c r="L17">
        <v>0.86991433028200005</v>
      </c>
      <c r="M17">
        <v>1.20543171962</v>
      </c>
      <c r="N17">
        <v>1.1852786504899999</v>
      </c>
      <c r="O17">
        <v>4.11890973559</v>
      </c>
      <c r="P17">
        <v>14.652521983490999</v>
      </c>
      <c r="Q17">
        <v>-11.051213611134001</v>
      </c>
      <c r="R17">
        <v>47025</v>
      </c>
      <c r="S17">
        <v>138167.872714</v>
      </c>
      <c r="T17">
        <v>139735.71034399999</v>
      </c>
      <c r="U17">
        <v>508312.83353599999</v>
      </c>
      <c r="V17">
        <v>698.02653048100001</v>
      </c>
      <c r="W17">
        <v>419.00900825399998</v>
      </c>
      <c r="X17">
        <v>137498.00785200001</v>
      </c>
      <c r="Y17">
        <v>139422.16133800001</v>
      </c>
      <c r="Z17">
        <v>502712.71542099997</v>
      </c>
      <c r="AA17">
        <v>6.4005820123700004E-4</v>
      </c>
      <c r="AB17">
        <f t="shared" si="0"/>
        <v>-6.1987397390733445</v>
      </c>
      <c r="AC17">
        <f t="shared" si="5"/>
        <v>1.3723580504668411</v>
      </c>
      <c r="AD17">
        <f t="shared" si="6"/>
        <v>-7.5710977895401861</v>
      </c>
      <c r="AE17">
        <f t="shared" si="7"/>
        <v>16.718768563182113</v>
      </c>
      <c r="AF17">
        <f t="shared" si="1"/>
        <v>-13.525000730818844</v>
      </c>
      <c r="AG17">
        <f t="shared" si="8"/>
        <v>-0.57421519488476314</v>
      </c>
      <c r="AH17">
        <f t="shared" si="8"/>
        <v>1.1909840579468689</v>
      </c>
      <c r="AI17">
        <f t="shared" si="14"/>
        <v>0.48213508069507638</v>
      </c>
      <c r="AJ17">
        <f t="shared" si="15"/>
        <v>6.8994370550261017</v>
      </c>
      <c r="AK17">
        <f t="shared" si="2"/>
        <v>259877.62820366668</v>
      </c>
      <c r="AL17">
        <f t="shared" si="3"/>
        <v>364252.63082599995</v>
      </c>
      <c r="AM17">
        <f t="shared" si="16"/>
        <v>-0.78722852266525101</v>
      </c>
      <c r="AN17">
        <f t="shared" si="9"/>
        <v>-0.25340686285032815</v>
      </c>
      <c r="AO17" s="1">
        <v>37174.366906725903</v>
      </c>
      <c r="AP17">
        <f t="shared" si="17"/>
        <v>1.5029102215241579</v>
      </c>
      <c r="AQ17">
        <f t="shared" si="18"/>
        <v>4.0116635150383066</v>
      </c>
      <c r="AR17">
        <f t="shared" si="19"/>
        <v>5.7147026988091279E-2</v>
      </c>
      <c r="AS17">
        <f t="shared" si="20"/>
        <v>-3.6717736354291803</v>
      </c>
      <c r="AT17">
        <f t="shared" si="21"/>
        <v>-0.11852907883347651</v>
      </c>
      <c r="AU17">
        <f t="shared" si="22"/>
        <v>11.157166040971898</v>
      </c>
      <c r="AV17">
        <f t="shared" si="10"/>
        <v>-74.127592411744374</v>
      </c>
      <c r="AW17">
        <f t="shared" si="11"/>
        <v>-297.37495793582519</v>
      </c>
      <c r="AX17">
        <f t="shared" si="12"/>
        <v>120884.15523613225</v>
      </c>
      <c r="AY17">
        <f t="shared" si="13"/>
        <v>546288.94187197613</v>
      </c>
    </row>
    <row r="18" spans="1:51" x14ac:dyDescent="0.25">
      <c r="A18">
        <v>18.9103806629</v>
      </c>
      <c r="B18">
        <v>20.637295388199998</v>
      </c>
      <c r="C18">
        <v>2.2237931795499999</v>
      </c>
      <c r="D18">
        <v>22.369124723999999</v>
      </c>
      <c r="E18">
        <v>2.9921901686200001</v>
      </c>
      <c r="F18">
        <v>6.2458479016200004</v>
      </c>
      <c r="G18">
        <v>2.5623013783399999</v>
      </c>
      <c r="H18">
        <v>0.79135584571499995</v>
      </c>
      <c r="I18">
        <v>9.66020242954</v>
      </c>
      <c r="J18">
        <v>2.5036895931299998</v>
      </c>
      <c r="K18">
        <v>6.3517153343699997</v>
      </c>
      <c r="L18">
        <v>0.936522974876</v>
      </c>
      <c r="M18">
        <v>1.34029114638</v>
      </c>
      <c r="N18">
        <v>1.1876011400599999</v>
      </c>
      <c r="O18">
        <v>3.6442418830099998</v>
      </c>
      <c r="P18">
        <v>15.656871180791001</v>
      </c>
      <c r="Q18">
        <v>-12.003261985634001</v>
      </c>
      <c r="R18">
        <v>46821</v>
      </c>
      <c r="S18">
        <v>130815.273401</v>
      </c>
      <c r="T18">
        <v>135347.88693199999</v>
      </c>
      <c r="U18">
        <v>455042.75892300002</v>
      </c>
      <c r="V18">
        <v>638.70068602900005</v>
      </c>
      <c r="W18">
        <v>376.11438611199998</v>
      </c>
      <c r="X18">
        <v>131972.086962</v>
      </c>
      <c r="Y18">
        <v>133925.46689099999</v>
      </c>
      <c r="Z18">
        <v>454055.73850099999</v>
      </c>
      <c r="AA18">
        <v>5.2615731875400005E-4</v>
      </c>
      <c r="AB18">
        <f t="shared" si="0"/>
        <v>-7.4986021185680096</v>
      </c>
      <c r="AC18">
        <f t="shared" si="5"/>
        <v>1.3320275814936875</v>
      </c>
      <c r="AD18">
        <f t="shared" si="6"/>
        <v>-8.8306297000616976</v>
      </c>
      <c r="AE18">
        <f t="shared" si="7"/>
        <v>18.156405220313669</v>
      </c>
      <c r="AF18">
        <f t="shared" si="1"/>
        <v>-15.327037708963509</v>
      </c>
      <c r="AG18">
        <f t="shared" si="8"/>
        <v>-1.2595319105215115</v>
      </c>
      <c r="AH18">
        <f t="shared" si="8"/>
        <v>1.4376366571315558</v>
      </c>
      <c r="AI18">
        <f t="shared" si="14"/>
        <v>0.87611282327385298</v>
      </c>
      <c r="AJ18">
        <f t="shared" si="15"/>
        <v>7.0601816983666748</v>
      </c>
      <c r="AK18">
        <f t="shared" si="2"/>
        <v>239984.43078466668</v>
      </c>
      <c r="AL18">
        <f t="shared" si="3"/>
        <v>321106.96157449996</v>
      </c>
      <c r="AM18">
        <f t="shared" si="16"/>
        <v>-1.1187566125506243</v>
      </c>
      <c r="AN18">
        <f t="shared" si="9"/>
        <v>-0.19636827733720949</v>
      </c>
      <c r="AO18" s="1">
        <v>37174.366906725903</v>
      </c>
      <c r="AP18">
        <f t="shared" si="17"/>
        <v>1.5078052642379274</v>
      </c>
      <c r="AQ18">
        <f t="shared" si="18"/>
        <v>4.0313843657970336</v>
      </c>
      <c r="AR18">
        <f t="shared" si="19"/>
        <v>0.7496838720915</v>
      </c>
      <c r="AS18">
        <f t="shared" si="20"/>
        <v>-2.9220897633376803</v>
      </c>
      <c r="AT18">
        <f t="shared" si="21"/>
        <v>-0.85569329905489322</v>
      </c>
      <c r="AU18">
        <f t="shared" si="22"/>
        <v>10.301472741917005</v>
      </c>
      <c r="AV18">
        <f t="shared" si="10"/>
        <v>-83.120826447843399</v>
      </c>
      <c r="AW18">
        <f t="shared" si="11"/>
        <v>-335.09200021396447</v>
      </c>
      <c r="AX18">
        <f t="shared" si="12"/>
        <v>119399.69720706707</v>
      </c>
      <c r="AY18">
        <f t="shared" si="13"/>
        <v>540332.15654375625</v>
      </c>
    </row>
    <row r="19" spans="1:51" x14ac:dyDescent="0.25">
      <c r="A19">
        <v>18.596284598899999</v>
      </c>
      <c r="B19">
        <v>19.9828877132</v>
      </c>
      <c r="C19">
        <v>2.1950359453299999</v>
      </c>
      <c r="D19">
        <v>23.279831862399998</v>
      </c>
      <c r="E19">
        <v>3.1543308152299998</v>
      </c>
      <c r="F19">
        <v>6.77407777079</v>
      </c>
      <c r="G19">
        <v>2.70615340698</v>
      </c>
      <c r="H19">
        <v>0.80615180037800005</v>
      </c>
      <c r="I19">
        <v>10.563770914199999</v>
      </c>
      <c r="J19">
        <v>2.9612196805500002</v>
      </c>
      <c r="K19">
        <v>6.7080414149700003</v>
      </c>
      <c r="L19">
        <v>1.00095478782</v>
      </c>
      <c r="M19">
        <v>1.47914324556</v>
      </c>
      <c r="N19">
        <v>1.2462723060600001</v>
      </c>
      <c r="O19">
        <v>3.1820249324900001</v>
      </c>
      <c r="P19">
        <v>16.657773107390998</v>
      </c>
      <c r="Q19">
        <v>-12.904443864534</v>
      </c>
      <c r="R19">
        <v>46638</v>
      </c>
      <c r="S19">
        <v>127942.27219600001</v>
      </c>
      <c r="T19">
        <v>133725.675544</v>
      </c>
      <c r="U19">
        <v>435223.933425</v>
      </c>
      <c r="V19">
        <v>602.43229609399998</v>
      </c>
      <c r="W19">
        <v>348.45574484700001</v>
      </c>
      <c r="X19">
        <v>127692.234102</v>
      </c>
      <c r="Y19">
        <v>130919.485296</v>
      </c>
      <c r="Z19">
        <v>423171.609551</v>
      </c>
      <c r="AA19">
        <v>7.0043964153299997E-4</v>
      </c>
      <c r="AB19">
        <f t="shared" si="0"/>
        <v>-8.3865018885030942</v>
      </c>
    </row>
    <row r="20" spans="1:51" x14ac:dyDescent="0.25">
      <c r="A20">
        <v>18.671151548299999</v>
      </c>
      <c r="B20">
        <v>19.6293160076</v>
      </c>
      <c r="C20">
        <v>2.3220065587800001</v>
      </c>
      <c r="D20">
        <v>24.201691938900002</v>
      </c>
      <c r="E20">
        <v>3.2769153527400001</v>
      </c>
      <c r="F20">
        <v>7.1442902580699998</v>
      </c>
      <c r="G20">
        <v>2.7045593826699998</v>
      </c>
      <c r="H20">
        <v>0.82066995659300002</v>
      </c>
      <c r="I20">
        <v>11.460700839099999</v>
      </c>
      <c r="J20">
        <v>3.3495727501500001</v>
      </c>
      <c r="K20">
        <v>7.0743948784499997</v>
      </c>
      <c r="L20">
        <v>1.0565807652300001</v>
      </c>
      <c r="M20">
        <v>1.58917931564</v>
      </c>
      <c r="N20">
        <v>1.23296907859</v>
      </c>
      <c r="O20">
        <v>2.9493952654000002</v>
      </c>
      <c r="P20">
        <v>17.653362694990999</v>
      </c>
      <c r="Q20">
        <v>-13.758126901934</v>
      </c>
      <c r="R20">
        <v>46507</v>
      </c>
      <c r="S20">
        <v>126880.50147</v>
      </c>
      <c r="T20">
        <v>130703.10811299999</v>
      </c>
      <c r="U20">
        <v>414581.377928</v>
      </c>
      <c r="V20">
        <v>600.59175146099994</v>
      </c>
      <c r="W20">
        <v>341.640281835</v>
      </c>
      <c r="X20">
        <v>127186.468871</v>
      </c>
      <c r="Y20">
        <v>130621.92378899999</v>
      </c>
      <c r="Z20">
        <v>416244.50737800001</v>
      </c>
      <c r="AA20">
        <v>6.7712331199100005E-4</v>
      </c>
      <c r="AB20">
        <f t="shared" si="0"/>
        <v>-9.2577310762631306</v>
      </c>
    </row>
    <row r="21" spans="1:51" x14ac:dyDescent="0.25">
      <c r="A21">
        <v>18.5911722737</v>
      </c>
      <c r="B21">
        <v>19.148055684199999</v>
      </c>
      <c r="C21">
        <v>2.8054938252600001</v>
      </c>
      <c r="D21">
        <v>25.0977437771</v>
      </c>
      <c r="E21">
        <v>3.4138712444800001</v>
      </c>
      <c r="F21">
        <v>7.72736751415</v>
      </c>
      <c r="G21">
        <v>2.90127711995</v>
      </c>
      <c r="H21">
        <v>0.83237988097799998</v>
      </c>
      <c r="I21">
        <v>12.546116290500001</v>
      </c>
      <c r="J21">
        <v>3.88690698513</v>
      </c>
      <c r="K21">
        <v>7.4407078768200003</v>
      </c>
      <c r="L21">
        <v>1.1087693089999999</v>
      </c>
      <c r="M21">
        <v>1.74638647788</v>
      </c>
      <c r="N21">
        <v>1.2645979575399999</v>
      </c>
      <c r="O21">
        <v>2.6626411399599998</v>
      </c>
      <c r="P21">
        <v>18.654732342391</v>
      </c>
      <c r="Q21">
        <v>-14.614463044634</v>
      </c>
      <c r="R21">
        <v>46391</v>
      </c>
      <c r="S21">
        <v>125615.742849</v>
      </c>
      <c r="T21">
        <v>131529.174662</v>
      </c>
      <c r="U21">
        <v>406697.99363699998</v>
      </c>
      <c r="V21">
        <v>582.87536641600002</v>
      </c>
      <c r="W21">
        <v>325.96531982400001</v>
      </c>
      <c r="X21">
        <v>124860.923746</v>
      </c>
      <c r="Y21">
        <v>129537.89234400001</v>
      </c>
      <c r="Z21">
        <v>398862.60787000001</v>
      </c>
      <c r="AA21">
        <v>5.8304794587E-4</v>
      </c>
      <c r="AB21">
        <f t="shared" si="0"/>
        <v>-9.9604393099804724</v>
      </c>
    </row>
    <row r="22" spans="1:51" x14ac:dyDescent="0.25">
      <c r="A22">
        <v>17.981935276200002</v>
      </c>
      <c r="B22">
        <v>17.856228309999999</v>
      </c>
      <c r="C22">
        <v>3.4576010194900002</v>
      </c>
      <c r="D22">
        <v>25.685436822700002</v>
      </c>
      <c r="E22">
        <v>3.58044955525</v>
      </c>
      <c r="F22">
        <v>8.1825000488999997</v>
      </c>
      <c r="G22">
        <v>2.9902055163500001</v>
      </c>
      <c r="H22">
        <v>0.84161996215199997</v>
      </c>
      <c r="I22">
        <v>13.6931387596</v>
      </c>
      <c r="J22">
        <v>4.3717203705900003</v>
      </c>
      <c r="K22">
        <v>7.7436085965299997</v>
      </c>
      <c r="L22">
        <v>1.18273576157</v>
      </c>
      <c r="M22">
        <v>1.8739419293899999</v>
      </c>
      <c r="N22">
        <v>1.3036606504199999</v>
      </c>
      <c r="O22">
        <v>2.1839174428799999</v>
      </c>
      <c r="P22">
        <v>19.654558614690998</v>
      </c>
      <c r="Q22">
        <v>-15.568304224234</v>
      </c>
      <c r="R22">
        <v>46248</v>
      </c>
      <c r="S22">
        <v>120516.29375300001</v>
      </c>
      <c r="T22">
        <v>124960.852621</v>
      </c>
      <c r="U22">
        <v>364553.16859000002</v>
      </c>
      <c r="V22">
        <v>531.79362960599997</v>
      </c>
      <c r="W22">
        <v>291.48938364100002</v>
      </c>
      <c r="X22">
        <v>118996.885588</v>
      </c>
      <c r="Y22">
        <v>123786.152342</v>
      </c>
      <c r="Z22">
        <v>359793.66036500002</v>
      </c>
      <c r="AA22">
        <v>6.6535016617100002E-4</v>
      </c>
      <c r="AB22">
        <f t="shared" si="0"/>
        <v>-10.514933165594421</v>
      </c>
    </row>
  </sheetData>
  <phoneticPr fontId="1"/>
  <pageMargins left="0.78749999999999998" right="0.78749999999999998" top="1.05277777777778" bottom="1.05277777777778" header="0.78749999999999998" footer="0.78749999999999998"/>
  <pageSetup paperSize="9" orientation="portrait" useFirstPageNumber="1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Cheng</dc:creator>
  <cp:lastModifiedBy>Cheng</cp:lastModifiedBy>
  <cp:revision>0</cp:revision>
  <dcterms:created xsi:type="dcterms:W3CDTF">2016-01-21T14:30:19Z</dcterms:created>
  <dcterms:modified xsi:type="dcterms:W3CDTF">2016-01-30T11:10:07Z</dcterms:modified>
  <dc:language>en-US</dc:language>
</cp:coreProperties>
</file>