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bookViews>
    <workbookView xWindow="0" yWindow="0" windowWidth="15600" windowHeight="11952" tabRatio="196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  <fileRecoveryPr repairLoad="1"/>
</workbook>
</file>

<file path=xl/calcChain.xml><?xml version="1.0" encoding="utf-8"?>
<calcChain xmlns="http://schemas.openxmlformats.org/spreadsheetml/2006/main">
  <c r="AJ3" i="1" l="1"/>
  <c r="AQ3" i="1"/>
  <c r="AI3" i="1"/>
  <c r="AM3" i="1" s="1"/>
  <c r="AI4" i="1"/>
  <c r="AI5" i="1"/>
  <c r="AI6" i="1"/>
  <c r="AM6" i="1" s="1"/>
  <c r="AI7" i="1"/>
  <c r="AI8" i="1"/>
  <c r="AI9" i="1"/>
  <c r="AI10" i="1"/>
  <c r="AI11" i="1"/>
  <c r="AI12" i="1"/>
  <c r="AI13" i="1"/>
  <c r="AI14" i="1"/>
  <c r="AM14" i="1" s="1"/>
  <c r="AI15" i="1"/>
  <c r="AI16" i="1"/>
  <c r="AI17" i="1"/>
  <c r="AI18" i="1"/>
  <c r="AM18" i="1" s="1"/>
  <c r="AM2" i="1"/>
  <c r="AN2" i="1" s="1"/>
  <c r="AM10" i="1"/>
  <c r="AM11" i="1"/>
  <c r="AM15" i="1"/>
  <c r="AO2" i="1"/>
  <c r="AM4" i="1"/>
  <c r="AM5" i="1"/>
  <c r="AM7" i="1"/>
  <c r="AM8" i="1"/>
  <c r="AM9" i="1"/>
  <c r="AM12" i="1"/>
  <c r="AM13" i="1"/>
  <c r="AM16" i="1"/>
  <c r="AM17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Q6" i="1"/>
  <c r="AQ14" i="1"/>
  <c r="AQ18" i="1"/>
  <c r="AQ4" i="1"/>
  <c r="AQ11" i="1"/>
  <c r="AQ12" i="1"/>
  <c r="AQ15" i="1"/>
  <c r="AQ10" i="1"/>
  <c r="AQ17" i="1"/>
  <c r="AQ8" i="1"/>
  <c r="AQ13" i="1"/>
  <c r="AQ5" i="1"/>
  <c r="AQ7" i="1"/>
  <c r="AQ9" i="1"/>
  <c r="AQ16" i="1"/>
  <c r="AL18" i="1"/>
  <c r="AK18" i="1"/>
  <c r="AL17" i="1"/>
  <c r="AK17" i="1"/>
  <c r="AL16" i="1"/>
  <c r="AK16" i="1"/>
  <c r="AL15" i="1"/>
  <c r="AK15" i="1"/>
  <c r="AC15" i="1"/>
  <c r="AL14" i="1"/>
  <c r="AK14" i="1"/>
  <c r="AL13" i="1"/>
  <c r="AK13" i="1"/>
  <c r="AC13" i="1"/>
  <c r="AL12" i="1"/>
  <c r="AK12" i="1"/>
  <c r="AL11" i="1"/>
  <c r="AK11" i="1"/>
  <c r="AJ11" i="1"/>
  <c r="AC11" i="1"/>
  <c r="AL10" i="1"/>
  <c r="AK10" i="1"/>
  <c r="AC10" i="1"/>
  <c r="AL9" i="1"/>
  <c r="AK9" i="1"/>
  <c r="AL8" i="1"/>
  <c r="AK8" i="1"/>
  <c r="AC8" i="1"/>
  <c r="AL7" i="1"/>
  <c r="AK7" i="1"/>
  <c r="AC7" i="1"/>
  <c r="AL6" i="1"/>
  <c r="AK6" i="1"/>
  <c r="AL5" i="1"/>
  <c r="AK5" i="1"/>
  <c r="AC5" i="1"/>
  <c r="AL4" i="1"/>
  <c r="AK4" i="1"/>
  <c r="AC4" i="1"/>
  <c r="AL3" i="1"/>
  <c r="AK3" i="1"/>
  <c r="AL2" i="1"/>
  <c r="AK2" i="1"/>
  <c r="AJ2" i="1" s="1"/>
  <c r="AC3" i="1" l="1"/>
  <c r="AJ4" i="1"/>
  <c r="AC6" i="1"/>
  <c r="AJ6" i="1"/>
  <c r="AJ7" i="1"/>
  <c r="AC9" i="1"/>
  <c r="AJ9" i="1"/>
  <c r="AC12" i="1"/>
  <c r="AC16" i="1"/>
  <c r="AC18" i="1"/>
  <c r="AJ13" i="1"/>
  <c r="AJ15" i="1"/>
  <c r="AC17" i="1"/>
  <c r="AJ17" i="1"/>
  <c r="AJ10" i="1"/>
  <c r="AJ14" i="1"/>
  <c r="AJ18" i="1"/>
  <c r="AC2" i="1"/>
  <c r="AJ5" i="1"/>
  <c r="AJ8" i="1"/>
  <c r="AJ12" i="1"/>
  <c r="AJ16" i="1"/>
  <c r="AC14" i="1"/>
  <c r="AN3" i="1" l="1"/>
  <c r="AT3" i="1" l="1"/>
  <c r="AU3" i="1" s="1"/>
  <c r="AR3" i="1"/>
  <c r="AS3" i="1" s="1"/>
  <c r="BH42" i="1" l="1"/>
  <c r="BG42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3" i="1" l="1"/>
  <c r="AE3" i="1"/>
  <c r="AD3" i="1"/>
  <c r="AE7" i="1"/>
  <c r="AD7" i="1"/>
  <c r="AF7" i="1"/>
  <c r="AD11" i="1"/>
  <c r="AG11" i="1" s="1"/>
  <c r="AF11" i="1"/>
  <c r="AE11" i="1"/>
  <c r="AD15" i="1"/>
  <c r="AE15" i="1"/>
  <c r="AF15" i="1"/>
  <c r="AE4" i="1"/>
  <c r="AH4" i="1" s="1"/>
  <c r="AD4" i="1"/>
  <c r="AF4" i="1"/>
  <c r="AF8" i="1"/>
  <c r="AE8" i="1"/>
  <c r="AH8" i="1" s="1"/>
  <c r="AD8" i="1"/>
  <c r="AG8" i="1" s="1"/>
  <c r="AE12" i="1"/>
  <c r="AH12" i="1" s="1"/>
  <c r="AF12" i="1"/>
  <c r="AD12" i="1"/>
  <c r="AE16" i="1"/>
  <c r="AF16" i="1"/>
  <c r="AD16" i="1"/>
  <c r="AG16" i="1" s="1"/>
  <c r="AF5" i="1"/>
  <c r="AE5" i="1"/>
  <c r="AH5" i="1" s="1"/>
  <c r="AD5" i="1"/>
  <c r="AG5" i="1" s="1"/>
  <c r="AD9" i="1"/>
  <c r="AG9" i="1" s="1"/>
  <c r="AF9" i="1"/>
  <c r="AE9" i="1"/>
  <c r="AH9" i="1" s="1"/>
  <c r="AF13" i="1"/>
  <c r="AE13" i="1"/>
  <c r="AD13" i="1"/>
  <c r="AG13" i="1" s="1"/>
  <c r="AF17" i="1"/>
  <c r="AE17" i="1"/>
  <c r="AD17" i="1"/>
  <c r="AG17" i="1" s="1"/>
  <c r="AF2" i="1"/>
  <c r="AE2" i="1"/>
  <c r="AD2" i="1"/>
  <c r="AG3" i="1" s="1"/>
  <c r="AD6" i="1"/>
  <c r="AF6" i="1"/>
  <c r="AE6" i="1"/>
  <c r="AH6" i="1" s="1"/>
  <c r="AF10" i="1"/>
  <c r="AE10" i="1"/>
  <c r="AH10" i="1" s="1"/>
  <c r="AD10" i="1"/>
  <c r="AF14" i="1"/>
  <c r="AE14" i="1"/>
  <c r="AH14" i="1" s="1"/>
  <c r="AD14" i="1"/>
  <c r="AG14" i="1" s="1"/>
  <c r="AE18" i="1"/>
  <c r="AF18" i="1"/>
  <c r="AD18" i="1"/>
  <c r="AG18" i="1" s="1"/>
  <c r="AN5" i="1" l="1"/>
  <c r="AG6" i="1"/>
  <c r="AH13" i="1"/>
  <c r="AH7" i="1"/>
  <c r="AH17" i="1"/>
  <c r="AH16" i="1"/>
  <c r="AN8" i="1"/>
  <c r="AG4" i="1"/>
  <c r="AG15" i="1"/>
  <c r="AH3" i="1"/>
  <c r="AH15" i="1"/>
  <c r="AV3" i="1"/>
  <c r="AX3" i="1" s="1"/>
  <c r="AW3" i="1"/>
  <c r="AY3" i="1" s="1"/>
  <c r="AH18" i="1"/>
  <c r="AG10" i="1"/>
  <c r="AG12" i="1"/>
  <c r="AH11" i="1"/>
  <c r="AG7" i="1"/>
  <c r="AT8" i="1" l="1"/>
  <c r="AR8" i="1"/>
  <c r="AR5" i="1"/>
  <c r="AT5" i="1"/>
  <c r="AN18" i="1"/>
  <c r="AN11" i="1"/>
  <c r="AN12" i="1"/>
  <c r="AW8" i="1"/>
  <c r="AY8" i="1" s="1"/>
  <c r="AV8" i="1"/>
  <c r="AX8" i="1" s="1"/>
  <c r="AN17" i="1"/>
  <c r="AN13" i="1"/>
  <c r="AN4" i="1"/>
  <c r="AN16" i="1"/>
  <c r="AW5" i="1"/>
  <c r="AY5" i="1" s="1"/>
  <c r="AV5" i="1"/>
  <c r="AX5" i="1" s="1"/>
  <c r="AN15" i="1"/>
  <c r="AN7" i="1"/>
  <c r="AN10" i="1"/>
  <c r="AN9" i="1"/>
  <c r="AN14" i="1"/>
  <c r="AR13" i="1" l="1"/>
  <c r="AT13" i="1"/>
  <c r="AT12" i="1"/>
  <c r="AR12" i="1"/>
  <c r="AR7" i="1"/>
  <c r="AT7" i="1"/>
  <c r="AR17" i="1"/>
  <c r="AT17" i="1"/>
  <c r="AT11" i="1"/>
  <c r="AR11" i="1"/>
  <c r="AT14" i="1"/>
  <c r="AR14" i="1"/>
  <c r="AT16" i="1"/>
  <c r="AR16" i="1"/>
  <c r="AT18" i="1"/>
  <c r="AR18" i="1"/>
  <c r="AR9" i="1"/>
  <c r="AT9" i="1"/>
  <c r="AT4" i="1"/>
  <c r="AU4" i="1" s="1"/>
  <c r="AU5" i="1" s="1"/>
  <c r="AR4" i="1"/>
  <c r="AS4" i="1" s="1"/>
  <c r="AS5" i="1" s="1"/>
  <c r="AT10" i="1"/>
  <c r="AR10" i="1"/>
  <c r="AR15" i="1"/>
  <c r="AT15" i="1"/>
  <c r="AW4" i="1"/>
  <c r="AY4" i="1" s="1"/>
  <c r="AV4" i="1"/>
  <c r="AX4" i="1" s="1"/>
  <c r="AW12" i="1"/>
  <c r="AY12" i="1" s="1"/>
  <c r="AV12" i="1"/>
  <c r="AX12" i="1" s="1"/>
  <c r="AV7" i="1"/>
  <c r="AX7" i="1" s="1"/>
  <c r="AW7" i="1"/>
  <c r="AY7" i="1" s="1"/>
  <c r="AV17" i="1"/>
  <c r="AX17" i="1" s="1"/>
  <c r="AW17" i="1"/>
  <c r="AY17" i="1" s="1"/>
  <c r="AV11" i="1"/>
  <c r="AX11" i="1" s="1"/>
  <c r="AW11" i="1"/>
  <c r="AY11" i="1" s="1"/>
  <c r="AV9" i="1"/>
  <c r="AX9" i="1" s="1"/>
  <c r="AW9" i="1"/>
  <c r="AY9" i="1" s="1"/>
  <c r="AW14" i="1"/>
  <c r="AY14" i="1" s="1"/>
  <c r="AV14" i="1"/>
  <c r="AX14" i="1" s="1"/>
  <c r="AW16" i="1"/>
  <c r="AY16" i="1" s="1"/>
  <c r="AV16" i="1"/>
  <c r="AX16" i="1" s="1"/>
  <c r="AW10" i="1"/>
  <c r="AY10" i="1" s="1"/>
  <c r="AV10" i="1"/>
  <c r="AX10" i="1" s="1"/>
  <c r="AW13" i="1"/>
  <c r="AY13" i="1" s="1"/>
  <c r="AV13" i="1"/>
  <c r="AX13" i="1" s="1"/>
  <c r="AV15" i="1"/>
  <c r="AX15" i="1" s="1"/>
  <c r="AW15" i="1"/>
  <c r="AY15" i="1" s="1"/>
  <c r="AN6" i="1"/>
  <c r="AV18" i="1"/>
  <c r="AX18" i="1" s="1"/>
  <c r="AW18" i="1"/>
  <c r="AY18" i="1" s="1"/>
  <c r="AT6" i="1" l="1"/>
  <c r="AU6" i="1" s="1"/>
  <c r="AU7" i="1" s="1"/>
  <c r="AU8" i="1" s="1"/>
  <c r="AU9" i="1" s="1"/>
  <c r="AU10" i="1" s="1"/>
  <c r="AR6" i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W6" i="1"/>
  <c r="AY6" i="1" s="1"/>
  <c r="AV6" i="1"/>
  <c r="AX6" i="1" s="1"/>
  <c r="AU11" i="1" l="1"/>
  <c r="AU12" i="1" l="1"/>
  <c r="AU13" i="1" l="1"/>
  <c r="AU14" i="1" l="1"/>
  <c r="AU15" i="1" l="1"/>
  <c r="AU16" i="1" l="1"/>
  <c r="AU17" i="1" l="1"/>
  <c r="AU18" i="1" l="1"/>
</calcChain>
</file>

<file path=xl/sharedStrings.xml><?xml version="1.0" encoding="utf-8"?>
<sst xmlns="http://schemas.openxmlformats.org/spreadsheetml/2006/main" count="53" uniqueCount="53">
  <si>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</si>
  <si>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</si>
  <si>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</si>
  <si>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</si>
  <si>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</si>
  <si>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</si>
  <si>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</si>
  <si>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</si>
  <si>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</si>
  <si>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</si>
  <si>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</si>
  <si>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</si>
  <si>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</si>
  <si>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</si>
  <si>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</si>
  <si>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</si>
  <si>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</si>
  <si>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</si>
  <si>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</si>
  <si>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</si>
  <si>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</si>
  <si>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</si>
  <si>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</si>
  <si>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</si>
  <si>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</si>
  <si>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</si>
  <si>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</si>
  <si>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</si>
  <si>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eq</t>
  </si>
  <si>
    <t>a</t>
    <phoneticPr fontId="1"/>
  </si>
  <si>
    <t>b</t>
    <phoneticPr fontId="1"/>
  </si>
  <si>
    <t>K_phi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</si>
  <si>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</si>
  <si>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</si>
  <si>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</si>
  <si>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</si>
  <si>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</si>
  <si>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</si>
  <si>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ratio^4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</si>
  <si>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</si>
  <si>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</si>
  <si>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</si>
  <si>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</si>
  <si>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</si>
  <si>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</si>
  <si>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</si>
  <si>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</si>
  <si>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ds_r_pred</t>
    <phoneticPr fontId="1"/>
  </si>
  <si>
    <t>ds_a_pred</t>
    <phoneticPr fontId="1"/>
  </si>
  <si>
    <t>s_r_pred</t>
    <phoneticPr fontId="1"/>
  </si>
  <si>
    <t>s_a_pred</t>
    <phoneticPr fontId="1"/>
  </si>
  <si>
    <t>dratio</t>
    <phoneticPr fontId="1"/>
  </si>
  <si>
    <t>K_p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</si>
</sst>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dq/dp vs dev/deq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1.7000000000000002"/>
            <c:dispRSqr val="0"/>
            <c:dispEq val="1"/>
            <c:trendlineLbl>
              <c:layout>
                <c:manualLayout>
                  <c:x val="0.13421083595087163"/>
                  <c:y val="5.852893028163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Sheet1!$AI$4:$AI$13</c:f>
              <c:numCache>
                <c:formatCode>General</c:formatCode>
                <c:ptCount val="10"/>
                <c:pt idx="0">
                  <c:v>0.12411009023196509</c:v>
                </c:pt>
                <c:pt idx="1">
                  <c:v>0.19072253974779704</c:v>
                </c:pt>
                <c:pt idx="2">
                  <c:v>0.2374413363329626</c:v>
                </c:pt>
                <c:pt idx="3">
                  <c:v>0.24947698905508078</c:v>
                </c:pt>
                <c:pt idx="4">
                  <c:v>0.26282564432133221</c:v>
                </c:pt>
                <c:pt idx="5">
                  <c:v>0.3220392153852758</c:v>
                </c:pt>
                <c:pt idx="6">
                  <c:v>0.30494334157999914</c:v>
                </c:pt>
                <c:pt idx="7">
                  <c:v>0.33064525064428962</c:v>
                </c:pt>
                <c:pt idx="8">
                  <c:v>0.29546617235273931</c:v>
                </c:pt>
                <c:pt idx="9">
                  <c:v>0.32816665702320613</c:v>
                </c:pt>
              </c:numCache>
            </c:numRef>
          </c:xVal>
          <c:yVal>
            <c:numRef>
              <c:f>Sheet1!$AP$4:$AP$13</c:f>
              <c:numCache>
                <c:formatCode>General</c:formatCode>
                <c:ptCount val="10"/>
                <c:pt idx="0">
                  <c:v>1.6909538739917969</c:v>
                </c:pt>
                <c:pt idx="1">
                  <c:v>1.6027555746450712</c:v>
                </c:pt>
                <c:pt idx="2">
                  <c:v>1.546856764002601</c:v>
                </c:pt>
                <c:pt idx="3">
                  <c:v>1.5065378630281099</c:v>
                </c:pt>
                <c:pt idx="4">
                  <c:v>1.4761673190222979</c:v>
                </c:pt>
                <c:pt idx="5">
                  <c:v>1.4520598634137434</c:v>
                </c:pt>
                <c:pt idx="6">
                  <c:v>1.4320845173354098</c:v>
                </c:pt>
                <c:pt idx="7">
                  <c:v>1.4156299198831406</c:v>
                </c:pt>
                <c:pt idx="8">
                  <c:v>1.4020191233857742</c:v>
                </c:pt>
                <c:pt idx="9">
                  <c:v>1.3905741223861088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61699117320771"/>
                  <c:y val="-8.368023586200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[1]Sheet1!$AI$5:$AI$12</c:f>
              <c:numCache>
                <c:formatCode>General</c:formatCode>
                <c:ptCount val="8"/>
                <c:pt idx="0">
                  <c:v>0.28969974695310946</c:v>
                </c:pt>
                <c:pt idx="1">
                  <c:v>0.24886395341707321</c:v>
                </c:pt>
                <c:pt idx="2">
                  <c:v>0.36833322513576033</c:v>
                </c:pt>
                <c:pt idx="3">
                  <c:v>0.3878220877489264</c:v>
                </c:pt>
                <c:pt idx="4">
                  <c:v>0.42426694752232513</c:v>
                </c:pt>
                <c:pt idx="5">
                  <c:v>0.4293248471727919</c:v>
                </c:pt>
                <c:pt idx="6">
                  <c:v>0.43167352070841503</c:v>
                </c:pt>
                <c:pt idx="7">
                  <c:v>0.46231267287616296</c:v>
                </c:pt>
              </c:numCache>
            </c:numRef>
          </c:xVal>
          <c:yVal>
            <c:numRef>
              <c:f>[1]Sheet1!$AP$5:$AP$12</c:f>
              <c:numCache>
                <c:formatCode>General</c:formatCode>
                <c:ptCount val="8"/>
                <c:pt idx="0">
                  <c:v>1.7322564764106896</c:v>
                </c:pt>
                <c:pt idx="1">
                  <c:v>1.6671504107658244</c:v>
                </c:pt>
                <c:pt idx="2">
                  <c:v>1.6235078267812537</c:v>
                </c:pt>
                <c:pt idx="3">
                  <c:v>1.5909360061713129</c:v>
                </c:pt>
                <c:pt idx="4">
                  <c:v>1.5660912330976451</c:v>
                </c:pt>
                <c:pt idx="5">
                  <c:v>1.5470482432552271</c:v>
                </c:pt>
                <c:pt idx="6">
                  <c:v>1.5317723436675272</c:v>
                </c:pt>
                <c:pt idx="7">
                  <c:v>1.518649905691144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74907880678256"/>
                  <c:y val="8.2878271563305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[2]Sheet1!$AI$4:$AI$17</c:f>
              <c:numCache>
                <c:formatCode>General</c:formatCode>
                <c:ptCount val="14"/>
                <c:pt idx="0">
                  <c:v>-4.5444225039413991E-2</c:v>
                </c:pt>
                <c:pt idx="1">
                  <c:v>9.6460783240644582E-2</c:v>
                </c:pt>
                <c:pt idx="2">
                  <c:v>-3.6585791878108835E-2</c:v>
                </c:pt>
                <c:pt idx="3">
                  <c:v>0.15468043846794832</c:v>
                </c:pt>
                <c:pt idx="4">
                  <c:v>-5.7444999005097835E-2</c:v>
                </c:pt>
                <c:pt idx="5">
                  <c:v>0.18468715528136079</c:v>
                </c:pt>
                <c:pt idx="6">
                  <c:v>9.3728361180953165E-2</c:v>
                </c:pt>
                <c:pt idx="7">
                  <c:v>0.11387270641319085</c:v>
                </c:pt>
                <c:pt idx="8">
                  <c:v>0.20631084567275165</c:v>
                </c:pt>
                <c:pt idx="9">
                  <c:v>0.15455865949953521</c:v>
                </c:pt>
                <c:pt idx="10">
                  <c:v>0.14384002374294735</c:v>
                </c:pt>
                <c:pt idx="11">
                  <c:v>0.13269958398232701</c:v>
                </c:pt>
                <c:pt idx="12">
                  <c:v>0.19792027106704868</c:v>
                </c:pt>
                <c:pt idx="13">
                  <c:v>0.19978093166421609</c:v>
                </c:pt>
              </c:numCache>
            </c:numRef>
          </c:xVal>
          <c:yVal>
            <c:numRef>
              <c:f>[2]Sheet1!$AP$4:$AP$17</c:f>
              <c:numCache>
                <c:formatCode>General</c:formatCode>
                <c:ptCount val="14"/>
                <c:pt idx="0">
                  <c:v>1.6356216271168877</c:v>
                </c:pt>
                <c:pt idx="1">
                  <c:v>1.5440124208187311</c:v>
                </c:pt>
                <c:pt idx="2">
                  <c:v>1.4846589622644111</c:v>
                </c:pt>
                <c:pt idx="3">
                  <c:v>1.4417039812757488</c:v>
                </c:pt>
                <c:pt idx="4">
                  <c:v>1.4090597034444348</c:v>
                </c:pt>
                <c:pt idx="5">
                  <c:v>1.3831153210120573</c:v>
                </c:pt>
                <c:pt idx="6">
                  <c:v>1.3618524601923803</c:v>
                </c:pt>
                <c:pt idx="7">
                  <c:v>1.3442472387769562</c:v>
                </c:pt>
                <c:pt idx="8">
                  <c:v>1.329224375110359</c:v>
                </c:pt>
                <c:pt idx="9">
                  <c:v>1.3161821183565607</c:v>
                </c:pt>
                <c:pt idx="10">
                  <c:v>1.3049630913246724</c:v>
                </c:pt>
                <c:pt idx="11">
                  <c:v>1.2951491902278758</c:v>
                </c:pt>
                <c:pt idx="12">
                  <c:v>1.2864551675378204</c:v>
                </c:pt>
                <c:pt idx="13">
                  <c:v>1.2788189027392434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90491795131881"/>
                  <c:y val="4.2031759613199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[3]Sheet1!$AI$4:$AI$12</c:f>
              <c:numCache>
                <c:formatCode>General</c:formatCode>
                <c:ptCount val="9"/>
                <c:pt idx="0">
                  <c:v>0.17470012257307291</c:v>
                </c:pt>
                <c:pt idx="1">
                  <c:v>0.16675116251814767</c:v>
                </c:pt>
                <c:pt idx="2">
                  <c:v>0.36570923758713736</c:v>
                </c:pt>
                <c:pt idx="3">
                  <c:v>0.26930372211065978</c:v>
                </c:pt>
                <c:pt idx="4">
                  <c:v>0.38184494119119372</c:v>
                </c:pt>
                <c:pt idx="5">
                  <c:v>0.30719929375597144</c:v>
                </c:pt>
                <c:pt idx="6">
                  <c:v>0.39713728303995188</c:v>
                </c:pt>
                <c:pt idx="7">
                  <c:v>0.38669470267197881</c:v>
                </c:pt>
                <c:pt idx="8">
                  <c:v>0.32681065067050885</c:v>
                </c:pt>
              </c:numCache>
            </c:numRef>
          </c:xVal>
          <c:yVal>
            <c:numRef>
              <c:f>[3]Sheet1!$AP$4:$AP$12</c:f>
              <c:numCache>
                <c:formatCode>General</c:formatCode>
                <c:ptCount val="9"/>
                <c:pt idx="0">
                  <c:v>1.7404396115775711</c:v>
                </c:pt>
                <c:pt idx="1">
                  <c:v>1.6531141584289157</c:v>
                </c:pt>
                <c:pt idx="2">
                  <c:v>1.5974582636996595</c:v>
                </c:pt>
                <c:pt idx="3">
                  <c:v>1.5583485062903495</c:v>
                </c:pt>
                <c:pt idx="4">
                  <c:v>1.5290331594502045</c:v>
                </c:pt>
                <c:pt idx="5">
                  <c:v>1.5056348650184768</c:v>
                </c:pt>
                <c:pt idx="6">
                  <c:v>1.4865801781327825</c:v>
                </c:pt>
                <c:pt idx="7">
                  <c:v>1.470995298159429</c:v>
                </c:pt>
                <c:pt idx="8">
                  <c:v>1.4584525263146098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736252990863342"/>
                  <c:y val="4.6740017028895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[4]Sheet1!$AI$4:$AI$16</c:f>
              <c:numCache>
                <c:formatCode>General</c:formatCode>
                <c:ptCount val="13"/>
                <c:pt idx="0">
                  <c:v>9.3757671567143527E-2</c:v>
                </c:pt>
                <c:pt idx="1">
                  <c:v>0.18631381826487642</c:v>
                </c:pt>
                <c:pt idx="2">
                  <c:v>-1.0498312990989607E-2</c:v>
                </c:pt>
                <c:pt idx="3">
                  <c:v>0.21799666289562974</c:v>
                </c:pt>
                <c:pt idx="4">
                  <c:v>0.10060326813489413</c:v>
                </c:pt>
                <c:pt idx="5">
                  <c:v>0.244239737207229</c:v>
                </c:pt>
                <c:pt idx="6">
                  <c:v>0.17776778086874845</c:v>
                </c:pt>
                <c:pt idx="7">
                  <c:v>0.16478171135271447</c:v>
                </c:pt>
                <c:pt idx="8">
                  <c:v>0.22151517740011265</c:v>
                </c:pt>
                <c:pt idx="9">
                  <c:v>0.23784262838028775</c:v>
                </c:pt>
                <c:pt idx="10">
                  <c:v>0.24948412813386528</c:v>
                </c:pt>
                <c:pt idx="11">
                  <c:v>0.20309288651299057</c:v>
                </c:pt>
                <c:pt idx="12">
                  <c:v>0.32020941185176305</c:v>
                </c:pt>
              </c:numCache>
            </c:numRef>
          </c:xVal>
          <c:yVal>
            <c:numRef>
              <c:f>[4]Sheet1!$AP$4:$AP$16</c:f>
              <c:numCache>
                <c:formatCode>General</c:formatCode>
                <c:ptCount val="13"/>
                <c:pt idx="0">
                  <c:v>1.6545991032687406</c:v>
                </c:pt>
                <c:pt idx="1">
                  <c:v>1.5643844234460931</c:v>
                </c:pt>
                <c:pt idx="2">
                  <c:v>1.5063561750312602</c:v>
                </c:pt>
                <c:pt idx="3">
                  <c:v>1.4641809111583908</c:v>
                </c:pt>
                <c:pt idx="4">
                  <c:v>1.4322228418598042</c:v>
                </c:pt>
                <c:pt idx="5">
                  <c:v>1.406955906635972</c:v>
                </c:pt>
                <c:pt idx="6">
                  <c:v>1.3862244629844778</c:v>
                </c:pt>
                <c:pt idx="7">
                  <c:v>1.3688997705380646</c:v>
                </c:pt>
                <c:pt idx="8">
                  <c:v>1.3542817906462632</c:v>
                </c:pt>
                <c:pt idx="9">
                  <c:v>1.3417561426741769</c:v>
                </c:pt>
                <c:pt idx="10">
                  <c:v>1.3310353500514012</c:v>
                </c:pt>
                <c:pt idx="11">
                  <c:v>1.321816061075151</c:v>
                </c:pt>
                <c:pt idx="12">
                  <c:v>1.3139888388488756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203399170085667E-2"/>
                  <c:y val="5.6131030385197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[5]Sheet1!$AI$4:$AI$18</c:f>
              <c:numCache>
                <c:formatCode>General</c:formatCode>
                <c:ptCount val="15"/>
                <c:pt idx="0">
                  <c:v>-0.10823439834700059</c:v>
                </c:pt>
                <c:pt idx="1">
                  <c:v>0.10323204689932999</c:v>
                </c:pt>
                <c:pt idx="2">
                  <c:v>-0.11708881272683309</c:v>
                </c:pt>
                <c:pt idx="3">
                  <c:v>0.10308103601261505</c:v>
                </c:pt>
                <c:pt idx="4">
                  <c:v>-4.5807528370224913E-2</c:v>
                </c:pt>
                <c:pt idx="5">
                  <c:v>0.10093867398941214</c:v>
                </c:pt>
                <c:pt idx="6">
                  <c:v>2.277374684967114E-2</c:v>
                </c:pt>
                <c:pt idx="7">
                  <c:v>5.2824374977670653E-2</c:v>
                </c:pt>
                <c:pt idx="8">
                  <c:v>0.13529290335262856</c:v>
                </c:pt>
                <c:pt idx="9">
                  <c:v>7.5872713688878962E-2</c:v>
                </c:pt>
                <c:pt idx="10">
                  <c:v>9.0374139966384284E-2</c:v>
                </c:pt>
                <c:pt idx="11">
                  <c:v>9.7945747104243225E-2</c:v>
                </c:pt>
                <c:pt idx="12">
                  <c:v>8.5162664289624768E-2</c:v>
                </c:pt>
                <c:pt idx="13">
                  <c:v>0.15489416172932804</c:v>
                </c:pt>
                <c:pt idx="14">
                  <c:v>0.11309495762463438</c:v>
                </c:pt>
              </c:numCache>
            </c:numRef>
          </c:xVal>
          <c:yVal>
            <c:numRef>
              <c:f>[5]Sheet1!$AP$4:$AP$18</c:f>
              <c:numCache>
                <c:formatCode>General</c:formatCode>
                <c:ptCount val="15"/>
                <c:pt idx="0">
                  <c:v>1.6235399819788612</c:v>
                </c:pt>
                <c:pt idx="1">
                  <c:v>1.530953324207476</c:v>
                </c:pt>
                <c:pt idx="2">
                  <c:v>1.4707244592370008</c:v>
                </c:pt>
                <c:pt idx="3">
                  <c:v>1.4273635832401048</c:v>
                </c:pt>
                <c:pt idx="4">
                  <c:v>1.3943094247322672</c:v>
                </c:pt>
                <c:pt idx="5">
                  <c:v>1.367903658004811</c:v>
                </c:pt>
                <c:pt idx="6">
                  <c:v>1.3462471260541777</c:v>
                </c:pt>
                <c:pt idx="7">
                  <c:v>1.3281775970539018</c:v>
                </c:pt>
                <c:pt idx="8">
                  <c:v>1.3128555638706789</c:v>
                </c:pt>
                <c:pt idx="9">
                  <c:v>1.299624236942982</c:v>
                </c:pt>
                <c:pt idx="10">
                  <c:v>1.2879526989524848</c:v>
                </c:pt>
                <c:pt idx="11">
                  <c:v>1.2777264128670414</c:v>
                </c:pt>
                <c:pt idx="12">
                  <c:v>1.2687561598004613</c:v>
                </c:pt>
                <c:pt idx="13">
                  <c:v>1.2607418217171571</c:v>
                </c:pt>
                <c:pt idx="14">
                  <c:v>1.2535900285927311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5776"/>
        <c:axId val="312386336"/>
      </c:scatterChart>
      <c:valAx>
        <c:axId val="31238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386336"/>
        <c:crosses val="autoZero"/>
        <c:crossBetween val="midCat"/>
      </c:valAx>
      <c:valAx>
        <c:axId val="312386336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38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 vs</a:t>
            </a:r>
            <a:r>
              <a:rPr lang="en-US" altLang="ja-JP" baseline="0"/>
              <a:t> p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0.669157311059</c:v>
                </c:pt>
                <c:pt idx="1">
                  <c:v>0.66059279198599996</c:v>
                </c:pt>
                <c:pt idx="2">
                  <c:v>0.65702743561200005</c:v>
                </c:pt>
                <c:pt idx="3">
                  <c:v>0.65620651893000004</c:v>
                </c:pt>
                <c:pt idx="4">
                  <c:v>0.656986559784</c:v>
                </c:pt>
                <c:pt idx="5">
                  <c:v>0.65858737946299994</c:v>
                </c:pt>
                <c:pt idx="6">
                  <c:v>0.66088328755000003</c:v>
                </c:pt>
                <c:pt idx="7">
                  <c:v>0.66466620831099998</c:v>
                </c:pt>
                <c:pt idx="8">
                  <c:v>0.66831205754800005</c:v>
                </c:pt>
                <c:pt idx="9">
                  <c:v>0.67281535626300004</c:v>
                </c:pt>
                <c:pt idx="10">
                  <c:v>0.67677387552299995</c:v>
                </c:pt>
                <c:pt idx="11">
                  <c:v>0.68159959106000001</c:v>
                </c:pt>
                <c:pt idx="12">
                  <c:v>0.69093856991699998</c:v>
                </c:pt>
                <c:pt idx="13">
                  <c:v>0.71344643435499999</c:v>
                </c:pt>
                <c:pt idx="14">
                  <c:v>0.73365736169499995</c:v>
                </c:pt>
                <c:pt idx="15">
                  <c:v>0.75989913274300003</c:v>
                </c:pt>
                <c:pt idx="16">
                  <c:v>0.77403518719599995</c:v>
                </c:pt>
              </c:numCache>
            </c:numRef>
          </c:xVal>
          <c:yVal>
            <c:numRef>
              <c:f>Sheet1!$AK$2:$AK$18</c:f>
              <c:numCache>
                <c:formatCode>General</c:formatCode>
                <c:ptCount val="17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  <c:pt idx="12">
                  <c:v>872983.02084666665</c:v>
                </c:pt>
                <c:pt idx="13">
                  <c:v>882841.3188433334</c:v>
                </c:pt>
                <c:pt idx="14">
                  <c:v>809617.2979316666</c:v>
                </c:pt>
                <c:pt idx="15">
                  <c:v>780207.06103233341</c:v>
                </c:pt>
                <c:pt idx="16">
                  <c:v>741129.91105766676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[1]Sheet1!$H$2:$H$22</c:f>
              <c:numCache>
                <c:formatCode>General</c:formatCode>
                <c:ptCount val="21"/>
                <c:pt idx="0">
                  <c:v>0.66639920393499996</c:v>
                </c:pt>
                <c:pt idx="1">
                  <c:v>0.66399543185400001</c:v>
                </c:pt>
                <c:pt idx="2">
                  <c:v>0.66111647616900004</c:v>
                </c:pt>
                <c:pt idx="3">
                  <c:v>0.66271334744400001</c:v>
                </c:pt>
                <c:pt idx="4">
                  <c:v>0.66446645010899996</c:v>
                </c:pt>
                <c:pt idx="5">
                  <c:v>0.66913458300600004</c:v>
                </c:pt>
                <c:pt idx="6">
                  <c:v>0.67458942665199995</c:v>
                </c:pt>
                <c:pt idx="7">
                  <c:v>0.68120604074900004</c:v>
                </c:pt>
                <c:pt idx="8">
                  <c:v>0.68814664427100003</c:v>
                </c:pt>
                <c:pt idx="9">
                  <c:v>0.69543474577300002</c:v>
                </c:pt>
                <c:pt idx="10">
                  <c:v>0.70338931476199995</c:v>
                </c:pt>
                <c:pt idx="11">
                  <c:v>0.71358375624199999</c:v>
                </c:pt>
                <c:pt idx="12">
                  <c:v>0.72185379502000002</c:v>
                </c:pt>
                <c:pt idx="13">
                  <c:v>0.73535420229799997</c:v>
                </c:pt>
                <c:pt idx="14">
                  <c:v>0.76002962424499998</c:v>
                </c:pt>
                <c:pt idx="15">
                  <c:v>0.76969494942200001</c:v>
                </c:pt>
                <c:pt idx="16">
                  <c:v>0.79135584571499995</c:v>
                </c:pt>
                <c:pt idx="17">
                  <c:v>0.80615180037800005</c:v>
                </c:pt>
                <c:pt idx="18">
                  <c:v>0.82066995659300002</c:v>
                </c:pt>
                <c:pt idx="19">
                  <c:v>0.83237988097799998</c:v>
                </c:pt>
                <c:pt idx="20">
                  <c:v>0.84161996215199997</c:v>
                </c:pt>
              </c:numCache>
            </c:numRef>
          </c:xVal>
          <c:yVal>
            <c:numRef>
              <c:f>[1]Sheet1!$AK$2:$AK$22</c:f>
              <c:numCache>
                <c:formatCode>General</c:formatCode>
                <c:ptCount val="21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  <c:pt idx="10">
                  <c:v>239369.36507900001</c:v>
                </c:pt>
                <c:pt idx="11">
                  <c:v>260588.73698333334</c:v>
                </c:pt>
                <c:pt idx="12">
                  <c:v>278776.51919733331</c:v>
                </c:pt>
                <c:pt idx="13">
                  <c:v>277316.525586</c:v>
                </c:pt>
                <c:pt idx="14">
                  <c:v>262834.2941623333</c:v>
                </c:pt>
                <c:pt idx="15">
                  <c:v>259877.62820366668</c:v>
                </c:pt>
                <c:pt idx="16">
                  <c:v>239984.43078466668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[2]Sheet1!$AK$1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[2]Sheet1!$H$2:$H$22</c:f>
              <c:numCache>
                <c:formatCode>General</c:formatCode>
                <c:ptCount val="21"/>
                <c:pt idx="0">
                  <c:v>0.66913343112099999</c:v>
                </c:pt>
                <c:pt idx="1">
                  <c:v>0.65843335421799998</c:v>
                </c:pt>
                <c:pt idx="2">
                  <c:v>0.651271657994</c:v>
                </c:pt>
                <c:pt idx="3">
                  <c:v>0.647773694791</c:v>
                </c:pt>
                <c:pt idx="4">
                  <c:v>0.64305980651799999</c:v>
                </c:pt>
                <c:pt idx="5">
                  <c:v>0.64203364061099999</c:v>
                </c:pt>
                <c:pt idx="6">
                  <c:v>0.63810672446700001</c:v>
                </c:pt>
                <c:pt idx="7">
                  <c:v>0.63851383399200001</c:v>
                </c:pt>
                <c:pt idx="8">
                  <c:v>0.63766538666499994</c:v>
                </c:pt>
                <c:pt idx="9">
                  <c:v>0.63743120925999996</c:v>
                </c:pt>
                <c:pt idx="10">
                  <c:v>0.63903546103499997</c:v>
                </c:pt>
                <c:pt idx="11">
                  <c:v>0.63991141178499999</c:v>
                </c:pt>
                <c:pt idx="12">
                  <c:v>0.64078517544199998</c:v>
                </c:pt>
                <c:pt idx="13">
                  <c:v>0.64158719462400005</c:v>
                </c:pt>
                <c:pt idx="14">
                  <c:v>0.64371388454</c:v>
                </c:pt>
                <c:pt idx="15">
                  <c:v>0.64602498064699998</c:v>
                </c:pt>
                <c:pt idx="16">
                  <c:v>0.67549807377299997</c:v>
                </c:pt>
                <c:pt idx="17">
                  <c:v>0.70194551813700001</c:v>
                </c:pt>
                <c:pt idx="18">
                  <c:v>0.72558047761300004</c:v>
                </c:pt>
                <c:pt idx="19">
                  <c:v>0.74272010639899999</c:v>
                </c:pt>
                <c:pt idx="20">
                  <c:v>0.74942898528599999</c:v>
                </c:pt>
              </c:numCache>
            </c:numRef>
          </c:xVal>
          <c:yVal>
            <c:numRef>
              <c:f>[2]Sheet1!$AK$2:$AK$22</c:f>
              <c:numCache>
                <c:formatCode>General</c:formatCode>
                <c:ptCount val="21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  <c:pt idx="16">
                  <c:v>2476147.9672166668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[3]Sheet1!$AK$1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[3]Sheet1!$H$2:$H$22</c:f>
              <c:numCache>
                <c:formatCode>General</c:formatCode>
                <c:ptCount val="21"/>
                <c:pt idx="0">
                  <c:v>0.66856762524799995</c:v>
                </c:pt>
                <c:pt idx="1">
                  <c:v>0.66148360454900001</c:v>
                </c:pt>
                <c:pt idx="2">
                  <c:v>0.65960356567800005</c:v>
                </c:pt>
                <c:pt idx="3">
                  <c:v>0.65891715554100005</c:v>
                </c:pt>
                <c:pt idx="4">
                  <c:v>0.66271595139999995</c:v>
                </c:pt>
                <c:pt idx="5">
                  <c:v>0.66523049103700005</c:v>
                </c:pt>
                <c:pt idx="6">
                  <c:v>0.67034931713599999</c:v>
                </c:pt>
                <c:pt idx="7">
                  <c:v>0.67424289687799999</c:v>
                </c:pt>
                <c:pt idx="8">
                  <c:v>0.68019538562799997</c:v>
                </c:pt>
                <c:pt idx="9">
                  <c:v>0.68619973532199996</c:v>
                </c:pt>
                <c:pt idx="10">
                  <c:v>0.69121646928500002</c:v>
                </c:pt>
                <c:pt idx="11">
                  <c:v>0.70293230756799996</c:v>
                </c:pt>
                <c:pt idx="12">
                  <c:v>0.72158282396999995</c:v>
                </c:pt>
                <c:pt idx="13">
                  <c:v>0.75704675798700005</c:v>
                </c:pt>
                <c:pt idx="14">
                  <c:v>0.77541323647299998</c:v>
                </c:pt>
                <c:pt idx="15">
                  <c:v>0.78313690683199999</c:v>
                </c:pt>
                <c:pt idx="16">
                  <c:v>0.79893115098</c:v>
                </c:pt>
                <c:pt idx="17">
                  <c:v>0.80890892131900005</c:v>
                </c:pt>
                <c:pt idx="18">
                  <c:v>0.81794738788099997</c:v>
                </c:pt>
                <c:pt idx="19">
                  <c:v>0.824322696094</c:v>
                </c:pt>
                <c:pt idx="20">
                  <c:v>0.83257688879400005</c:v>
                </c:pt>
              </c:numCache>
            </c:numRef>
          </c:xVal>
          <c:yVal>
            <c:numRef>
              <c:f>[3]Sheet1!$AK$2:$AK$22</c:f>
              <c:numCache>
                <c:formatCode>General</c:formatCode>
                <c:ptCount val="2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  <c:pt idx="11">
                  <c:v>436089.82460366673</c:v>
                </c:pt>
                <c:pt idx="12">
                  <c:v>438582.73709499999</c:v>
                </c:pt>
                <c:pt idx="13">
                  <c:v>416502.71381466667</c:v>
                </c:pt>
                <c:pt idx="14">
                  <c:v>381694.40478300001</c:v>
                </c:pt>
                <c:pt idx="15">
                  <c:v>388242.81343566667</c:v>
                </c:pt>
                <c:pt idx="16">
                  <c:v>366378.21504033334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[6]Sheet1!$AH$1</c:f>
              <c:strCache>
                <c:ptCount val="1"/>
                <c:pt idx="0">
                  <c:v>deq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[6]Sheet1!$H$2:$H$68</c:f>
              <c:numCache>
                <c:formatCode>General</c:formatCode>
                <c:ptCount val="67"/>
                <c:pt idx="0">
                  <c:v>0.66646536926099997</c:v>
                </c:pt>
                <c:pt idx="1">
                  <c:v>0.66556772195000002</c:v>
                </c:pt>
                <c:pt idx="2">
                  <c:v>0.66536663810399999</c:v>
                </c:pt>
                <c:pt idx="3">
                  <c:v>0.66302441650199995</c:v>
                </c:pt>
                <c:pt idx="4">
                  <c:v>0.66038939709400002</c:v>
                </c:pt>
                <c:pt idx="5">
                  <c:v>0.65767799919000003</c:v>
                </c:pt>
                <c:pt idx="6">
                  <c:v>0.65322336020299998</c:v>
                </c:pt>
                <c:pt idx="7">
                  <c:v>0.65145040859600001</c:v>
                </c:pt>
                <c:pt idx="8">
                  <c:v>0.64758750283400002</c:v>
                </c:pt>
                <c:pt idx="9">
                  <c:v>0.643154163981</c:v>
                </c:pt>
                <c:pt idx="10">
                  <c:v>0.63852400466000003</c:v>
                </c:pt>
                <c:pt idx="11">
                  <c:v>0.633348014741</c:v>
                </c:pt>
                <c:pt idx="12">
                  <c:v>0.62794881211200004</c:v>
                </c:pt>
                <c:pt idx="13">
                  <c:v>0.62583470071000002</c:v>
                </c:pt>
                <c:pt idx="14">
                  <c:v>0.62081168931899999</c:v>
                </c:pt>
                <c:pt idx="15">
                  <c:v>0.61991251754200005</c:v>
                </c:pt>
                <c:pt idx="16">
                  <c:v>0.61975572199499995</c:v>
                </c:pt>
                <c:pt idx="17">
                  <c:v>0.61942730607499996</c:v>
                </c:pt>
                <c:pt idx="18">
                  <c:v>0.61954613572999995</c:v>
                </c:pt>
                <c:pt idx="19">
                  <c:v>0.61937001910400002</c:v>
                </c:pt>
                <c:pt idx="20">
                  <c:v>0.61926614113900003</c:v>
                </c:pt>
                <c:pt idx="21">
                  <c:v>0.61948058070300005</c:v>
                </c:pt>
                <c:pt idx="22">
                  <c:v>0.61976108403499997</c:v>
                </c:pt>
                <c:pt idx="23">
                  <c:v>0.61983983604600001</c:v>
                </c:pt>
                <c:pt idx="24">
                  <c:v>0.61982703361799996</c:v>
                </c:pt>
                <c:pt idx="25">
                  <c:v>0.61990636369700003</c:v>
                </c:pt>
                <c:pt idx="26">
                  <c:v>0.61992653927600005</c:v>
                </c:pt>
                <c:pt idx="27">
                  <c:v>0.62010047130900003</c:v>
                </c:pt>
                <c:pt idx="28">
                  <c:v>0.62014200250200002</c:v>
                </c:pt>
                <c:pt idx="29">
                  <c:v>0.62025069367499996</c:v>
                </c:pt>
                <c:pt idx="30">
                  <c:v>0.62017174486100002</c:v>
                </c:pt>
                <c:pt idx="31">
                  <c:v>0.620187979532</c:v>
                </c:pt>
                <c:pt idx="32">
                  <c:v>0.62012017645899997</c:v>
                </c:pt>
                <c:pt idx="33">
                  <c:v>0.62004360295700001</c:v>
                </c:pt>
                <c:pt idx="34">
                  <c:v>0.62003210886000004</c:v>
                </c:pt>
                <c:pt idx="35">
                  <c:v>0.61995971701200003</c:v>
                </c:pt>
                <c:pt idx="36">
                  <c:v>0.62006655914099995</c:v>
                </c:pt>
                <c:pt idx="37">
                  <c:v>0.61997581659500001</c:v>
                </c:pt>
                <c:pt idx="38">
                  <c:v>0.62000134571099996</c:v>
                </c:pt>
                <c:pt idx="39">
                  <c:v>0.61991859899000001</c:v>
                </c:pt>
                <c:pt idx="40">
                  <c:v>0.61991266643599996</c:v>
                </c:pt>
                <c:pt idx="41">
                  <c:v>0.619853186936</c:v>
                </c:pt>
                <c:pt idx="42">
                  <c:v>0.61990588172500005</c:v>
                </c:pt>
                <c:pt idx="43">
                  <c:v>0.61995746249799999</c:v>
                </c:pt>
                <c:pt idx="44">
                  <c:v>0.61993297328499997</c:v>
                </c:pt>
                <c:pt idx="45">
                  <c:v>0.619946742537</c:v>
                </c:pt>
                <c:pt idx="46">
                  <c:v>0.61994728131400001</c:v>
                </c:pt>
                <c:pt idx="47">
                  <c:v>0.62001229483700004</c:v>
                </c:pt>
                <c:pt idx="48">
                  <c:v>0.62008149838000004</c:v>
                </c:pt>
                <c:pt idx="49">
                  <c:v>0.62203829102599995</c:v>
                </c:pt>
                <c:pt idx="50">
                  <c:v>0.62252962585500005</c:v>
                </c:pt>
                <c:pt idx="51">
                  <c:v>0.62290063769299997</c:v>
                </c:pt>
                <c:pt idx="52">
                  <c:v>0.62910073050500004</c:v>
                </c:pt>
                <c:pt idx="53">
                  <c:v>0.62985085873400004</c:v>
                </c:pt>
                <c:pt idx="54">
                  <c:v>0.63382601869199995</c:v>
                </c:pt>
                <c:pt idx="55">
                  <c:v>0.64741114942</c:v>
                </c:pt>
                <c:pt idx="56">
                  <c:v>0.65200140395999995</c:v>
                </c:pt>
                <c:pt idx="57">
                  <c:v>0.65695245660699997</c:v>
                </c:pt>
                <c:pt idx="58">
                  <c:v>0.66754180867900004</c:v>
                </c:pt>
                <c:pt idx="59">
                  <c:v>0.676611784306</c:v>
                </c:pt>
                <c:pt idx="60">
                  <c:v>0.68488369175999997</c:v>
                </c:pt>
                <c:pt idx="61">
                  <c:v>0.686614227962</c:v>
                </c:pt>
                <c:pt idx="62">
                  <c:v>0.68881401561099997</c:v>
                </c:pt>
                <c:pt idx="63">
                  <c:v>0.69065251975700004</c:v>
                </c:pt>
                <c:pt idx="64">
                  <c:v>0.69432723089500004</c:v>
                </c:pt>
                <c:pt idx="65">
                  <c:v>0.69482618938399998</c:v>
                </c:pt>
                <c:pt idx="66">
                  <c:v>0.69580284466700004</c:v>
                </c:pt>
              </c:numCache>
            </c:numRef>
          </c:xVal>
          <c:yVal>
            <c:numRef>
              <c:f>[6]Sheet1!$AH$2:$AH$68</c:f>
              <c:numCache>
                <c:formatCode>General</c:formatCode>
                <c:ptCount val="67"/>
                <c:pt idx="1">
                  <c:v>4.6976208129180796E-2</c:v>
                </c:pt>
                <c:pt idx="2">
                  <c:v>5.6304160414447704E-2</c:v>
                </c:pt>
                <c:pt idx="3">
                  <c:v>0.39811505437999622</c:v>
                </c:pt>
                <c:pt idx="4">
                  <c:v>0.20789140062729439</c:v>
                </c:pt>
                <c:pt idx="5">
                  <c:v>0.40040431729049342</c:v>
                </c:pt>
                <c:pt idx="6">
                  <c:v>0.26156521202294924</c:v>
                </c:pt>
                <c:pt idx="7">
                  <c:v>0.25824304121597663</c:v>
                </c:pt>
                <c:pt idx="8">
                  <c:v>0.42239489099796379</c:v>
                </c:pt>
                <c:pt idx="9">
                  <c:v>0.7307097810511114</c:v>
                </c:pt>
                <c:pt idx="10">
                  <c:v>0.91503973366028468</c:v>
                </c:pt>
                <c:pt idx="11">
                  <c:v>1.3084425780196196</c:v>
                </c:pt>
                <c:pt idx="12">
                  <c:v>1.1184560583688183</c:v>
                </c:pt>
                <c:pt idx="13">
                  <c:v>1.3217635047714484</c:v>
                </c:pt>
                <c:pt idx="14">
                  <c:v>4.8018526441744234</c:v>
                </c:pt>
                <c:pt idx="15">
                  <c:v>0.11271247258629202</c:v>
                </c:pt>
                <c:pt idx="16">
                  <c:v>0.12843013666380365</c:v>
                </c:pt>
                <c:pt idx="17">
                  <c:v>0.1245667143929019</c:v>
                </c:pt>
                <c:pt idx="18">
                  <c:v>0.13315602907588442</c:v>
                </c:pt>
                <c:pt idx="19">
                  <c:v>0.12693718310677937</c:v>
                </c:pt>
                <c:pt idx="20">
                  <c:v>0.12805209714531429</c:v>
                </c:pt>
                <c:pt idx="21">
                  <c:v>0.13410367833610337</c:v>
                </c:pt>
                <c:pt idx="22">
                  <c:v>0.13510680049695623</c:v>
                </c:pt>
                <c:pt idx="23">
                  <c:v>0.13075944697388664</c:v>
                </c:pt>
                <c:pt idx="24">
                  <c:v>0.12860535531111594</c:v>
                </c:pt>
                <c:pt idx="25">
                  <c:v>0.13015605013041665</c:v>
                </c:pt>
                <c:pt idx="26">
                  <c:v>0.12869334592139303</c:v>
                </c:pt>
                <c:pt idx="27">
                  <c:v>0.13145355165555195</c:v>
                </c:pt>
                <c:pt idx="28">
                  <c:v>0.12847455839357202</c:v>
                </c:pt>
                <c:pt idx="29">
                  <c:v>0.12954177434273184</c:v>
                </c:pt>
                <c:pt idx="30">
                  <c:v>0.12551635799066396</c:v>
                </c:pt>
                <c:pt idx="31">
                  <c:v>0.12717118974070374</c:v>
                </c:pt>
                <c:pt idx="32">
                  <c:v>0.12528777673722047</c:v>
                </c:pt>
                <c:pt idx="33">
                  <c:v>0.12494460266909435</c:v>
                </c:pt>
                <c:pt idx="34">
                  <c:v>0.12599636719186513</c:v>
                </c:pt>
                <c:pt idx="35">
                  <c:v>0.12461561935138654</c:v>
                </c:pt>
                <c:pt idx="36">
                  <c:v>0.12796710289568836</c:v>
                </c:pt>
                <c:pt idx="37">
                  <c:v>0.12375646495865666</c:v>
                </c:pt>
                <c:pt idx="38">
                  <c:v>0.12589753629478828</c:v>
                </c:pt>
                <c:pt idx="39">
                  <c:v>0.12359218717545239</c:v>
                </c:pt>
                <c:pt idx="40">
                  <c:v>0.1249710202877754</c:v>
                </c:pt>
                <c:pt idx="41">
                  <c:v>0.12380641920581503</c:v>
                </c:pt>
                <c:pt idx="42">
                  <c:v>0.125902543283269</c:v>
                </c:pt>
                <c:pt idx="43">
                  <c:v>0.12584650247195839</c:v>
                </c:pt>
                <c:pt idx="44">
                  <c:v>0.12445360727747534</c:v>
                </c:pt>
                <c:pt idx="45">
                  <c:v>0.12514821910459517</c:v>
                </c:pt>
                <c:pt idx="46">
                  <c:v>0.12477618734160245</c:v>
                </c:pt>
                <c:pt idx="47">
                  <c:v>0.12590543802361864</c:v>
                </c:pt>
                <c:pt idx="48">
                  <c:v>0.12587496144611876</c:v>
                </c:pt>
                <c:pt idx="49">
                  <c:v>0.1635180045583553</c:v>
                </c:pt>
                <c:pt idx="50">
                  <c:v>0.13406857107647951</c:v>
                </c:pt>
                <c:pt idx="51">
                  <c:v>0.13149832847289744</c:v>
                </c:pt>
                <c:pt idx="52">
                  <c:v>0.24793023980026518</c:v>
                </c:pt>
                <c:pt idx="53">
                  <c:v>0.1387755646852753</c:v>
                </c:pt>
                <c:pt idx="54">
                  <c:v>0.20318724009252165</c:v>
                </c:pt>
                <c:pt idx="55">
                  <c:v>0.39554686674277661</c:v>
                </c:pt>
                <c:pt idx="56">
                  <c:v>0.21575004801533026</c:v>
                </c:pt>
                <c:pt idx="57">
                  <c:v>0.22294512729327209</c:v>
                </c:pt>
                <c:pt idx="58">
                  <c:v>0.33650213073900659</c:v>
                </c:pt>
                <c:pt idx="59">
                  <c:v>0.31006758043722726</c:v>
                </c:pt>
                <c:pt idx="60">
                  <c:v>0.29499830045573106</c:v>
                </c:pt>
                <c:pt idx="61">
                  <c:v>0.16410224277431595</c:v>
                </c:pt>
                <c:pt idx="62">
                  <c:v>0.17337621686042226</c:v>
                </c:pt>
                <c:pt idx="63">
                  <c:v>0.16653100968983381</c:v>
                </c:pt>
                <c:pt idx="64">
                  <c:v>0.20301695675003373</c:v>
                </c:pt>
                <c:pt idx="65">
                  <c:v>0.13930460499418373</c:v>
                </c:pt>
                <c:pt idx="66">
                  <c:v>0.14892104382306925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94144"/>
        <c:axId val="314994704"/>
      </c:scatterChart>
      <c:valAx>
        <c:axId val="314994144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94704"/>
        <c:crosses val="autoZero"/>
        <c:crossBetween val="midCat"/>
      </c:valAx>
      <c:valAx>
        <c:axId val="31499470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</a:t>
            </a:r>
            <a:r>
              <a:rPr lang="en-US" altLang="ja-JP" baseline="0"/>
              <a:t> vs e_Th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Sheet1!$K$2:$K$13</c:f>
              <c:numCache>
                <c:formatCode>General</c:formatCode>
                <c:ptCount val="12"/>
                <c:pt idx="0">
                  <c:v>0</c:v>
                </c:pt>
                <c:pt idx="1">
                  <c:v>-7.51942975664E-3</c:v>
                </c:pt>
                <c:pt idx="2">
                  <c:v>0.10195335522100001</c:v>
                </c:pt>
                <c:pt idx="3">
                  <c:v>0.321316846893</c:v>
                </c:pt>
                <c:pt idx="4">
                  <c:v>0.62041354688799999</c:v>
                </c:pt>
                <c:pt idx="5">
                  <c:v>0.963064679433</c:v>
                </c:pt>
                <c:pt idx="6">
                  <c:v>1.33587099734</c:v>
                </c:pt>
                <c:pt idx="7">
                  <c:v>1.7397244898199999</c:v>
                </c:pt>
                <c:pt idx="8">
                  <c:v>2.1573836923299998</c:v>
                </c:pt>
                <c:pt idx="9">
                  <c:v>2.5934352487100001</c:v>
                </c:pt>
                <c:pt idx="10">
                  <c:v>3.0299051078599999</c:v>
                </c:pt>
                <c:pt idx="11">
                  <c:v>3.4661883416000001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318604960484789E-2"/>
                  <c:y val="-0.11783432338686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2.88955635048E-2</c:v>
                </c:pt>
                <c:pt idx="2">
                  <c:v>0.122034816881</c:v>
                </c:pt>
                <c:pt idx="3">
                  <c:v>0.375713181678</c:v>
                </c:pt>
                <c:pt idx="4">
                  <c:v>0.72701213389300001</c:v>
                </c:pt>
                <c:pt idx="5">
                  <c:v>1.1423282424500001</c:v>
                </c:pt>
                <c:pt idx="6">
                  <c:v>1.5978758454999999</c:v>
                </c:pt>
                <c:pt idx="7">
                  <c:v>2.07144989808</c:v>
                </c:pt>
                <c:pt idx="8">
                  <c:v>2.5706581653999998</c:v>
                </c:pt>
                <c:pt idx="9">
                  <c:v>3.0825401082799999</c:v>
                </c:pt>
                <c:pt idx="10">
                  <c:v>3.5997949326200001</c:v>
                </c:pt>
              </c:numCache>
            </c:numRef>
          </c:xVal>
          <c:y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[2]Sheet1!$K$2:$K$17</c:f>
              <c:numCache>
                <c:formatCode>General</c:formatCode>
                <c:ptCount val="16"/>
                <c:pt idx="0">
                  <c:v>0</c:v>
                </c:pt>
                <c:pt idx="1">
                  <c:v>-2.0740151358399999E-2</c:v>
                </c:pt>
                <c:pt idx="2">
                  <c:v>3.9520735906500001E-2</c:v>
                </c:pt>
                <c:pt idx="3">
                  <c:v>0.16592598198299999</c:v>
                </c:pt>
                <c:pt idx="4">
                  <c:v>0.35042848165500001</c:v>
                </c:pt>
                <c:pt idx="5">
                  <c:v>0.590966665635</c:v>
                </c:pt>
                <c:pt idx="6">
                  <c:v>0.85752776775499995</c:v>
                </c:pt>
                <c:pt idx="7">
                  <c:v>1.1397547406299999</c:v>
                </c:pt>
                <c:pt idx="8">
                  <c:v>1.4577811923899999</c:v>
                </c:pt>
                <c:pt idx="9">
                  <c:v>1.7774310472599999</c:v>
                </c:pt>
                <c:pt idx="10">
                  <c:v>2.1165968069700001</c:v>
                </c:pt>
                <c:pt idx="11">
                  <c:v>2.4697892319800001</c:v>
                </c:pt>
                <c:pt idx="12">
                  <c:v>2.8259712619399999</c:v>
                </c:pt>
                <c:pt idx="13">
                  <c:v>3.1821360110899999</c:v>
                </c:pt>
                <c:pt idx="14">
                  <c:v>3.5402390813200002</c:v>
                </c:pt>
                <c:pt idx="15">
                  <c:v>3.9192197022299999</c:v>
                </c:pt>
              </c:numCache>
            </c:numRef>
          </c:xVal>
          <c:y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6731906037341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9.4467804428999998E-3</c:v>
                </c:pt>
                <c:pt idx="2">
                  <c:v>0.14322042447200001</c:v>
                </c:pt>
                <c:pt idx="3">
                  <c:v>0.41777704494700002</c:v>
                </c:pt>
                <c:pt idx="4">
                  <c:v>0.75828817383000002</c:v>
                </c:pt>
                <c:pt idx="5">
                  <c:v>1.16062989986</c:v>
                </c:pt>
                <c:pt idx="6">
                  <c:v>1.5857393553400001</c:v>
                </c:pt>
                <c:pt idx="7">
                  <c:v>2.0298303123400001</c:v>
                </c:pt>
                <c:pt idx="8">
                  <c:v>2.4888451918499999</c:v>
                </c:pt>
                <c:pt idx="9">
                  <c:v>2.9687619056200001</c:v>
                </c:pt>
                <c:pt idx="10">
                  <c:v>3.4387139983699999</c:v>
                </c:pt>
              </c:numCache>
            </c:numRef>
          </c:xVal>
          <c:y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[4]Sheet1!$K$2:$K$16</c:f>
              <c:numCache>
                <c:formatCode>General</c:formatCode>
                <c:ptCount val="15"/>
                <c:pt idx="0">
                  <c:v>0</c:v>
                </c:pt>
                <c:pt idx="1">
                  <c:v>-1.7004943879199999E-2</c:v>
                </c:pt>
                <c:pt idx="2">
                  <c:v>5.8748082593499999E-2</c:v>
                </c:pt>
                <c:pt idx="3">
                  <c:v>0.21827641373000001</c:v>
                </c:pt>
                <c:pt idx="4">
                  <c:v>0.439358354141</c:v>
                </c:pt>
                <c:pt idx="5">
                  <c:v>0.71236986625599996</c:v>
                </c:pt>
                <c:pt idx="6">
                  <c:v>1.02560466304</c:v>
                </c:pt>
                <c:pt idx="7">
                  <c:v>1.3584595960300001</c:v>
                </c:pt>
                <c:pt idx="8">
                  <c:v>1.70791370329</c:v>
                </c:pt>
                <c:pt idx="9">
                  <c:v>2.08007815151</c:v>
                </c:pt>
                <c:pt idx="10">
                  <c:v>2.4642597031000002</c:v>
                </c:pt>
                <c:pt idx="11">
                  <c:v>2.85352923054</c:v>
                </c:pt>
                <c:pt idx="12">
                  <c:v>3.2537295853499999</c:v>
                </c:pt>
                <c:pt idx="13">
                  <c:v>3.6424913349599999</c:v>
                </c:pt>
                <c:pt idx="14">
                  <c:v>4.0559233585000003</c:v>
                </c:pt>
              </c:numCache>
            </c:numRef>
          </c:xVal>
          <c:y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[5]Sheet1!$K$2:$K$18</c:f>
              <c:numCache>
                <c:formatCode>General</c:formatCode>
                <c:ptCount val="17"/>
                <c:pt idx="0">
                  <c:v>0</c:v>
                </c:pt>
                <c:pt idx="1">
                  <c:v>-2.4675457451700002E-2</c:v>
                </c:pt>
                <c:pt idx="2">
                  <c:v>2.7057212661500001E-2</c:v>
                </c:pt>
                <c:pt idx="3">
                  <c:v>0.129366424945</c:v>
                </c:pt>
                <c:pt idx="4">
                  <c:v>0.29941966411799997</c:v>
                </c:pt>
                <c:pt idx="5">
                  <c:v>0.50536559137500003</c:v>
                </c:pt>
                <c:pt idx="6">
                  <c:v>0.73201129560900002</c:v>
                </c:pt>
                <c:pt idx="7">
                  <c:v>0.99439447343200005</c:v>
                </c:pt>
                <c:pt idx="8">
                  <c:v>1.2792937821599999</c:v>
                </c:pt>
                <c:pt idx="9">
                  <c:v>1.55929376428</c:v>
                </c:pt>
                <c:pt idx="10">
                  <c:v>1.8625722302700001</c:v>
                </c:pt>
                <c:pt idx="11">
                  <c:v>2.1953022799599999</c:v>
                </c:pt>
                <c:pt idx="12">
                  <c:v>2.5171695794</c:v>
                </c:pt>
                <c:pt idx="13">
                  <c:v>2.84697140352</c:v>
                </c:pt>
                <c:pt idx="14">
                  <c:v>3.1817597225799998</c:v>
                </c:pt>
                <c:pt idx="15">
                  <c:v>3.5386834283500002</c:v>
                </c:pt>
                <c:pt idx="16">
                  <c:v>3.9055856877299999</c:v>
                </c:pt>
              </c:numCache>
            </c:numRef>
          </c:xVal>
          <c:y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227600"/>
        <c:axId val="314228160"/>
      </c:scatterChart>
      <c:valAx>
        <c:axId val="3142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228160"/>
        <c:crosses val="autoZero"/>
        <c:crossBetween val="midCat"/>
      </c:valAx>
      <c:valAx>
        <c:axId val="3142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2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 vs e_Tv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0</c:v>
                </c:pt>
                <c:pt idx="1">
                  <c:v>-0.18278724329400001</c:v>
                </c:pt>
                <c:pt idx="2">
                  <c:v>-0.137014171622</c:v>
                </c:pt>
                <c:pt idx="3">
                  <c:v>-9.9353481369999996E-2</c:v>
                </c:pt>
                <c:pt idx="4">
                  <c:v>-3.9132667046799997E-2</c:v>
                </c:pt>
                <c:pt idx="5">
                  <c:v>2.46058959109E-2</c:v>
                </c:pt>
                <c:pt idx="6">
                  <c:v>0.12786550727099999</c:v>
                </c:pt>
                <c:pt idx="7">
                  <c:v>0.24123689519399999</c:v>
                </c:pt>
                <c:pt idx="8">
                  <c:v>0.37897965477599999</c:v>
                </c:pt>
                <c:pt idx="9">
                  <c:v>0.52467660267000005</c:v>
                </c:pt>
                <c:pt idx="10">
                  <c:v>0.66333809320600001</c:v>
                </c:pt>
                <c:pt idx="11">
                  <c:v>0.82244170528500005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750446893813931E-2"/>
                  <c:y val="-0.13289351535550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xVal>
          <c:yVal>
            <c:numRef>
              <c:f>[1]Sheet1!$M$2:$M$12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6.5848467770900004E-2</c:v>
                </c:pt>
                <c:pt idx="2">
                  <c:v>3.02479383603E-2</c:v>
                </c:pt>
                <c:pt idx="3">
                  <c:v>3.9362677192599997E-2</c:v>
                </c:pt>
                <c:pt idx="4">
                  <c:v>6.09566768358E-2</c:v>
                </c:pt>
                <c:pt idx="5">
                  <c:v>0.101427345163</c:v>
                </c:pt>
                <c:pt idx="6">
                  <c:v>0.15789478925600001</c:v>
                </c:pt>
                <c:pt idx="7">
                  <c:v>0.22742787231600001</c:v>
                </c:pt>
                <c:pt idx="8">
                  <c:v>0.31685360629999998</c:v>
                </c:pt>
                <c:pt idx="9">
                  <c:v>0.41901386175900002</c:v>
                </c:pt>
                <c:pt idx="10">
                  <c:v>0.52421283679200004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xVal>
          <c:yVal>
            <c:numRef>
              <c:f>[2]Sheet1!$M$2:$M$17</c:f>
              <c:numCache>
                <c:formatCode>General</c:formatCode>
                <c:ptCount val="16"/>
                <c:pt idx="0">
                  <c:v>0</c:v>
                </c:pt>
                <c:pt idx="1">
                  <c:v>-0.17662569046599999</c:v>
                </c:pt>
                <c:pt idx="2">
                  <c:v>-0.16667539188300001</c:v>
                </c:pt>
                <c:pt idx="3">
                  <c:v>-0.148336451289</c:v>
                </c:pt>
                <c:pt idx="4">
                  <c:v>-0.123128385194</c:v>
                </c:pt>
                <c:pt idx="5">
                  <c:v>-7.8269896071000003E-2</c:v>
                </c:pt>
                <c:pt idx="6">
                  <c:v>9.9847637295599999E-3</c:v>
                </c:pt>
                <c:pt idx="7">
                  <c:v>0.11247825017800001</c:v>
                </c:pt>
                <c:pt idx="8">
                  <c:v>0.22259340647600001</c:v>
                </c:pt>
                <c:pt idx="9">
                  <c:v>0.34304884460000001</c:v>
                </c:pt>
                <c:pt idx="10">
                  <c:v>0.47367314709000002</c:v>
                </c:pt>
                <c:pt idx="11">
                  <c:v>0.64496488439199995</c:v>
                </c:pt>
                <c:pt idx="12">
                  <c:v>0.80850408768199999</c:v>
                </c:pt>
                <c:pt idx="13">
                  <c:v>0.969511239001</c:v>
                </c:pt>
                <c:pt idx="14">
                  <c:v>1.1483404232200001</c:v>
                </c:pt>
                <c:pt idx="15">
                  <c:v>1.33766672672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7047210842770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xVal>
          <c:yVal>
            <c:numRef>
              <c:f>[3]Sheet1!$M$2:$M$12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-0.165464503634</c:v>
                </c:pt>
                <c:pt idx="2">
                  <c:v>-0.11339904918599999</c:v>
                </c:pt>
                <c:pt idx="3">
                  <c:v>-7.3105874440700006E-2</c:v>
                </c:pt>
                <c:pt idx="4">
                  <c:v>-2.5593465599700001E-2</c:v>
                </c:pt>
                <c:pt idx="5">
                  <c:v>3.0582789242399998E-2</c:v>
                </c:pt>
                <c:pt idx="6">
                  <c:v>0.13740715989300001</c:v>
                </c:pt>
                <c:pt idx="7">
                  <c:v>0.23810092375700001</c:v>
                </c:pt>
                <c:pt idx="8">
                  <c:v>0.36490219552499997</c:v>
                </c:pt>
                <c:pt idx="9">
                  <c:v>0.46856926151799999</c:v>
                </c:pt>
                <c:pt idx="10">
                  <c:v>0.62194967495800002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xVal>
          <c:yVal>
            <c:numRef>
              <c:f>[4]Sheet1!$M$2:$M$16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-0.183104710921</c:v>
                </c:pt>
                <c:pt idx="2">
                  <c:v>-0.15639674848099999</c:v>
                </c:pt>
                <c:pt idx="3">
                  <c:v>-0.131301899098</c:v>
                </c:pt>
                <c:pt idx="4">
                  <c:v>-8.8933488966599999E-2</c:v>
                </c:pt>
                <c:pt idx="5">
                  <c:v>-8.7249314968500004E-3</c:v>
                </c:pt>
                <c:pt idx="6">
                  <c:v>7.6454647829700004E-2</c:v>
                </c:pt>
                <c:pt idx="7">
                  <c:v>0.17321437800700001</c:v>
                </c:pt>
                <c:pt idx="8">
                  <c:v>0.293746131834</c:v>
                </c:pt>
                <c:pt idx="9">
                  <c:v>0.44065184642100003</c:v>
                </c:pt>
                <c:pt idx="10">
                  <c:v>0.58197310244099998</c:v>
                </c:pt>
                <c:pt idx="11">
                  <c:v>0.73022793860099999</c:v>
                </c:pt>
                <c:pt idx="12">
                  <c:v>0.90762858516800005</c:v>
                </c:pt>
                <c:pt idx="13">
                  <c:v>1.09031226952</c:v>
                </c:pt>
                <c:pt idx="14">
                  <c:v>1.2612146468000001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xVal>
          <c:yVal>
            <c:numRef>
              <c:f>[5]Sheet1!$M$2:$M$18</c:f>
              <c:numCache>
                <c:formatCode>General</c:formatCode>
                <c:ptCount val="17"/>
                <c:pt idx="0">
                  <c:v>0</c:v>
                </c:pt>
                <c:pt idx="1">
                  <c:v>-0.16975877487999999</c:v>
                </c:pt>
                <c:pt idx="2">
                  <c:v>-0.17046216753400001</c:v>
                </c:pt>
                <c:pt idx="3">
                  <c:v>-0.14791625707600001</c:v>
                </c:pt>
                <c:pt idx="4">
                  <c:v>-0.13921555238700001</c:v>
                </c:pt>
                <c:pt idx="5">
                  <c:v>-9.1703472768000005E-2</c:v>
                </c:pt>
                <c:pt idx="6">
                  <c:v>-3.4166949028599999E-2</c:v>
                </c:pt>
                <c:pt idx="7">
                  <c:v>7.9814074845900002E-2</c:v>
                </c:pt>
                <c:pt idx="8">
                  <c:v>0.18195188095699999</c:v>
                </c:pt>
                <c:pt idx="9">
                  <c:v>0.28609701869900001</c:v>
                </c:pt>
                <c:pt idx="10">
                  <c:v>0.409721690832</c:v>
                </c:pt>
                <c:pt idx="11">
                  <c:v>0.537214693859</c:v>
                </c:pt>
                <c:pt idx="12">
                  <c:v>0.68113506698199999</c:v>
                </c:pt>
                <c:pt idx="13">
                  <c:v>0.83207019150600003</c:v>
                </c:pt>
                <c:pt idx="14">
                  <c:v>0.99867697951599999</c:v>
                </c:pt>
                <c:pt idx="15">
                  <c:v>1.15082212085</c:v>
                </c:pt>
                <c:pt idx="16">
                  <c:v>1.30401064566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233200"/>
        <c:axId val="314233760"/>
      </c:scatterChart>
      <c:valAx>
        <c:axId val="3142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233760"/>
        <c:crosses val="autoZero"/>
        <c:crossBetween val="midCat"/>
      </c:valAx>
      <c:valAx>
        <c:axId val="314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23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s_r_pred vs s_r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Sheet1!$AD$2:$AD$13</c:f>
              <c:numCache>
                <c:formatCode>General</c:formatCode>
                <c:ptCount val="12"/>
                <c:pt idx="0">
                  <c:v>-1.9179253740304603E-3</c:v>
                </c:pt>
                <c:pt idx="1">
                  <c:v>-1.4551771634487842E-3</c:v>
                </c:pt>
                <c:pt idx="2">
                  <c:v>-0.1167508869937437</c:v>
                </c:pt>
                <c:pt idx="3">
                  <c:v>-0.30416734845493365</c:v>
                </c:pt>
                <c:pt idx="4">
                  <c:v>-0.54541233476474948</c:v>
                </c:pt>
                <c:pt idx="5">
                  <c:v>-0.80371455369479938</c:v>
                </c:pt>
                <c:pt idx="6">
                  <c:v>-1.0775446691335768</c:v>
                </c:pt>
                <c:pt idx="7">
                  <c:v>-1.4252934378493534</c:v>
                </c:pt>
                <c:pt idx="8">
                  <c:v>-1.7511595625846244</c:v>
                </c:pt>
                <c:pt idx="9">
                  <c:v>-2.1131201868599394</c:v>
                </c:pt>
                <c:pt idx="10">
                  <c:v>-2.4313435638939067</c:v>
                </c:pt>
                <c:pt idx="11">
                  <c:v>-2.7911336892796275</c:v>
                </c:pt>
              </c:numCache>
            </c:numRef>
          </c:xVal>
          <c:yVal>
            <c:numRef>
              <c:f>Sheet1!$AS$2:$AS$13</c:f>
              <c:numCache>
                <c:formatCode>General</c:formatCode>
                <c:ptCount val="12"/>
                <c:pt idx="0">
                  <c:v>0</c:v>
                </c:pt>
                <c:pt idx="1">
                  <c:v>2.818437321920573E-4</c:v>
                </c:pt>
                <c:pt idx="2">
                  <c:v>-0.10297561494460319</c:v>
                </c:pt>
                <c:pt idx="3">
                  <c:v>-0.28919673649047706</c:v>
                </c:pt>
                <c:pt idx="4">
                  <c:v>-0.55183657425098098</c:v>
                </c:pt>
                <c:pt idx="5">
                  <c:v>-0.84419688322882935</c:v>
                </c:pt>
                <c:pt idx="6">
                  <c:v>-1.1546939332343289</c:v>
                </c:pt>
                <c:pt idx="7">
                  <c:v>-1.5474539011572663</c:v>
                </c:pt>
                <c:pt idx="8">
                  <c:v>-1.9207922771986639</c:v>
                </c:pt>
                <c:pt idx="9">
                  <c:v>-2.3064966098928208</c:v>
                </c:pt>
                <c:pt idx="10">
                  <c:v>-2.6364811613856536</c:v>
                </c:pt>
                <c:pt idx="11">
                  <c:v>-2.9809832399519398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[1]Sheet1!$AD$2:$AD$12</c:f>
              <c:numCache>
                <c:formatCode>General</c:formatCode>
                <c:ptCount val="11"/>
                <c:pt idx="0">
                  <c:v>4.850295926548287E-3</c:v>
                </c:pt>
                <c:pt idx="1">
                  <c:v>-4.0450284855741425E-2</c:v>
                </c:pt>
                <c:pt idx="2">
                  <c:v>-0.16215753058077409</c:v>
                </c:pt>
                <c:pt idx="3">
                  <c:v>-0.46153130461471714</c:v>
                </c:pt>
                <c:pt idx="4">
                  <c:v>-0.71885931011994497</c:v>
                </c:pt>
                <c:pt idx="5">
                  <c:v>-1.1210017956671885</c:v>
                </c:pt>
                <c:pt idx="6">
                  <c:v>-1.5531532187550792</c:v>
                </c:pt>
                <c:pt idx="7">
                  <c:v>-2.0334153108882016</c:v>
                </c:pt>
                <c:pt idx="8">
                  <c:v>-2.5200484986337504</c:v>
                </c:pt>
                <c:pt idx="9">
                  <c:v>-3.0166209629509613</c:v>
                </c:pt>
                <c:pt idx="10">
                  <c:v>-3.550504947990258</c:v>
                </c:pt>
              </c:numCache>
            </c:numRef>
          </c:xVal>
          <c:yVal>
            <c:numRef>
              <c:f>[1]Sheet1!$AS$2:$AS$12</c:f>
              <c:numCache>
                <c:formatCode>General</c:formatCode>
                <c:ptCount val="11"/>
                <c:pt idx="0">
                  <c:v>0</c:v>
                </c:pt>
                <c:pt idx="1">
                  <c:v>1.5740082678149562E-4</c:v>
                </c:pt>
                <c:pt idx="2">
                  <c:v>-0.11878171915196635</c:v>
                </c:pt>
                <c:pt idx="3">
                  <c:v>-0.44812505147307841</c:v>
                </c:pt>
                <c:pt idx="4">
                  <c:v>-0.74835577599896963</c:v>
                </c:pt>
                <c:pt idx="5">
                  <c:v>-1.2021552805565139</c:v>
                </c:pt>
                <c:pt idx="6">
                  <c:v>-1.6955988996609206</c:v>
                </c:pt>
                <c:pt idx="7">
                  <c:v>-2.1907512788597918</c:v>
                </c:pt>
                <c:pt idx="8">
                  <c:v>-2.6626062134558128</c:v>
                </c:pt>
                <c:pt idx="9">
                  <c:v>-3.1008250360799225</c:v>
                </c:pt>
                <c:pt idx="10">
                  <c:v>-3.5862433433561169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037734404661417"/>
                  <c:y val="0.51546125367634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[2]Sheet1!$AD$2:$AD$17</c:f>
              <c:numCache>
                <c:formatCode>General</c:formatCode>
                <c:ptCount val="16"/>
                <c:pt idx="0">
                  <c:v>-7.3646714530181123E-3</c:v>
                </c:pt>
                <c:pt idx="1">
                  <c:v>-2.7743186307924717E-3</c:v>
                </c:pt>
                <c:pt idx="2">
                  <c:v>3.6056637227999344E-2</c:v>
                </c:pt>
                <c:pt idx="3">
                  <c:v>-5.3830521729392178E-2</c:v>
                </c:pt>
                <c:pt idx="4">
                  <c:v>-2.0860492076021364E-2</c:v>
                </c:pt>
                <c:pt idx="5">
                  <c:v>-0.17253362112402804</c:v>
                </c:pt>
                <c:pt idx="6">
                  <c:v>-0.11966219637354514</c:v>
                </c:pt>
                <c:pt idx="7">
                  <c:v>-0.30668116963163783</c:v>
                </c:pt>
                <c:pt idx="8">
                  <c:v>-0.39891023430928918</c:v>
                </c:pt>
                <c:pt idx="9">
                  <c:v>-0.51187788418595659</c:v>
                </c:pt>
                <c:pt idx="10">
                  <c:v>-0.72445349709451712</c:v>
                </c:pt>
                <c:pt idx="11">
                  <c:v>-0.8823372851110256</c:v>
                </c:pt>
                <c:pt idx="12">
                  <c:v>-1.0283927463105793</c:v>
                </c:pt>
                <c:pt idx="13">
                  <c:v>-1.1633764262104642</c:v>
                </c:pt>
                <c:pt idx="14">
                  <c:v>-1.3692547746034252</c:v>
                </c:pt>
                <c:pt idx="15">
                  <c:v>-1.5788078329901047</c:v>
                </c:pt>
              </c:numCache>
            </c:numRef>
          </c:xVal>
          <c:yVal>
            <c:numRef>
              <c:f>[2]Sheet1!$AS$2:$AS$17</c:f>
              <c:numCache>
                <c:formatCode>General</c:formatCode>
                <c:ptCount val="16"/>
                <c:pt idx="0">
                  <c:v>0</c:v>
                </c:pt>
                <c:pt idx="1">
                  <c:v>3.1440290436111809E-4</c:v>
                </c:pt>
                <c:pt idx="2">
                  <c:v>2.0914750885428213E-2</c:v>
                </c:pt>
                <c:pt idx="3">
                  <c:v>-3.5076846519707106E-2</c:v>
                </c:pt>
                <c:pt idx="4">
                  <c:v>-9.5906728785695901E-3</c:v>
                </c:pt>
                <c:pt idx="5">
                  <c:v>-0.12778555922382823</c:v>
                </c:pt>
                <c:pt idx="6">
                  <c:v>-8.1071416820015493E-2</c:v>
                </c:pt>
                <c:pt idx="7">
                  <c:v>-0.23709709103676474</c:v>
                </c:pt>
                <c:pt idx="8">
                  <c:v>-0.31714311398157341</c:v>
                </c:pt>
                <c:pt idx="9">
                  <c:v>-0.41401241416581447</c:v>
                </c:pt>
                <c:pt idx="10">
                  <c:v>-0.59198777645131639</c:v>
                </c:pt>
                <c:pt idx="11">
                  <c:v>-0.72359113779054607</c:v>
                </c:pt>
                <c:pt idx="12">
                  <c:v>-0.84106314136271043</c:v>
                </c:pt>
                <c:pt idx="13">
                  <c:v>-0.94855444958458224</c:v>
                </c:pt>
                <c:pt idx="14">
                  <c:v>-1.1023878184660132</c:v>
                </c:pt>
                <c:pt idx="15">
                  <c:v>-1.2507263555561963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5701021744863978E-2"/>
                  <c:y val="0.1957759315530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[3]Sheet1!$AD$2:$AD$12</c:f>
              <c:numCache>
                <c:formatCode>General</c:formatCode>
                <c:ptCount val="11"/>
                <c:pt idx="0">
                  <c:v>2.4003572443069832E-3</c:v>
                </c:pt>
                <c:pt idx="1">
                  <c:v>9.9703808983271358E-3</c:v>
                </c:pt>
                <c:pt idx="2">
                  <c:v>-0.15821214050129639</c:v>
                </c:pt>
                <c:pt idx="3">
                  <c:v>-0.32264470836657511</c:v>
                </c:pt>
                <c:pt idx="4">
                  <c:v>-0.7160377934598201</c:v>
                </c:pt>
                <c:pt idx="5">
                  <c:v>-0.99869458508912423</c:v>
                </c:pt>
                <c:pt idx="6">
                  <c:v>-1.4191891767079605</c:v>
                </c:pt>
                <c:pt idx="7">
                  <c:v>-1.7508332780185973</c:v>
                </c:pt>
                <c:pt idx="8">
                  <c:v>-2.1933307755513098</c:v>
                </c:pt>
                <c:pt idx="9">
                  <c:v>-2.6262145728773767</c:v>
                </c:pt>
                <c:pt idx="10">
                  <c:v>-2.9873528008148424</c:v>
                </c:pt>
              </c:numCache>
            </c:numRef>
          </c:xVal>
          <c:yVal>
            <c:numRef>
              <c:f>[3]Sheet1!$AS$2:$AS$12</c:f>
              <c:numCache>
                <c:formatCode>General</c:formatCode>
                <c:ptCount val="11"/>
                <c:pt idx="0">
                  <c:v>0</c:v>
                </c:pt>
                <c:pt idx="1">
                  <c:v>2.5284172742607702E-4</c:v>
                </c:pt>
                <c:pt idx="2">
                  <c:v>-0.1249310944027326</c:v>
                </c:pt>
                <c:pt idx="3">
                  <c:v>-0.26540124491343825</c:v>
                </c:pt>
                <c:pt idx="4">
                  <c:v>-0.60397606737864074</c:v>
                </c:pt>
                <c:pt idx="5">
                  <c:v>-0.85188824711902078</c:v>
                </c:pt>
                <c:pt idx="6">
                  <c:v>-1.2126785024251074</c:v>
                </c:pt>
                <c:pt idx="7">
                  <c:v>-1.5000408779600385</c:v>
                </c:pt>
                <c:pt idx="8">
                  <c:v>-1.8651546569579955</c:v>
                </c:pt>
                <c:pt idx="9">
                  <c:v>-2.1978356624011219</c:v>
                </c:pt>
                <c:pt idx="10">
                  <c:v>-2.4484273220377215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[4]Sheet1!$AD$2:$AD$16</c:f>
              <c:numCache>
                <c:formatCode>General</c:formatCode>
                <c:ptCount val="15"/>
                <c:pt idx="0">
                  <c:v>-5.5490763105969787E-3</c:v>
                </c:pt>
                <c:pt idx="1">
                  <c:v>3.8319450699044966E-2</c:v>
                </c:pt>
                <c:pt idx="2">
                  <c:v>-4.6776410363131404E-2</c:v>
                </c:pt>
                <c:pt idx="3">
                  <c:v>-0.22792370372989579</c:v>
                </c:pt>
                <c:pt idx="4">
                  <c:v>-0.21825719498578811</c:v>
                </c:pt>
                <c:pt idx="5">
                  <c:v>-0.43793676714494434</c:v>
                </c:pt>
                <c:pt idx="6">
                  <c:v>-0.53587894121895219</c:v>
                </c:pt>
                <c:pt idx="7">
                  <c:v>-0.78842716158120285</c:v>
                </c:pt>
                <c:pt idx="8">
                  <c:v>-0.96929930922372654</c:v>
                </c:pt>
                <c:pt idx="9">
                  <c:v>-1.137882342869037</c:v>
                </c:pt>
                <c:pt idx="10">
                  <c:v>-1.3686695110261904</c:v>
                </c:pt>
                <c:pt idx="11">
                  <c:v>-1.6192080908604187</c:v>
                </c:pt>
                <c:pt idx="12">
                  <c:v>-1.8833367834300265</c:v>
                </c:pt>
                <c:pt idx="13">
                  <c:v>-2.0951970683876726</c:v>
                </c:pt>
                <c:pt idx="14">
                  <c:v>-2.4463817128654188</c:v>
                </c:pt>
              </c:numCache>
            </c:numRef>
          </c:xVal>
          <c:yVal>
            <c:numRef>
              <c:f>[4]Sheet1!$AS$2:$AS$16</c:f>
              <c:numCache>
                <c:formatCode>General</c:formatCode>
                <c:ptCount val="15"/>
                <c:pt idx="0">
                  <c:v>0</c:v>
                </c:pt>
                <c:pt idx="1">
                  <c:v>3.0286991172441031E-4</c:v>
                </c:pt>
                <c:pt idx="2">
                  <c:v>-8.6903064567766086E-2</c:v>
                </c:pt>
                <c:pt idx="3">
                  <c:v>-0.29986452851341999</c:v>
                </c:pt>
                <c:pt idx="4">
                  <c:v>-0.28545725072937495</c:v>
                </c:pt>
                <c:pt idx="5">
                  <c:v>-0.60719014465319487</c:v>
                </c:pt>
                <c:pt idx="6">
                  <c:v>-0.7622032526092567</c:v>
                </c:pt>
                <c:pt idx="7">
                  <c:v>-1.1486137710133479</c:v>
                </c:pt>
                <c:pt idx="8">
                  <c:v>-1.4346008447086953</c:v>
                </c:pt>
                <c:pt idx="9">
                  <c:v>-1.6979080270518052</c:v>
                </c:pt>
                <c:pt idx="10">
                  <c:v>-2.0456579075809311</c:v>
                </c:pt>
                <c:pt idx="11">
                  <c:v>-2.4118837709430028</c:v>
                </c:pt>
                <c:pt idx="12">
                  <c:v>-2.7743349654589533</c:v>
                </c:pt>
                <c:pt idx="13">
                  <c:v>-3.0573167052239105</c:v>
                </c:pt>
                <c:pt idx="14">
                  <c:v>-3.4566943178206224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9892115028454909E-2"/>
                  <c:y val="0.55720739973106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[5]Sheet1!$AD$2:$AD$18</c:f>
              <c:numCache>
                <c:formatCode>General</c:formatCode>
                <c:ptCount val="17"/>
                <c:pt idx="0">
                  <c:v>-8.3690043125059788E-3</c:v>
                </c:pt>
                <c:pt idx="1">
                  <c:v>-1.4767528900081039E-2</c:v>
                </c:pt>
                <c:pt idx="2">
                  <c:v>7.5301987622554467E-2</c:v>
                </c:pt>
                <c:pt idx="3">
                  <c:v>-2.0343218828634546E-2</c:v>
                </c:pt>
                <c:pt idx="4">
                  <c:v>8.2319284906789969E-2</c:v>
                </c:pt>
                <c:pt idx="5">
                  <c:v>-1.6043042656769702E-2</c:v>
                </c:pt>
                <c:pt idx="6">
                  <c:v>2.6139887307207399E-2</c:v>
                </c:pt>
                <c:pt idx="7">
                  <c:v>-7.2642923190290976E-2</c:v>
                </c:pt>
                <c:pt idx="8">
                  <c:v>-9.4343759103296065E-2</c:v>
                </c:pt>
                <c:pt idx="9">
                  <c:v>-0.14573214545708968</c:v>
                </c:pt>
                <c:pt idx="10">
                  <c:v>-0.2816048182329749</c:v>
                </c:pt>
                <c:pt idx="11">
                  <c:v>-0.35619294230078413</c:v>
                </c:pt>
                <c:pt idx="12">
                  <c:v>-0.44622018099411775</c:v>
                </c:pt>
                <c:pt idx="13">
                  <c:v>-0.54446467565305579</c:v>
                </c:pt>
                <c:pt idx="14">
                  <c:v>-0.62930760686620069</c:v>
                </c:pt>
                <c:pt idx="15">
                  <c:v>-0.78874501246859596</c:v>
                </c:pt>
                <c:pt idx="16">
                  <c:v>-0.90299144530498499</c:v>
                </c:pt>
              </c:numCache>
            </c:numRef>
          </c:xVal>
          <c:yVal>
            <c:numRef>
              <c:f>[5]Sheet1!$AS$2:$AS$18</c:f>
              <c:numCache>
                <c:formatCode>General</c:formatCode>
                <c:ptCount val="17"/>
                <c:pt idx="0">
                  <c:v>0</c:v>
                </c:pt>
                <c:pt idx="1">
                  <c:v>3.2150364136063501E-4</c:v>
                </c:pt>
                <c:pt idx="2">
                  <c:v>5.1185721310357493E-2</c:v>
                </c:pt>
                <c:pt idx="3">
                  <c:v>-1.1922295277035116E-2</c:v>
                </c:pt>
                <c:pt idx="4">
                  <c:v>7.5721171626574837E-2</c:v>
                </c:pt>
                <c:pt idx="5">
                  <c:v>-8.1944069135534842E-3</c:v>
                </c:pt>
                <c:pt idx="6">
                  <c:v>3.216627453248954E-2</c:v>
                </c:pt>
                <c:pt idx="7">
                  <c:v>-6.0849683540205722E-2</c:v>
                </c:pt>
                <c:pt idx="8">
                  <c:v>-8.2339058476423144E-2</c:v>
                </c:pt>
                <c:pt idx="9">
                  <c:v>-0.13279211680998931</c:v>
                </c:pt>
                <c:pt idx="10">
                  <c:v>-0.26104147370760905</c:v>
                </c:pt>
                <c:pt idx="11">
                  <c:v>-0.33338289957565476</c:v>
                </c:pt>
                <c:pt idx="12">
                  <c:v>-0.41964315204427305</c:v>
                </c:pt>
                <c:pt idx="13">
                  <c:v>-0.50962247074711386</c:v>
                </c:pt>
                <c:pt idx="14">
                  <c:v>-0.58619265706902346</c:v>
                </c:pt>
                <c:pt idx="15">
                  <c:v>-0.72225722971031825</c:v>
                </c:pt>
                <c:pt idx="16">
                  <c:v>-0.81739054542913059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71792"/>
        <c:axId val="315372352"/>
      </c:scatterChart>
      <c:valAx>
        <c:axId val="3153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5372352"/>
        <c:crosses val="autoZero"/>
        <c:crossBetween val="midCat"/>
      </c:valAx>
      <c:valAx>
        <c:axId val="3153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537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s_r_pred vs s_r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Sheet1!$AU$2:$AU$13</c:f>
              <c:numCache>
                <c:formatCode>General</c:formatCode>
                <c:ptCount val="12"/>
                <c:pt idx="0">
                  <c:v>0</c:v>
                </c:pt>
                <c:pt idx="1">
                  <c:v>0.50553339260132379</c:v>
                </c:pt>
                <c:pt idx="2">
                  <c:v>1.3375161788824745</c:v>
                </c:pt>
                <c:pt idx="3">
                  <c:v>2.3139142584808505</c:v>
                </c:pt>
                <c:pt idx="4">
                  <c:v>3.4200394252976576</c:v>
                </c:pt>
                <c:pt idx="5">
                  <c:v>4.5919323124340314</c:v>
                </c:pt>
                <c:pt idx="6">
                  <c:v>5.7733126560731165</c:v>
                </c:pt>
                <c:pt idx="7">
                  <c:v>6.9929155775777341</c:v>
                </c:pt>
                <c:pt idx="8">
                  <c:v>8.2172032570759121</c:v>
                </c:pt>
                <c:pt idx="9">
                  <c:v>9.3837233626651493</c:v>
                </c:pt>
                <c:pt idx="10">
                  <c:v>10.500550202317317</c:v>
                </c:pt>
                <c:pt idx="11">
                  <c:v>11.550328024632535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[1]Sheet1!$AE$2:$AE$12</c:f>
              <c:numCache>
                <c:formatCode>General</c:formatCode>
                <c:ptCount val="11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  <c:pt idx="10">
                  <c:v>10.393042696659142</c:v>
                </c:pt>
              </c:numCache>
            </c:numRef>
          </c:xVal>
          <c:yVal>
            <c:numRef>
              <c:f>[1]Sheet1!$AU$2:$AU$12</c:f>
              <c:numCache>
                <c:formatCode>General</c:formatCode>
                <c:ptCount val="11"/>
                <c:pt idx="0">
                  <c:v>0</c:v>
                </c:pt>
                <c:pt idx="1">
                  <c:v>0.28232444036357118</c:v>
                </c:pt>
                <c:pt idx="2">
                  <c:v>1.2059004074278832</c:v>
                </c:pt>
                <c:pt idx="3">
                  <c:v>2.3427441077933491</c:v>
                </c:pt>
                <c:pt idx="4">
                  <c:v>3.5491491351326516</c:v>
                </c:pt>
                <c:pt idx="5">
                  <c:v>4.7811843510442298</c:v>
                </c:pt>
                <c:pt idx="6">
                  <c:v>6.0535296730153165</c:v>
                </c:pt>
                <c:pt idx="7">
                  <c:v>7.2206071040773159</c:v>
                </c:pt>
                <c:pt idx="8">
                  <c:v>8.3196698247730776</c:v>
                </c:pt>
                <c:pt idx="9">
                  <c:v>9.3348324456003944</c:v>
                </c:pt>
                <c:pt idx="10">
                  <c:v>10.384810816853523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470316334728589"/>
                  <c:y val="0.33815507339820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[2]Sheet1!$AU$2:$AU$17</c:f>
              <c:numCache>
                <c:formatCode>General</c:formatCode>
                <c:ptCount val="16"/>
                <c:pt idx="0">
                  <c:v>0</c:v>
                </c:pt>
                <c:pt idx="1">
                  <c:v>0.56393365802109807</c:v>
                </c:pt>
                <c:pt idx="2">
                  <c:v>1.017244237378548</c:v>
                </c:pt>
                <c:pt idx="3">
                  <c:v>1.5977039384515814</c:v>
                </c:pt>
                <c:pt idx="4">
                  <c:v>2.2943179061374162</c:v>
                </c:pt>
                <c:pt idx="5">
                  <c:v>3.0584409427407171</c:v>
                </c:pt>
                <c:pt idx="6">
                  <c:v>3.8716386660040976</c:v>
                </c:pt>
                <c:pt idx="7">
                  <c:v>4.7164493079734999</c:v>
                </c:pt>
                <c:pt idx="8">
                  <c:v>5.5704706728650812</c:v>
                </c:pt>
                <c:pt idx="9">
                  <c:v>6.4211512550297627</c:v>
                </c:pt>
                <c:pt idx="10">
                  <c:v>7.283807610807612</c:v>
                </c:pt>
                <c:pt idx="11">
                  <c:v>8.1352860188461165</c:v>
                </c:pt>
                <c:pt idx="12">
                  <c:v>8.9519711146584999</c:v>
                </c:pt>
                <c:pt idx="13">
                  <c:v>9.7620061200145649</c:v>
                </c:pt>
                <c:pt idx="14">
                  <c:v>10.539255302486215</c:v>
                </c:pt>
                <c:pt idx="15">
                  <c:v>11.281761285687377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5701021744863978E-2"/>
                  <c:y val="0.1957759315530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[3]Sheet1!$AU$2:$AU$12</c:f>
              <c:numCache>
                <c:formatCode>General</c:formatCode>
                <c:ptCount val="11"/>
                <c:pt idx="0">
                  <c:v>0</c:v>
                </c:pt>
                <c:pt idx="1">
                  <c:v>0.45351349580406258</c:v>
                </c:pt>
                <c:pt idx="2">
                  <c:v>1.1700781683777595</c:v>
                </c:pt>
                <c:pt idx="3">
                  <c:v>2.0124719987381221</c:v>
                </c:pt>
                <c:pt idx="4">
                  <c:v>2.9382753082170918</c:v>
                </c:pt>
                <c:pt idx="5">
                  <c:v>3.858842531712467</c:v>
                </c:pt>
                <c:pt idx="6">
                  <c:v>4.8037031711662062</c:v>
                </c:pt>
                <c:pt idx="7">
                  <c:v>5.7391297212129064</c:v>
                </c:pt>
                <c:pt idx="8">
                  <c:v>6.6584938670395957</c:v>
                </c:pt>
                <c:pt idx="9">
                  <c:v>7.5188133985572794</c:v>
                </c:pt>
                <c:pt idx="10">
                  <c:v>8.2855927526648259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[4]Sheet1!$AU$2:$AU$16</c:f>
              <c:numCache>
                <c:formatCode>General</c:formatCode>
                <c:ptCount val="15"/>
                <c:pt idx="0">
                  <c:v>0</c:v>
                </c:pt>
                <c:pt idx="1">
                  <c:v>0.54324732645312113</c:v>
                </c:pt>
                <c:pt idx="2">
                  <c:v>1.4733678490925839</c:v>
                </c:pt>
                <c:pt idx="3">
                  <c:v>2.6163934492812571</c:v>
                </c:pt>
                <c:pt idx="4">
                  <c:v>3.9887356338217894</c:v>
                </c:pt>
                <c:pt idx="5">
                  <c:v>5.4645971889954836</c:v>
                </c:pt>
                <c:pt idx="6">
                  <c:v>7.0054328977143312</c:v>
                </c:pt>
                <c:pt idx="7">
                  <c:v>8.5875281080290868</c:v>
                </c:pt>
                <c:pt idx="8">
                  <c:v>10.196295862780442</c:v>
                </c:pt>
                <c:pt idx="9">
                  <c:v>11.794210948026171</c:v>
                </c:pt>
                <c:pt idx="10">
                  <c:v>13.364080266285123</c:v>
                </c:pt>
                <c:pt idx="11">
                  <c:v>14.903862541044177</c:v>
                </c:pt>
                <c:pt idx="12">
                  <c:v>16.356665159098782</c:v>
                </c:pt>
                <c:pt idx="13">
                  <c:v>17.750026318239414</c:v>
                </c:pt>
                <c:pt idx="14">
                  <c:v>18.997265149500247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859765212118185E-2"/>
                  <c:y val="0.46154680843174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[5]Sheet1!$AU$2:$AU$18</c:f>
              <c:numCache>
                <c:formatCode>General</c:formatCode>
                <c:ptCount val="17"/>
                <c:pt idx="0">
                  <c:v>0</c:v>
                </c:pt>
                <c:pt idx="1">
                  <c:v>0.57667000534880608</c:v>
                </c:pt>
                <c:pt idx="2">
                  <c:v>1.0466150361875755</c:v>
                </c:pt>
                <c:pt idx="3">
                  <c:v>1.6579369898143832</c:v>
                </c:pt>
                <c:pt idx="4">
                  <c:v>2.40645826065587</c:v>
                </c:pt>
                <c:pt idx="5">
                  <c:v>3.2205321367649415</c:v>
                </c:pt>
                <c:pt idx="6">
                  <c:v>4.1016248933930788</c:v>
                </c:pt>
                <c:pt idx="7">
                  <c:v>5.0231345031037442</c:v>
                </c:pt>
                <c:pt idx="8">
                  <c:v>5.9667374630412615</c:v>
                </c:pt>
                <c:pt idx="9">
                  <c:v>6.9218468865771428</c:v>
                </c:pt>
                <c:pt idx="10">
                  <c:v>7.8697854237770546</c:v>
                </c:pt>
                <c:pt idx="11">
                  <c:v>8.8232431604369879</c:v>
                </c:pt>
                <c:pt idx="12">
                  <c:v>9.7777225336371494</c:v>
                </c:pt>
                <c:pt idx="13">
                  <c:v>10.696387420710563</c:v>
                </c:pt>
                <c:pt idx="14">
                  <c:v>11.595492526928311</c:v>
                </c:pt>
                <c:pt idx="15">
                  <c:v>12.47392829960167</c:v>
                </c:pt>
                <c:pt idx="16">
                  <c:v>13.315109177307667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77408"/>
        <c:axId val="315577968"/>
      </c:scatterChart>
      <c:valAx>
        <c:axId val="3155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5577968"/>
        <c:crosses val="autoZero"/>
        <c:crossBetween val="midCat"/>
      </c:valAx>
      <c:valAx>
        <c:axId val="3155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55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ev_pla_pred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2489982502187228"/>
                  <c:y val="0.21689632545931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Sheet1!$AU$2:$AU$42</c:f>
              <c:numCache>
                <c:formatCode>General</c:formatCode>
                <c:ptCount val="41"/>
                <c:pt idx="0">
                  <c:v>0</c:v>
                </c:pt>
                <c:pt idx="1">
                  <c:v>0.50553339260132379</c:v>
                </c:pt>
                <c:pt idx="2">
                  <c:v>1.3375161788824745</c:v>
                </c:pt>
                <c:pt idx="3">
                  <c:v>2.3139142584808505</c:v>
                </c:pt>
                <c:pt idx="4">
                  <c:v>3.4200394252976576</c:v>
                </c:pt>
                <c:pt idx="5">
                  <c:v>4.5919323124340314</c:v>
                </c:pt>
                <c:pt idx="6">
                  <c:v>5.7733126560731165</c:v>
                </c:pt>
                <c:pt idx="7">
                  <c:v>6.9929155775777341</c:v>
                </c:pt>
                <c:pt idx="8">
                  <c:v>8.2172032570759121</c:v>
                </c:pt>
                <c:pt idx="9">
                  <c:v>9.3837233626651493</c:v>
                </c:pt>
                <c:pt idx="10">
                  <c:v>10.500550202317317</c:v>
                </c:pt>
                <c:pt idx="11">
                  <c:v>11.550328024632535</c:v>
                </c:pt>
                <c:pt idx="12">
                  <c:v>12.445806950091891</c:v>
                </c:pt>
                <c:pt idx="13">
                  <c:v>12.588202533624308</c:v>
                </c:pt>
                <c:pt idx="14">
                  <c:v>11.558536937619069</c:v>
                </c:pt>
                <c:pt idx="15">
                  <c:v>11.120288043334774</c:v>
                </c:pt>
                <c:pt idx="16">
                  <c:v>10.586833888508357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80208"/>
        <c:axId val="315580768"/>
      </c:scatterChart>
      <c:valAx>
        <c:axId val="31558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5580768"/>
        <c:crosses val="autoZero"/>
        <c:crossBetween val="midCat"/>
      </c:valAx>
      <c:valAx>
        <c:axId val="3155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558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ev_pla_pred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2489982502187228"/>
                  <c:y val="0.21689632545931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Sheet1!$AD$2:$AD$13</c:f>
              <c:numCache>
                <c:formatCode>General</c:formatCode>
                <c:ptCount val="12"/>
                <c:pt idx="0">
                  <c:v>-1.9179253740304603E-3</c:v>
                </c:pt>
                <c:pt idx="1">
                  <c:v>-1.4551771634487842E-3</c:v>
                </c:pt>
                <c:pt idx="2">
                  <c:v>-0.1167508869937437</c:v>
                </c:pt>
                <c:pt idx="3">
                  <c:v>-0.30416734845493365</c:v>
                </c:pt>
                <c:pt idx="4">
                  <c:v>-0.54541233476474948</c:v>
                </c:pt>
                <c:pt idx="5">
                  <c:v>-0.80371455369479938</c:v>
                </c:pt>
                <c:pt idx="6">
                  <c:v>-1.0775446691335768</c:v>
                </c:pt>
                <c:pt idx="7">
                  <c:v>-1.4252934378493534</c:v>
                </c:pt>
                <c:pt idx="8">
                  <c:v>-1.7511595625846244</c:v>
                </c:pt>
                <c:pt idx="9">
                  <c:v>-2.1131201868599394</c:v>
                </c:pt>
                <c:pt idx="10">
                  <c:v>-2.4313435638939067</c:v>
                </c:pt>
                <c:pt idx="11">
                  <c:v>-2.7911336892796275</c:v>
                </c:pt>
              </c:numCache>
            </c:numRef>
          </c:xVal>
          <c:yVal>
            <c:numRef>
              <c:f>Sheet1!$AS$2:$AS$42</c:f>
              <c:numCache>
                <c:formatCode>General</c:formatCode>
                <c:ptCount val="41"/>
                <c:pt idx="0">
                  <c:v>0</c:v>
                </c:pt>
                <c:pt idx="1">
                  <c:v>2.818437321920573E-4</c:v>
                </c:pt>
                <c:pt idx="2">
                  <c:v>-0.10297561494460319</c:v>
                </c:pt>
                <c:pt idx="3">
                  <c:v>-0.28919673649047706</c:v>
                </c:pt>
                <c:pt idx="4">
                  <c:v>-0.55183657425098098</c:v>
                </c:pt>
                <c:pt idx="5">
                  <c:v>-0.84419688322882935</c:v>
                </c:pt>
                <c:pt idx="6">
                  <c:v>-1.1546939332343289</c:v>
                </c:pt>
                <c:pt idx="7">
                  <c:v>-1.5474539011572663</c:v>
                </c:pt>
                <c:pt idx="8">
                  <c:v>-1.9207922771986639</c:v>
                </c:pt>
                <c:pt idx="9">
                  <c:v>-2.3064966098928208</c:v>
                </c:pt>
                <c:pt idx="10">
                  <c:v>-2.6364811613856536</c:v>
                </c:pt>
                <c:pt idx="11">
                  <c:v>-2.9809832399519398</c:v>
                </c:pt>
                <c:pt idx="12">
                  <c:v>-3.444842847889555</c:v>
                </c:pt>
                <c:pt idx="13">
                  <c:v>-3.5780628570302819</c:v>
                </c:pt>
                <c:pt idx="14">
                  <c:v>-2.732796078122635</c:v>
                </c:pt>
                <c:pt idx="15">
                  <c:v>-2.2882989842825916</c:v>
                </c:pt>
                <c:pt idx="16">
                  <c:v>-1.950265083110494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83008"/>
        <c:axId val="315583568"/>
      </c:scatterChart>
      <c:valAx>
        <c:axId val="3155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5583568"/>
        <c:crosses val="autoZero"/>
        <c:crossBetween val="midCat"/>
      </c:valAx>
      <c:valAx>
        <c:axId val="3155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55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21774</xdr:colOff>
      <xdr:row>0</xdr:row>
      <xdr:rowOff>0</xdr:rowOff>
    </xdr:from>
    <xdr:to>
      <xdr:col>57</xdr:col>
      <xdr:colOff>740230</xdr:colOff>
      <xdr:row>15</xdr:row>
      <xdr:rowOff>112699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15</xdr:row>
      <xdr:rowOff>112699</xdr:rowOff>
    </xdr:from>
    <xdr:to>
      <xdr:col>57</xdr:col>
      <xdr:colOff>740229</xdr:colOff>
      <xdr:row>31</xdr:row>
      <xdr:rowOff>130629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0</xdr:colOff>
      <xdr:row>32</xdr:row>
      <xdr:rowOff>0</xdr:rowOff>
    </xdr:from>
    <xdr:to>
      <xdr:col>57</xdr:col>
      <xdr:colOff>718456</xdr:colOff>
      <xdr:row>47</xdr:row>
      <xdr:rowOff>112699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0</xdr:colOff>
      <xdr:row>48</xdr:row>
      <xdr:rowOff>0</xdr:rowOff>
    </xdr:from>
    <xdr:to>
      <xdr:col>57</xdr:col>
      <xdr:colOff>718456</xdr:colOff>
      <xdr:row>63</xdr:row>
      <xdr:rowOff>112699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0</xdr:colOff>
      <xdr:row>0</xdr:row>
      <xdr:rowOff>0</xdr:rowOff>
    </xdr:from>
    <xdr:to>
      <xdr:col>64</xdr:col>
      <xdr:colOff>718456</xdr:colOff>
      <xdr:row>15</xdr:row>
      <xdr:rowOff>112699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0</xdr:colOff>
      <xdr:row>16</xdr:row>
      <xdr:rowOff>0</xdr:rowOff>
    </xdr:from>
    <xdr:to>
      <xdr:col>64</xdr:col>
      <xdr:colOff>718456</xdr:colOff>
      <xdr:row>31</xdr:row>
      <xdr:rowOff>112699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385483</xdr:colOff>
      <xdr:row>18</xdr:row>
      <xdr:rowOff>0</xdr:rowOff>
    </xdr:from>
    <xdr:to>
      <xdr:col>50</xdr:col>
      <xdr:colOff>286871</xdr:colOff>
      <xdr:row>34</xdr:row>
      <xdr:rowOff>17929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18</xdr:row>
      <xdr:rowOff>0</xdr:rowOff>
    </xdr:from>
    <xdr:to>
      <xdr:col>43</xdr:col>
      <xdr:colOff>376518</xdr:colOff>
      <xdr:row>34</xdr:row>
      <xdr:rowOff>17929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E_ani_e&amp;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3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MP_2P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MP_4P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MP_5PP_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0.66639920393499996</v>
          </cell>
          <cell r="I2">
            <v>0</v>
          </cell>
          <cell r="K2">
            <v>0</v>
          </cell>
          <cell r="M2">
            <v>0</v>
          </cell>
          <cell r="AD2">
            <v>4.850295926548287E-3</v>
          </cell>
          <cell r="AE2">
            <v>7.8712636408795333E-8</v>
          </cell>
          <cell r="AK2">
            <v>2515.4747919599999</v>
          </cell>
          <cell r="AS2">
            <v>0</v>
          </cell>
          <cell r="AU2">
            <v>0</v>
          </cell>
        </row>
        <row r="3">
          <cell r="H3">
            <v>0.66399543185400001</v>
          </cell>
          <cell r="I3">
            <v>0.112944632931</v>
          </cell>
          <cell r="K3">
            <v>2.88955635048E-2</v>
          </cell>
          <cell r="M3">
            <v>6.5848467770900004E-2</v>
          </cell>
          <cell r="AD3">
            <v>-4.0450284855741425E-2</v>
          </cell>
          <cell r="AE3">
            <v>0.60385484924843991</v>
          </cell>
          <cell r="AK3">
            <v>7369.2502595533333</v>
          </cell>
          <cell r="AS3">
            <v>1.5740082678149562E-4</v>
          </cell>
          <cell r="AU3">
            <v>0.28232444036357118</v>
          </cell>
        </row>
        <row r="4">
          <cell r="H4">
            <v>0.66111647616900004</v>
          </cell>
          <cell r="I4">
            <v>0.46275155698999998</v>
          </cell>
          <cell r="K4">
            <v>0.122034816881</v>
          </cell>
          <cell r="M4">
            <v>3.02479383603E-2</v>
          </cell>
          <cell r="AD4">
            <v>-0.16215753058077409</v>
          </cell>
          <cell r="AE4">
            <v>1.5489256315891522</v>
          </cell>
          <cell r="AK4">
            <v>25328.292626999999</v>
          </cell>
          <cell r="AS4">
            <v>-0.11878171915196635</v>
          </cell>
          <cell r="AU4">
            <v>1.2059004074278832</v>
          </cell>
        </row>
        <row r="5">
          <cell r="H5">
            <v>0.66271334744400001</v>
          </cell>
          <cell r="I5">
            <v>0.90095018846200003</v>
          </cell>
          <cell r="K5">
            <v>0.375713181678</v>
          </cell>
          <cell r="M5">
            <v>3.9362677192599997E-2</v>
          </cell>
          <cell r="AD5">
            <v>-0.46153130461471714</v>
          </cell>
          <cell r="AE5">
            <v>2.5823189195798366</v>
          </cell>
          <cell r="AI5">
            <v>0.28969974695310946</v>
          </cell>
          <cell r="AK5">
            <v>49400.543063766672</v>
          </cell>
          <cell r="AP5">
            <v>1.7322564764106896</v>
          </cell>
          <cell r="AS5">
            <v>-0.44812505147307841</v>
          </cell>
          <cell r="AU5">
            <v>2.3427441077933491</v>
          </cell>
        </row>
        <row r="6">
          <cell r="H6">
            <v>0.66446645010899996</v>
          </cell>
          <cell r="I6">
            <v>1.3939363577599999</v>
          </cell>
          <cell r="K6">
            <v>0.72701213389300001</v>
          </cell>
          <cell r="M6">
            <v>6.09566768358E-2</v>
          </cell>
          <cell r="AD6">
            <v>-0.71885931011994497</v>
          </cell>
          <cell r="AE6">
            <v>3.616329679161276</v>
          </cell>
          <cell r="AI6">
            <v>0.24886395341707321</v>
          </cell>
          <cell r="AK6">
            <v>76159.720779999989</v>
          </cell>
          <cell r="AP6">
            <v>1.6671504107658244</v>
          </cell>
          <cell r="AS6">
            <v>-0.74835577599896963</v>
          </cell>
          <cell r="AU6">
            <v>3.5491491351326516</v>
          </cell>
        </row>
        <row r="7">
          <cell r="H7">
            <v>0.66913458300600004</v>
          </cell>
          <cell r="I7">
            <v>1.93615011175</v>
          </cell>
          <cell r="K7">
            <v>1.1423282424500001</v>
          </cell>
          <cell r="M7">
            <v>0.101427345163</v>
          </cell>
          <cell r="AD7">
            <v>-1.1210017956671885</v>
          </cell>
          <cell r="AE7">
            <v>4.708119553395461</v>
          </cell>
          <cell r="AI7">
            <v>0.36833322513576033</v>
          </cell>
          <cell r="AK7">
            <v>104360.67064436666</v>
          </cell>
          <cell r="AP7">
            <v>1.6235078267812537</v>
          </cell>
          <cell r="AS7">
            <v>-1.2021552805565139</v>
          </cell>
          <cell r="AU7">
            <v>4.7811843510442298</v>
          </cell>
        </row>
        <row r="8">
          <cell r="H8">
            <v>0.67458942665199995</v>
          </cell>
          <cell r="I8">
            <v>2.5131670861900002</v>
          </cell>
          <cell r="K8">
            <v>1.5978758454999999</v>
          </cell>
          <cell r="M8">
            <v>0.15789478925600001</v>
          </cell>
          <cell r="AD8">
            <v>-1.5531532187550792</v>
          </cell>
          <cell r="AE8">
            <v>5.8224228299217398</v>
          </cell>
          <cell r="AI8">
            <v>0.3878220877489264</v>
          </cell>
          <cell r="AK8">
            <v>134186.94364290001</v>
          </cell>
          <cell r="AP8">
            <v>1.5909360061713129</v>
          </cell>
          <cell r="AS8">
            <v>-1.6955988996609206</v>
          </cell>
          <cell r="AU8">
            <v>6.0535296730153165</v>
          </cell>
        </row>
        <row r="9">
          <cell r="H9">
            <v>0.68120604074900004</v>
          </cell>
          <cell r="I9">
            <v>3.1286209441400001</v>
          </cell>
          <cell r="K9">
            <v>2.07144989808</v>
          </cell>
          <cell r="M9">
            <v>0.22742787231600001</v>
          </cell>
          <cell r="AD9">
            <v>-2.0334153108882016</v>
          </cell>
          <cell r="AE9">
            <v>6.9544037559349565</v>
          </cell>
          <cell r="AI9">
            <v>0.42426694752232513</v>
          </cell>
          <cell r="AK9">
            <v>162015.33762943334</v>
          </cell>
          <cell r="AP9">
            <v>1.5660912330976451</v>
          </cell>
          <cell r="AS9">
            <v>-2.1907512788597918</v>
          </cell>
          <cell r="AU9">
            <v>7.2206071040773159</v>
          </cell>
        </row>
        <row r="10">
          <cell r="H10">
            <v>0.68814664427100003</v>
          </cell>
          <cell r="I10">
            <v>3.7674422456699999</v>
          </cell>
          <cell r="K10">
            <v>2.5706581653999998</v>
          </cell>
          <cell r="M10">
            <v>0.31685360629999998</v>
          </cell>
          <cell r="AD10">
            <v>-2.5200484986337504</v>
          </cell>
          <cell r="AE10">
            <v>8.087888554101534</v>
          </cell>
          <cell r="AI10">
            <v>0.4293248471727919</v>
          </cell>
          <cell r="AK10">
            <v>188604.79414103334</v>
          </cell>
          <cell r="AP10">
            <v>1.5470482432552271</v>
          </cell>
          <cell r="AS10">
            <v>-2.6626062134558128</v>
          </cell>
          <cell r="AU10">
            <v>8.3196698247730776</v>
          </cell>
        </row>
        <row r="11">
          <cell r="H11">
            <v>0.69543474577300002</v>
          </cell>
          <cell r="I11">
            <v>4.4114544909299997</v>
          </cell>
          <cell r="K11">
            <v>3.0825401082799999</v>
          </cell>
          <cell r="M11">
            <v>0.41901386175900002</v>
          </cell>
          <cell r="AD11">
            <v>-3.0166209629509613</v>
          </cell>
          <cell r="AE11">
            <v>9.2382312100566431</v>
          </cell>
          <cell r="AI11">
            <v>0.43167352070841503</v>
          </cell>
          <cell r="AK11">
            <v>213458.34164</v>
          </cell>
          <cell r="AP11">
            <v>1.5317723436675272</v>
          </cell>
          <cell r="AS11">
            <v>-3.1008250360799225</v>
          </cell>
          <cell r="AU11">
            <v>9.3348324456003944</v>
          </cell>
        </row>
        <row r="12">
          <cell r="H12">
            <v>0.70338931476199995</v>
          </cell>
          <cell r="I12">
            <v>5.0655207770899997</v>
          </cell>
          <cell r="K12">
            <v>3.5997949326200001</v>
          </cell>
          <cell r="M12">
            <v>0.52421283679200004</v>
          </cell>
          <cell r="AD12">
            <v>-3.550504947990258</v>
          </cell>
          <cell r="AE12">
            <v>10.393042696659142</v>
          </cell>
          <cell r="AI12">
            <v>0.46231267287616296</v>
          </cell>
          <cell r="AK12">
            <v>239369.36507900001</v>
          </cell>
          <cell r="AP12">
            <v>1.518649905691144</v>
          </cell>
          <cell r="AS12">
            <v>-3.5862433433561169</v>
          </cell>
          <cell r="AU12">
            <v>10.384810816853523</v>
          </cell>
        </row>
        <row r="13">
          <cell r="H13">
            <v>0.71358375624199999</v>
          </cell>
          <cell r="AK13">
            <v>260588.73698333334</v>
          </cell>
        </row>
        <row r="14">
          <cell r="H14">
            <v>0.72185379502000002</v>
          </cell>
          <cell r="AK14">
            <v>278776.51919733331</v>
          </cell>
        </row>
        <row r="15">
          <cell r="H15">
            <v>0.73535420229799997</v>
          </cell>
          <cell r="AK15">
            <v>277316.525586</v>
          </cell>
        </row>
        <row r="16">
          <cell r="H16">
            <v>0.76002962424499998</v>
          </cell>
          <cell r="AK16">
            <v>262834.2941623333</v>
          </cell>
        </row>
        <row r="17">
          <cell r="H17">
            <v>0.76969494942200001</v>
          </cell>
          <cell r="AK17">
            <v>259877.62820366668</v>
          </cell>
        </row>
        <row r="18">
          <cell r="H18">
            <v>0.79135584571499995</v>
          </cell>
          <cell r="AK18">
            <v>239984.43078466668</v>
          </cell>
        </row>
        <row r="19">
          <cell r="H19">
            <v>0.80615180037800005</v>
          </cell>
        </row>
        <row r="20">
          <cell r="H20">
            <v>0.82066995659300002</v>
          </cell>
        </row>
        <row r="21">
          <cell r="H21">
            <v>0.83237988097799998</v>
          </cell>
        </row>
        <row r="22">
          <cell r="H22">
            <v>0.84161996215199997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K1" t="str">
            <v>p</v>
          </cell>
        </row>
        <row r="2">
          <cell r="H2">
            <v>0.66913343112099999</v>
          </cell>
          <cell r="I2">
            <v>0</v>
          </cell>
          <cell r="K2">
            <v>0</v>
          </cell>
          <cell r="M2">
            <v>0</v>
          </cell>
          <cell r="AD2">
            <v>-7.3646714530181123E-3</v>
          </cell>
          <cell r="AE2">
            <v>2.531280308865322E-6</v>
          </cell>
          <cell r="AK2">
            <v>2722.5836246366666</v>
          </cell>
          <cell r="AS2">
            <v>0</v>
          </cell>
          <cell r="AU2">
            <v>0</v>
          </cell>
        </row>
        <row r="3">
          <cell r="H3">
            <v>0.65843335421799998</v>
          </cell>
          <cell r="I3">
            <v>9.8317337471399993E-2</v>
          </cell>
          <cell r="K3">
            <v>-2.0740151358399999E-2</v>
          </cell>
          <cell r="M3">
            <v>-0.17662569046599999</v>
          </cell>
          <cell r="AD3">
            <v>-2.7743186307924717E-3</v>
          </cell>
          <cell r="AE3">
            <v>0.79227428895571161</v>
          </cell>
          <cell r="AK3">
            <v>43859.805339299994</v>
          </cell>
          <cell r="AS3">
            <v>3.1440290436111809E-4</v>
          </cell>
          <cell r="AU3">
            <v>0.56393365802109807</v>
          </cell>
        </row>
        <row r="4">
          <cell r="H4">
            <v>0.651271657994</v>
          </cell>
          <cell r="I4">
            <v>0.28211436620300001</v>
          </cell>
          <cell r="K4">
            <v>3.9520735906500001E-2</v>
          </cell>
          <cell r="M4">
            <v>-0.16667539188300001</v>
          </cell>
          <cell r="AD4">
            <v>3.6056637227999344E-2</v>
          </cell>
          <cell r="AE4">
            <v>1.6467493256652945</v>
          </cell>
          <cell r="AI4">
            <v>-4.5444225039413991E-2</v>
          </cell>
          <cell r="AK4">
            <v>125791.86203140001</v>
          </cell>
          <cell r="AP4">
            <v>1.6356216271168877</v>
          </cell>
          <cell r="AS4">
            <v>2.0914750885428213E-2</v>
          </cell>
          <cell r="AU4">
            <v>1.017244237378548</v>
          </cell>
        </row>
        <row r="5">
          <cell r="H5">
            <v>0.647773694791</v>
          </cell>
          <cell r="I5">
            <v>0.52362424531100005</v>
          </cell>
          <cell r="K5">
            <v>0.16592598198299999</v>
          </cell>
          <cell r="M5">
            <v>-0.148336451289</v>
          </cell>
          <cell r="AD5">
            <v>-5.3830521729392178E-2</v>
          </cell>
          <cell r="AE5">
            <v>2.5786011719554747</v>
          </cell>
          <cell r="AI5">
            <v>9.6460783240644582E-2</v>
          </cell>
          <cell r="AK5">
            <v>240700.15517366666</v>
          </cell>
          <cell r="AP5">
            <v>1.5440124208187311</v>
          </cell>
          <cell r="AS5">
            <v>-3.5076846519707106E-2</v>
          </cell>
          <cell r="AU5">
            <v>1.5977039384515814</v>
          </cell>
        </row>
        <row r="6">
          <cell r="H6">
            <v>0.64305980651799999</v>
          </cell>
          <cell r="I6">
            <v>0.79481777413499999</v>
          </cell>
          <cell r="K6">
            <v>0.35042848165500001</v>
          </cell>
          <cell r="M6">
            <v>-0.123128385194</v>
          </cell>
          <cell r="AD6">
            <v>-2.0860492076021364E-2</v>
          </cell>
          <cell r="AE6">
            <v>3.4797714886515165</v>
          </cell>
          <cell r="AI6">
            <v>-3.6585791878108835E-2</v>
          </cell>
          <cell r="AK6">
            <v>384207.03470800002</v>
          </cell>
          <cell r="AP6">
            <v>1.4846589622644111</v>
          </cell>
          <cell r="AS6">
            <v>-9.5906728785695901E-3</v>
          </cell>
          <cell r="AU6">
            <v>2.2943179061374162</v>
          </cell>
        </row>
        <row r="7">
          <cell r="H7">
            <v>0.64203364061099999</v>
          </cell>
          <cell r="I7">
            <v>1.1025048987599999</v>
          </cell>
          <cell r="K7">
            <v>0.590966665635</v>
          </cell>
          <cell r="M7">
            <v>-7.8269896071000003E-2</v>
          </cell>
          <cell r="AD7">
            <v>-0.17253362112402804</v>
          </cell>
          <cell r="AE7">
            <v>4.46032940890486</v>
          </cell>
          <cell r="AI7">
            <v>0.15468043846794832</v>
          </cell>
          <cell r="AK7">
            <v>550081.61634333339</v>
          </cell>
          <cell r="AP7">
            <v>1.4417039812757488</v>
          </cell>
          <cell r="AS7">
            <v>-0.12778555922382823</v>
          </cell>
          <cell r="AU7">
            <v>3.0584409427407171</v>
          </cell>
        </row>
        <row r="8">
          <cell r="H8">
            <v>0.63810672446700001</v>
          </cell>
          <cell r="I8">
            <v>1.43364573688</v>
          </cell>
          <cell r="K8">
            <v>0.85752776775499995</v>
          </cell>
          <cell r="M8">
            <v>9.9847637295599999E-3</v>
          </cell>
          <cell r="AD8">
            <v>-0.11966219637354514</v>
          </cell>
          <cell r="AE8">
            <v>5.3807128307200633</v>
          </cell>
          <cell r="AI8">
            <v>-5.7444999005097835E-2</v>
          </cell>
          <cell r="AK8">
            <v>729663.24277466664</v>
          </cell>
          <cell r="AP8">
            <v>1.4090597034444348</v>
          </cell>
          <cell r="AS8">
            <v>-8.1071416820015493E-2</v>
          </cell>
          <cell r="AU8">
            <v>3.8716386660040976</v>
          </cell>
        </row>
        <row r="9">
          <cell r="H9">
            <v>0.63851383399200001</v>
          </cell>
          <cell r="I9">
            <v>1.79097357482</v>
          </cell>
          <cell r="K9">
            <v>1.1397547406299999</v>
          </cell>
          <cell r="M9">
            <v>0.11247825017800001</v>
          </cell>
          <cell r="AD9">
            <v>-0.30668116963163783</v>
          </cell>
          <cell r="AE9">
            <v>6.3933386030602106</v>
          </cell>
          <cell r="AI9">
            <v>0.18468715528136079</v>
          </cell>
          <cell r="AK9">
            <v>923395.66245333327</v>
          </cell>
          <cell r="AP9">
            <v>1.3831153210120573</v>
          </cell>
          <cell r="AS9">
            <v>-0.23709709103676474</v>
          </cell>
          <cell r="AU9">
            <v>4.7164493079734999</v>
          </cell>
        </row>
        <row r="10">
          <cell r="H10">
            <v>0.63766538666499994</v>
          </cell>
          <cell r="I10">
            <v>2.17786333454</v>
          </cell>
          <cell r="K10">
            <v>1.4577811923899999</v>
          </cell>
          <cell r="M10">
            <v>0.22259340647600001</v>
          </cell>
          <cell r="AD10">
            <v>-0.39891023430928918</v>
          </cell>
          <cell r="AE10">
            <v>7.3773424148796956</v>
          </cell>
          <cell r="AI10">
            <v>9.3728361180953165E-2</v>
          </cell>
          <cell r="AK10">
            <v>1123146.0568890001</v>
          </cell>
          <cell r="AP10">
            <v>1.3618524601923803</v>
          </cell>
          <cell r="AS10">
            <v>-0.31714311398157341</v>
          </cell>
          <cell r="AU10">
            <v>5.5704706728650812</v>
          </cell>
        </row>
        <row r="11">
          <cell r="H11">
            <v>0.63743120925999996</v>
          </cell>
          <cell r="I11">
            <v>2.5841536164400001</v>
          </cell>
          <cell r="K11">
            <v>1.7774310472599999</v>
          </cell>
          <cell r="M11">
            <v>0.34304884460000001</v>
          </cell>
          <cell r="AD11">
            <v>-0.51187788418595659</v>
          </cell>
          <cell r="AE11">
            <v>8.3693944476711231</v>
          </cell>
          <cell r="AI11">
            <v>0.11387270641319085</v>
          </cell>
          <cell r="AK11">
            <v>1325751.0573406667</v>
          </cell>
          <cell r="AP11">
            <v>1.3442472387769562</v>
          </cell>
          <cell r="AS11">
            <v>-0.41401241416581447</v>
          </cell>
          <cell r="AU11">
            <v>6.4211512550297627</v>
          </cell>
        </row>
        <row r="12">
          <cell r="H12">
            <v>0.63903546103499997</v>
          </cell>
          <cell r="I12">
            <v>3.0060361039700001</v>
          </cell>
          <cell r="K12">
            <v>2.1165968069700001</v>
          </cell>
          <cell r="M12">
            <v>0.47367314709000002</v>
          </cell>
          <cell r="AD12">
            <v>-0.72445349709451712</v>
          </cell>
          <cell r="AE12">
            <v>9.3997601185372393</v>
          </cell>
          <cell r="AI12">
            <v>0.20631084567275165</v>
          </cell>
          <cell r="AK12">
            <v>1534206.2600356666</v>
          </cell>
          <cell r="AP12">
            <v>1.329224375110359</v>
          </cell>
          <cell r="AS12">
            <v>-0.59198777645131639</v>
          </cell>
          <cell r="AU12">
            <v>7.283807610807612</v>
          </cell>
        </row>
        <row r="13">
          <cell r="H13">
            <v>0.63991141178499999</v>
          </cell>
          <cell r="I13">
            <v>3.4383422972100002</v>
          </cell>
          <cell r="K13">
            <v>2.4697892319800001</v>
          </cell>
          <cell r="M13">
            <v>0.64496488439199995</v>
          </cell>
          <cell r="AD13">
            <v>-0.8823372851110256</v>
          </cell>
          <cell r="AE13">
            <v>10.42127381778735</v>
          </cell>
          <cell r="AI13">
            <v>0.15455865949953521</v>
          </cell>
          <cell r="AK13">
            <v>1742907.02988</v>
          </cell>
          <cell r="AP13">
            <v>1.3161821183565607</v>
          </cell>
          <cell r="AS13">
            <v>-0.72359113779054607</v>
          </cell>
          <cell r="AU13">
            <v>8.1352860188461165</v>
          </cell>
        </row>
        <row r="14">
          <cell r="H14">
            <v>0.64078517544199998</v>
          </cell>
          <cell r="I14">
            <v>3.8837859605</v>
          </cell>
          <cell r="K14">
            <v>2.8259712619399999</v>
          </cell>
          <cell r="M14">
            <v>0.80850408768199999</v>
          </cell>
          <cell r="AD14">
            <v>-1.0283927463105793</v>
          </cell>
          <cell r="AE14">
            <v>11.4366759110223</v>
          </cell>
          <cell r="AI14">
            <v>0.14384002374294735</v>
          </cell>
          <cell r="AK14">
            <v>1945440.1324166667</v>
          </cell>
          <cell r="AP14">
            <v>1.3049630913246724</v>
          </cell>
          <cell r="AS14">
            <v>-0.84106314136271043</v>
          </cell>
          <cell r="AU14">
            <v>8.9519711146584999</v>
          </cell>
        </row>
        <row r="15">
          <cell r="H15">
            <v>0.64158719462400005</v>
          </cell>
          <cell r="I15">
            <v>4.3316005647900004</v>
          </cell>
          <cell r="K15">
            <v>3.1821360110899999</v>
          </cell>
          <cell r="M15">
            <v>0.969511239001</v>
          </cell>
          <cell r="AD15">
            <v>-1.1633764262104642</v>
          </cell>
          <cell r="AE15">
            <v>12.453888443639299</v>
          </cell>
          <cell r="AI15">
            <v>0.13269958398232701</v>
          </cell>
          <cell r="AK15">
            <v>2148422.9221899998</v>
          </cell>
          <cell r="AP15">
            <v>1.2951491902278758</v>
          </cell>
          <cell r="AS15">
            <v>-0.94855444958458224</v>
          </cell>
          <cell r="AU15">
            <v>9.7620061200145649</v>
          </cell>
        </row>
        <row r="16">
          <cell r="H16">
            <v>0.64371388454</v>
          </cell>
          <cell r="I16">
            <v>4.7980541774300001</v>
          </cell>
          <cell r="K16">
            <v>3.5402390813200002</v>
          </cell>
          <cell r="M16">
            <v>1.1483404232200001</v>
          </cell>
          <cell r="AD16">
            <v>-1.3692547746034252</v>
          </cell>
          <cell r="AE16">
            <v>13.494096944178469</v>
          </cell>
          <cell r="AI16">
            <v>0.19792027106704868</v>
          </cell>
          <cell r="AK16">
            <v>2344706.9102633335</v>
          </cell>
          <cell r="AP16">
            <v>1.2864551675378204</v>
          </cell>
          <cell r="AS16">
            <v>-1.1023878184660132</v>
          </cell>
          <cell r="AU16">
            <v>10.539255302486215</v>
          </cell>
        </row>
        <row r="17">
          <cell r="H17">
            <v>0.64602498064699998</v>
          </cell>
          <cell r="I17">
            <v>5.27231004181</v>
          </cell>
          <cell r="K17">
            <v>3.9192197022299999</v>
          </cell>
          <cell r="M17">
            <v>1.33766672672</v>
          </cell>
          <cell r="AD17">
            <v>-1.5788078329901047</v>
          </cell>
          <cell r="AE17">
            <v>14.54301115556521</v>
          </cell>
          <cell r="AI17">
            <v>0.19978093166421609</v>
          </cell>
          <cell r="AK17">
            <v>2533717.0905633331</v>
          </cell>
          <cell r="AP17">
            <v>1.2788189027392434</v>
          </cell>
          <cell r="AS17">
            <v>-1.2507263555561963</v>
          </cell>
          <cell r="AU17">
            <v>11.281761285687377</v>
          </cell>
        </row>
        <row r="18">
          <cell r="H18">
            <v>0.67549807377299997</v>
          </cell>
          <cell r="AK18">
            <v>2476147.9672166668</v>
          </cell>
        </row>
        <row r="19">
          <cell r="H19">
            <v>0.70194551813700001</v>
          </cell>
        </row>
        <row r="20">
          <cell r="H20">
            <v>0.72558047761300004</v>
          </cell>
        </row>
        <row r="21">
          <cell r="H21">
            <v>0.74272010639899999</v>
          </cell>
        </row>
        <row r="22">
          <cell r="H22">
            <v>0.74942898528599999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K1" t="str">
            <v>p</v>
          </cell>
        </row>
        <row r="2">
          <cell r="H2">
            <v>0.66856762524799995</v>
          </cell>
          <cell r="I2">
            <v>0</v>
          </cell>
          <cell r="K2">
            <v>0</v>
          </cell>
          <cell r="M2">
            <v>0</v>
          </cell>
          <cell r="AD2">
            <v>2.4003572443069832E-3</v>
          </cell>
          <cell r="AE2">
            <v>9.588996263687477E-10</v>
          </cell>
          <cell r="AK2">
            <v>2556.0498433166663</v>
          </cell>
          <cell r="AS2">
            <v>0</v>
          </cell>
          <cell r="AU2">
            <v>0</v>
          </cell>
        </row>
        <row r="3">
          <cell r="H3">
            <v>0.66148360454900001</v>
          </cell>
          <cell r="I3">
            <v>0.22966111401600001</v>
          </cell>
          <cell r="K3">
            <v>9.4467804428999998E-3</v>
          </cell>
          <cell r="M3">
            <v>-0.165464503634</v>
          </cell>
          <cell r="AD3">
            <v>9.9703808983271358E-3</v>
          </cell>
          <cell r="AE3">
            <v>0.86439544855037098</v>
          </cell>
          <cell r="AK3">
            <v>19947.490459600001</v>
          </cell>
          <cell r="AS3">
            <v>2.5284172742607702E-4</v>
          </cell>
          <cell r="AU3">
            <v>0.45351349580406258</v>
          </cell>
        </row>
        <row r="4">
          <cell r="H4">
            <v>0.65960356567800005</v>
          </cell>
          <cell r="I4">
            <v>0.57928592958299996</v>
          </cell>
          <cell r="K4">
            <v>0.14322042447200001</v>
          </cell>
          <cell r="M4">
            <v>-0.11339904918599999</v>
          </cell>
          <cell r="AD4">
            <v>-0.15821214050129639</v>
          </cell>
          <cell r="AE4">
            <v>1.8270880839220307</v>
          </cell>
          <cell r="AI4">
            <v>0.17470012257307291</v>
          </cell>
          <cell r="AK4">
            <v>51321.077509900002</v>
          </cell>
          <cell r="AP4">
            <v>1.7404396115775711</v>
          </cell>
          <cell r="AS4">
            <v>-0.1249310944027326</v>
          </cell>
          <cell r="AU4">
            <v>1.1700781683777595</v>
          </cell>
        </row>
        <row r="5">
          <cell r="H5">
            <v>0.65891715554100005</v>
          </cell>
          <cell r="I5">
            <v>0.99229709529499999</v>
          </cell>
          <cell r="K5">
            <v>0.41777704494700002</v>
          </cell>
          <cell r="M5">
            <v>-7.3105874440700006E-2</v>
          </cell>
          <cell r="AD5">
            <v>-0.32264470836657511</v>
          </cell>
          <cell r="AE5">
            <v>2.8131835652496848</v>
          </cell>
          <cell r="AI5">
            <v>0.16675116251814767</v>
          </cell>
          <cell r="AK5">
            <v>90638.674862666681</v>
          </cell>
          <cell r="AP5">
            <v>1.6531141584289157</v>
          </cell>
          <cell r="AS5">
            <v>-0.26540124491343825</v>
          </cell>
          <cell r="AU5">
            <v>2.0124719987381221</v>
          </cell>
        </row>
        <row r="6">
          <cell r="H6">
            <v>0.66271595139999995</v>
          </cell>
          <cell r="I6">
            <v>1.4506563371700001</v>
          </cell>
          <cell r="K6">
            <v>0.75828817383000002</v>
          </cell>
          <cell r="M6">
            <v>-2.5593465599700001E-2</v>
          </cell>
          <cell r="AD6">
            <v>-0.7160377934598201</v>
          </cell>
          <cell r="AE6">
            <v>3.8888826306841788</v>
          </cell>
          <cell r="AI6">
            <v>0.36570923758713736</v>
          </cell>
          <cell r="AK6">
            <v>135775.63518106667</v>
          </cell>
          <cell r="AP6">
            <v>1.5974582636996595</v>
          </cell>
          <cell r="AS6">
            <v>-0.60397606737864074</v>
          </cell>
          <cell r="AU6">
            <v>2.9382753082170918</v>
          </cell>
        </row>
        <row r="7">
          <cell r="H7">
            <v>0.66523049103700005</v>
          </cell>
          <cell r="I7">
            <v>1.95742026052</v>
          </cell>
          <cell r="K7">
            <v>1.16062989986</v>
          </cell>
          <cell r="M7">
            <v>3.0582789242399998E-2</v>
          </cell>
          <cell r="AD7">
            <v>-0.99869458508912423</v>
          </cell>
          <cell r="AE7">
            <v>4.9384663104565565</v>
          </cell>
          <cell r="AI7">
            <v>0.26930372211065978</v>
          </cell>
          <cell r="AK7">
            <v>182157.4419312333</v>
          </cell>
          <cell r="AP7">
            <v>1.5583485062903495</v>
          </cell>
          <cell r="AS7">
            <v>-0.85188824711902078</v>
          </cell>
          <cell r="AU7">
            <v>3.858842531712467</v>
          </cell>
        </row>
        <row r="8">
          <cell r="H8">
            <v>0.67034931713599999</v>
          </cell>
          <cell r="I8">
            <v>2.4933381966599999</v>
          </cell>
          <cell r="K8">
            <v>1.5857393553400001</v>
          </cell>
          <cell r="M8">
            <v>0.13740715989300001</v>
          </cell>
          <cell r="AD8">
            <v>-1.4191891767079605</v>
          </cell>
          <cell r="AE8">
            <v>6.0396844916037837</v>
          </cell>
          <cell r="AI8">
            <v>0.38184494119119372</v>
          </cell>
          <cell r="AK8">
            <v>230725.84384566665</v>
          </cell>
          <cell r="AP8">
            <v>1.5290331594502045</v>
          </cell>
          <cell r="AS8">
            <v>-1.2126785024251074</v>
          </cell>
          <cell r="AU8">
            <v>4.8037031711662062</v>
          </cell>
        </row>
        <row r="9">
          <cell r="H9">
            <v>0.67424289687799999</v>
          </cell>
          <cell r="I9">
            <v>3.0592847291799998</v>
          </cell>
          <cell r="K9">
            <v>2.0298303123400001</v>
          </cell>
          <cell r="M9">
            <v>0.23810092375700001</v>
          </cell>
          <cell r="AD9">
            <v>-1.7508332780185973</v>
          </cell>
          <cell r="AE9">
            <v>7.1192576157988006</v>
          </cell>
          <cell r="AI9">
            <v>0.30719929375597144</v>
          </cell>
          <cell r="AK9">
            <v>279898.81311533332</v>
          </cell>
          <cell r="AP9">
            <v>1.5056348650184768</v>
          </cell>
          <cell r="AS9">
            <v>-1.5000408779600385</v>
          </cell>
          <cell r="AU9">
            <v>5.7391297212129064</v>
          </cell>
        </row>
        <row r="10">
          <cell r="H10">
            <v>0.68019538562799997</v>
          </cell>
          <cell r="I10">
            <v>3.6476228993699999</v>
          </cell>
          <cell r="K10">
            <v>2.4888451918499999</v>
          </cell>
          <cell r="M10">
            <v>0.36490219552499997</v>
          </cell>
          <cell r="AD10">
            <v>-2.1933307755513098</v>
          </cell>
          <cell r="AE10">
            <v>8.2334755863341869</v>
          </cell>
          <cell r="AI10">
            <v>0.39713728303995188</v>
          </cell>
          <cell r="AK10">
            <v>328777.82239633333</v>
          </cell>
          <cell r="AP10">
            <v>1.4865801781327825</v>
          </cell>
          <cell r="AS10">
            <v>-1.8651546569579955</v>
          </cell>
          <cell r="AU10">
            <v>6.6584938670395957</v>
          </cell>
        </row>
        <row r="11">
          <cell r="H11">
            <v>0.68619973532199996</v>
          </cell>
          <cell r="I11">
            <v>4.2438198246400001</v>
          </cell>
          <cell r="K11">
            <v>2.9687619056200001</v>
          </cell>
          <cell r="M11">
            <v>0.46856926151799999</v>
          </cell>
          <cell r="AD11">
            <v>-2.6262145728773767</v>
          </cell>
          <cell r="AE11">
            <v>9.3529214808213137</v>
          </cell>
          <cell r="AI11">
            <v>0.38669470267197881</v>
          </cell>
          <cell r="AK11">
            <v>375151.09649433335</v>
          </cell>
          <cell r="AP11">
            <v>1.470995298159429</v>
          </cell>
          <cell r="AS11">
            <v>-2.1978356624011219</v>
          </cell>
          <cell r="AU11">
            <v>7.5188133985572794</v>
          </cell>
        </row>
        <row r="12">
          <cell r="H12">
            <v>0.69121646928500002</v>
          </cell>
          <cell r="I12">
            <v>4.8478790500200004</v>
          </cell>
          <cell r="K12">
            <v>3.4387139983699999</v>
          </cell>
          <cell r="M12">
            <v>0.62194967495800002</v>
          </cell>
          <cell r="AD12">
            <v>-2.9873528008148424</v>
          </cell>
          <cell r="AE12">
            <v>10.457959603650322</v>
          </cell>
          <cell r="AI12">
            <v>0.32681065067050885</v>
          </cell>
          <cell r="AK12">
            <v>417071.63527299999</v>
          </cell>
          <cell r="AP12">
            <v>1.4584525263146098</v>
          </cell>
          <cell r="AS12">
            <v>-2.4484273220377215</v>
          </cell>
          <cell r="AU12">
            <v>8.2855927526648259</v>
          </cell>
        </row>
        <row r="13">
          <cell r="H13">
            <v>0.70293230756799996</v>
          </cell>
          <cell r="AK13">
            <v>436089.82460366673</v>
          </cell>
        </row>
        <row r="14">
          <cell r="H14">
            <v>0.72158282396999995</v>
          </cell>
          <cell r="AK14">
            <v>438582.73709499999</v>
          </cell>
        </row>
        <row r="15">
          <cell r="H15">
            <v>0.75704675798700005</v>
          </cell>
          <cell r="AK15">
            <v>416502.71381466667</v>
          </cell>
        </row>
        <row r="16">
          <cell r="H16">
            <v>0.77541323647299998</v>
          </cell>
          <cell r="AK16">
            <v>381694.40478300001</v>
          </cell>
        </row>
        <row r="17">
          <cell r="H17">
            <v>0.78313690683199999</v>
          </cell>
          <cell r="AK17">
            <v>388242.81343566667</v>
          </cell>
        </row>
        <row r="18">
          <cell r="H18">
            <v>0.79893115098</v>
          </cell>
          <cell r="AK18">
            <v>366378.21504033334</v>
          </cell>
        </row>
        <row r="19">
          <cell r="H19">
            <v>0.80890892131900005</v>
          </cell>
        </row>
        <row r="20">
          <cell r="H20">
            <v>0.81794738788099997</v>
          </cell>
        </row>
        <row r="21">
          <cell r="H21">
            <v>0.824322696094</v>
          </cell>
        </row>
        <row r="22">
          <cell r="H22">
            <v>0.83257688879400005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AD2">
            <v>-5.5490763105969787E-3</v>
          </cell>
          <cell r="AE2">
            <v>7.7290840394539373E-9</v>
          </cell>
          <cell r="AS2">
            <v>0</v>
          </cell>
          <cell r="AU2">
            <v>0</v>
          </cell>
        </row>
        <row r="3">
          <cell r="I3">
            <v>0.12387715243</v>
          </cell>
          <cell r="K3">
            <v>-1.7004943879199999E-2</v>
          </cell>
          <cell r="M3">
            <v>-0.183104710921</v>
          </cell>
          <cell r="AD3">
            <v>3.8319450699044966E-2</v>
          </cell>
          <cell r="AE3">
            <v>0.78881789650508294</v>
          </cell>
          <cell r="AS3">
            <v>3.0286991172441031E-4</v>
          </cell>
          <cell r="AU3">
            <v>0.54324732645312113</v>
          </cell>
        </row>
        <row r="4">
          <cell r="I4">
            <v>0.34385982176300001</v>
          </cell>
          <cell r="K4">
            <v>5.8748082593499999E-2</v>
          </cell>
          <cell r="M4">
            <v>-0.15639674848099999</v>
          </cell>
          <cell r="AD4">
            <v>-4.6776410363131404E-2</v>
          </cell>
          <cell r="AE4">
            <v>1.6964328109948899</v>
          </cell>
          <cell r="AI4">
            <v>9.3757671567143527E-2</v>
          </cell>
          <cell r="AP4">
            <v>1.6545991032687406</v>
          </cell>
          <cell r="AS4">
            <v>-8.6903064567766086E-2</v>
          </cell>
          <cell r="AU4">
            <v>1.4733678490925839</v>
          </cell>
        </row>
        <row r="5">
          <cell r="I5">
            <v>0.629120405918</v>
          </cell>
          <cell r="K5">
            <v>0.21827641373000001</v>
          </cell>
          <cell r="M5">
            <v>-0.131301899098</v>
          </cell>
          <cell r="AD5">
            <v>-0.22792370372989579</v>
          </cell>
          <cell r="AE5">
            <v>2.6687025817170649</v>
          </cell>
          <cell r="AI5">
            <v>0.18631381826487642</v>
          </cell>
          <cell r="AP5">
            <v>1.5643844234460931</v>
          </cell>
          <cell r="AS5">
            <v>-0.29986452851341999</v>
          </cell>
          <cell r="AU5">
            <v>2.6163934492812571</v>
          </cell>
        </row>
        <row r="6">
          <cell r="I6">
            <v>0.94861554440600004</v>
          </cell>
          <cell r="K6">
            <v>0.439358354141</v>
          </cell>
          <cell r="M6">
            <v>-8.8933488966599999E-2</v>
          </cell>
          <cell r="AD6">
            <v>-0.21825719498578811</v>
          </cell>
          <cell r="AE6">
            <v>3.5894703995944859</v>
          </cell>
          <cell r="AI6">
            <v>-1.0498312990989607E-2</v>
          </cell>
          <cell r="AP6">
            <v>1.5063561750312602</v>
          </cell>
          <cell r="AS6">
            <v>-0.28545725072937495</v>
          </cell>
          <cell r="AU6">
            <v>3.9887356338217894</v>
          </cell>
        </row>
        <row r="7">
          <cell r="I7">
            <v>1.3004732963500001</v>
          </cell>
          <cell r="K7">
            <v>0.71236986625599996</v>
          </cell>
          <cell r="M7">
            <v>-8.7249314968500004E-3</v>
          </cell>
          <cell r="AD7">
            <v>-0.43793676714494434</v>
          </cell>
          <cell r="AE7">
            <v>4.5971902850329718</v>
          </cell>
          <cell r="AI7">
            <v>0.21799666289562974</v>
          </cell>
          <cell r="AP7">
            <v>1.4641809111583908</v>
          </cell>
          <cell r="AS7">
            <v>-0.60719014465319487</v>
          </cell>
          <cell r="AU7">
            <v>5.4645971889954836</v>
          </cell>
        </row>
        <row r="8">
          <cell r="I8">
            <v>1.68418123745</v>
          </cell>
          <cell r="K8">
            <v>1.02560466304</v>
          </cell>
          <cell r="M8">
            <v>7.6454647829700004E-2</v>
          </cell>
          <cell r="AD8">
            <v>-0.53587894121895219</v>
          </cell>
          <cell r="AE8">
            <v>5.5707389170981036</v>
          </cell>
          <cell r="AI8">
            <v>0.10060326813489413</v>
          </cell>
          <cell r="AP8">
            <v>1.4322228418598042</v>
          </cell>
          <cell r="AS8">
            <v>-0.7622032526092567</v>
          </cell>
          <cell r="AU8">
            <v>7.0054328977143312</v>
          </cell>
        </row>
        <row r="9">
          <cell r="I9">
            <v>2.1007089363200002</v>
          </cell>
          <cell r="K9">
            <v>1.3584595960300001</v>
          </cell>
          <cell r="M9">
            <v>0.17321437800700001</v>
          </cell>
          <cell r="AD9">
            <v>-0.78842716158120285</v>
          </cell>
          <cell r="AE9">
            <v>6.6047566541380522</v>
          </cell>
          <cell r="AI9">
            <v>0.244239737207229</v>
          </cell>
          <cell r="AP9">
            <v>1.406955906635972</v>
          </cell>
          <cell r="AS9">
            <v>-1.1486137710133479</v>
          </cell>
          <cell r="AU9">
            <v>8.5875281080290868</v>
          </cell>
        </row>
        <row r="10">
          <cell r="I10">
            <v>2.53897312955</v>
          </cell>
          <cell r="K10">
            <v>1.70791370329</v>
          </cell>
          <cell r="M10">
            <v>0.293746131834</v>
          </cell>
          <cell r="AD10">
            <v>-0.96929930922372654</v>
          </cell>
          <cell r="AE10">
            <v>7.6222196992331996</v>
          </cell>
          <cell r="AI10">
            <v>0.17776778086874845</v>
          </cell>
          <cell r="AP10">
            <v>1.3862244629844778</v>
          </cell>
          <cell r="AS10">
            <v>-1.4346008447086953</v>
          </cell>
          <cell r="AU10">
            <v>10.196295862780442</v>
          </cell>
        </row>
        <row r="11">
          <cell r="I11">
            <v>2.9987061994799999</v>
          </cell>
          <cell r="K11">
            <v>2.08007815151</v>
          </cell>
          <cell r="M11">
            <v>0.44065184642100003</v>
          </cell>
          <cell r="AD11">
            <v>-1.137882342869037</v>
          </cell>
          <cell r="AE11">
            <v>8.6452885353400131</v>
          </cell>
          <cell r="AI11">
            <v>0.16478171135271447</v>
          </cell>
          <cell r="AP11">
            <v>1.3688997705380646</v>
          </cell>
          <cell r="AS11">
            <v>-1.6979080270518052</v>
          </cell>
          <cell r="AU11">
            <v>11.794210948026171</v>
          </cell>
        </row>
        <row r="12">
          <cell r="I12">
            <v>3.4737672218200002</v>
          </cell>
          <cell r="K12">
            <v>2.4642597031000002</v>
          </cell>
          <cell r="M12">
            <v>0.58197310244099998</v>
          </cell>
          <cell r="AD12">
            <v>-1.3686695110261904</v>
          </cell>
          <cell r="AE12">
            <v>9.6871456706652967</v>
          </cell>
          <cell r="AI12">
            <v>0.22151517740011265</v>
          </cell>
          <cell r="AP12">
            <v>1.3542817906462632</v>
          </cell>
          <cell r="AS12">
            <v>-2.0456579075809311</v>
          </cell>
          <cell r="AU12">
            <v>13.364080266285123</v>
          </cell>
        </row>
        <row r="13">
          <cell r="I13">
            <v>3.9608611899100001</v>
          </cell>
          <cell r="K13">
            <v>2.85352923054</v>
          </cell>
          <cell r="M13">
            <v>0.73022793860099999</v>
          </cell>
          <cell r="AD13">
            <v>-1.6192080908604187</v>
          </cell>
          <cell r="AE13">
            <v>10.740525300466734</v>
          </cell>
          <cell r="AI13">
            <v>0.23784262838028775</v>
          </cell>
          <cell r="AP13">
            <v>1.3417561426741769</v>
          </cell>
          <cell r="AS13">
            <v>-2.4118837709430028</v>
          </cell>
          <cell r="AU13">
            <v>14.903862541044177</v>
          </cell>
        </row>
        <row r="14">
          <cell r="I14">
            <v>4.4556120212800003</v>
          </cell>
          <cell r="K14">
            <v>3.2537295853499999</v>
          </cell>
          <cell r="M14">
            <v>0.90762858516800005</v>
          </cell>
          <cell r="AD14">
            <v>-1.8833367834300265</v>
          </cell>
          <cell r="AE14">
            <v>11.799224683651081</v>
          </cell>
          <cell r="AI14">
            <v>0.24948412813386528</v>
          </cell>
          <cell r="AP14">
            <v>1.3310353500514012</v>
          </cell>
          <cell r="AS14">
            <v>-2.7743349654589533</v>
          </cell>
          <cell r="AU14">
            <v>16.356665159098782</v>
          </cell>
        </row>
        <row r="15">
          <cell r="I15">
            <v>4.95601432524</v>
          </cell>
          <cell r="K15">
            <v>3.6424913349599999</v>
          </cell>
          <cell r="M15">
            <v>1.09031226952</v>
          </cell>
          <cell r="AD15">
            <v>-2.0951970683876726</v>
          </cell>
          <cell r="AE15">
            <v>12.842394085569522</v>
          </cell>
          <cell r="AI15">
            <v>0.20309288651299057</v>
          </cell>
          <cell r="AP15">
            <v>1.321816061075151</v>
          </cell>
          <cell r="AS15">
            <v>-3.0573167052239105</v>
          </cell>
          <cell r="AU15">
            <v>17.750026318239414</v>
          </cell>
        </row>
        <row r="16">
          <cell r="I16">
            <v>5.4701829599599998</v>
          </cell>
          <cell r="K16">
            <v>4.0559233585000003</v>
          </cell>
          <cell r="M16">
            <v>1.2612146468000001</v>
          </cell>
          <cell r="AD16">
            <v>-2.4463817128654188</v>
          </cell>
          <cell r="AE16">
            <v>13.939128383436827</v>
          </cell>
          <cell r="AI16">
            <v>0.32020941185176305</v>
          </cell>
          <cell r="AP16">
            <v>1.3139888388488756</v>
          </cell>
          <cell r="AS16">
            <v>-3.4566943178206224</v>
          </cell>
          <cell r="AU16">
            <v>18.997265149500247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AD2">
            <v>-8.3690043125059788E-3</v>
          </cell>
          <cell r="AE2">
            <v>7.9876845878364592E-11</v>
          </cell>
          <cell r="AS2">
            <v>0</v>
          </cell>
          <cell r="AU2">
            <v>0</v>
          </cell>
        </row>
        <row r="3">
          <cell r="I3">
            <v>8.1665993608400003E-2</v>
          </cell>
          <cell r="K3">
            <v>-2.4675457451700002E-2</v>
          </cell>
          <cell r="M3">
            <v>-0.16975877487999999</v>
          </cell>
          <cell r="AD3">
            <v>-1.4767528900081039E-2</v>
          </cell>
          <cell r="AE3">
            <v>0.78844564873822742</v>
          </cell>
          <cell r="AS3">
            <v>3.2150364136063501E-4</v>
          </cell>
          <cell r="AU3">
            <v>0.57667000534880608</v>
          </cell>
        </row>
        <row r="4">
          <cell r="I4">
            <v>0.24055043375900001</v>
          </cell>
          <cell r="K4">
            <v>2.7057212661500001E-2</v>
          </cell>
          <cell r="M4">
            <v>-0.17046216753400001</v>
          </cell>
          <cell r="AD4">
            <v>7.5301987622554467E-2</v>
          </cell>
          <cell r="AE4">
            <v>1.6206165472530574</v>
          </cell>
          <cell r="AI4">
            <v>-0.10823439834700059</v>
          </cell>
          <cell r="AP4">
            <v>1.6235399819788612</v>
          </cell>
          <cell r="AS4">
            <v>5.1185721310357493E-2</v>
          </cell>
          <cell r="AU4">
            <v>1.0466150361875755</v>
          </cell>
        </row>
        <row r="5">
          <cell r="I5">
            <v>0.45026113872899998</v>
          </cell>
          <cell r="K5">
            <v>0.129366424945</v>
          </cell>
          <cell r="M5">
            <v>-0.14791625707600001</v>
          </cell>
          <cell r="AD5">
            <v>-2.0343218828634546E-2</v>
          </cell>
          <cell r="AE5">
            <v>2.5471234733867654</v>
          </cell>
          <cell r="AI5">
            <v>0.10323204689932999</v>
          </cell>
          <cell r="AP5">
            <v>1.530953324207476</v>
          </cell>
          <cell r="AS5">
            <v>-1.1922295277035116E-2</v>
          </cell>
          <cell r="AU5">
            <v>1.6579369898143832</v>
          </cell>
        </row>
        <row r="6">
          <cell r="I6">
            <v>0.69094120819600002</v>
          </cell>
          <cell r="K6">
            <v>0.29941966411799997</v>
          </cell>
          <cell r="M6">
            <v>-0.13921555238700001</v>
          </cell>
          <cell r="AD6">
            <v>8.2319284906789969E-2</v>
          </cell>
          <cell r="AE6">
            <v>3.4239152124484211</v>
          </cell>
          <cell r="AI6">
            <v>-0.11708881272683309</v>
          </cell>
          <cell r="AP6">
            <v>1.4707244592370008</v>
          </cell>
          <cell r="AS6">
            <v>7.5721171626574837E-2</v>
          </cell>
          <cell r="AU6">
            <v>2.40645826065587</v>
          </cell>
        </row>
        <row r="7">
          <cell r="I7">
            <v>0.961625825775</v>
          </cell>
          <cell r="K7">
            <v>0.50536559137500003</v>
          </cell>
          <cell r="M7">
            <v>-9.1703472768000005E-2</v>
          </cell>
          <cell r="AD7">
            <v>-1.6043042656769702E-2</v>
          </cell>
          <cell r="AE7">
            <v>4.3781385242079391</v>
          </cell>
          <cell r="AI7">
            <v>0.10308103601261505</v>
          </cell>
          <cell r="AP7">
            <v>1.4273635832401048</v>
          </cell>
          <cell r="AS7">
            <v>-8.1944069135534842E-3</v>
          </cell>
          <cell r="AU7">
            <v>3.2205321367649415</v>
          </cell>
        </row>
        <row r="8">
          <cell r="I8">
            <v>1.2603437183699999</v>
          </cell>
          <cell r="K8">
            <v>0.73201129560900002</v>
          </cell>
          <cell r="M8">
            <v>-3.4166949028599999E-2</v>
          </cell>
          <cell r="AD8">
            <v>2.6139887307207399E-2</v>
          </cell>
          <cell r="AE8">
            <v>5.2990118274572842</v>
          </cell>
          <cell r="AI8">
            <v>-4.5807528370224913E-2</v>
          </cell>
          <cell r="AP8">
            <v>1.3943094247322672</v>
          </cell>
          <cell r="AS8">
            <v>3.216627453248954E-2</v>
          </cell>
          <cell r="AU8">
            <v>4.1016248933930788</v>
          </cell>
        </row>
        <row r="9">
          <cell r="I9">
            <v>1.5787492599399999</v>
          </cell>
          <cell r="K9">
            <v>0.99439447343200005</v>
          </cell>
          <cell r="M9">
            <v>7.9814074845900002E-2</v>
          </cell>
          <cell r="AD9">
            <v>-7.2642923190290976E-2</v>
          </cell>
          <cell r="AE9">
            <v>6.2776536759509556</v>
          </cell>
          <cell r="AI9">
            <v>0.10093867398941214</v>
          </cell>
          <cell r="AP9">
            <v>1.367903658004811</v>
          </cell>
          <cell r="AS9">
            <v>-6.0849683540205722E-2</v>
          </cell>
          <cell r="AU9">
            <v>5.0231345031037442</v>
          </cell>
        </row>
        <row r="10">
          <cell r="I10">
            <v>1.9256355833800001</v>
          </cell>
          <cell r="K10">
            <v>1.2792937821599999</v>
          </cell>
          <cell r="M10">
            <v>0.18195188095699999</v>
          </cell>
          <cell r="AD10">
            <v>-9.4343759103296065E-2</v>
          </cell>
          <cell r="AE10">
            <v>7.2305419317242237</v>
          </cell>
          <cell r="AI10">
            <v>2.277374684967114E-2</v>
          </cell>
          <cell r="AP10">
            <v>1.3462471260541777</v>
          </cell>
          <cell r="AS10">
            <v>-8.2339058476423144E-2</v>
          </cell>
          <cell r="AU10">
            <v>5.9667374630412615</v>
          </cell>
        </row>
        <row r="11">
          <cell r="I11">
            <v>2.2936254151700002</v>
          </cell>
          <cell r="K11">
            <v>1.55929376428</v>
          </cell>
          <cell r="M11">
            <v>0.28609701869900001</v>
          </cell>
          <cell r="AD11">
            <v>-0.14573214545708968</v>
          </cell>
          <cell r="AE11">
            <v>8.203357726998961</v>
          </cell>
          <cell r="AI11">
            <v>5.2824374977670653E-2</v>
          </cell>
          <cell r="AP11">
            <v>1.3281775970539018</v>
          </cell>
          <cell r="AS11">
            <v>-0.13279211680998931</v>
          </cell>
          <cell r="AU11">
            <v>6.9218468865771428</v>
          </cell>
        </row>
        <row r="12">
          <cell r="I12">
            <v>2.6778499780899998</v>
          </cell>
          <cell r="K12">
            <v>1.8625722302700001</v>
          </cell>
          <cell r="M12">
            <v>0.409721690832</v>
          </cell>
          <cell r="AD12">
            <v>-0.2816048182329749</v>
          </cell>
          <cell r="AE12">
            <v>9.2076430177192403</v>
          </cell>
          <cell r="AI12">
            <v>0.13529290335262856</v>
          </cell>
          <cell r="AP12">
            <v>1.3128555638706789</v>
          </cell>
          <cell r="AS12">
            <v>-0.26104147370760905</v>
          </cell>
          <cell r="AU12">
            <v>7.8697854237770546</v>
          </cell>
        </row>
        <row r="13">
          <cell r="I13">
            <v>3.0782831081099999</v>
          </cell>
          <cell r="K13">
            <v>2.1953022799599999</v>
          </cell>
          <cell r="M13">
            <v>0.537214693859</v>
          </cell>
          <cell r="AD13">
            <v>-0.35619294230078413</v>
          </cell>
          <cell r="AE13">
            <v>10.190712166579036</v>
          </cell>
          <cell r="AI13">
            <v>7.5872713688878962E-2</v>
          </cell>
          <cell r="AP13">
            <v>1.299624236942982</v>
          </cell>
          <cell r="AS13">
            <v>-0.33338289957565476</v>
          </cell>
          <cell r="AU13">
            <v>8.8232431604369879</v>
          </cell>
        </row>
        <row r="14">
          <cell r="I14">
            <v>3.4892482345700002</v>
          </cell>
          <cell r="K14">
            <v>2.5171695794</v>
          </cell>
          <cell r="M14">
            <v>0.68113506698199999</v>
          </cell>
          <cell r="AD14">
            <v>-0.44622018099411775</v>
          </cell>
          <cell r="AE14">
            <v>11.186873665065443</v>
          </cell>
          <cell r="AI14">
            <v>9.0374139966384284E-2</v>
          </cell>
          <cell r="AP14">
            <v>1.2879526989524848</v>
          </cell>
          <cell r="AS14">
            <v>-0.41964315204427305</v>
          </cell>
          <cell r="AU14">
            <v>9.7777225336371494</v>
          </cell>
        </row>
        <row r="15">
          <cell r="I15">
            <v>3.9090794414999999</v>
          </cell>
          <cell r="K15">
            <v>2.84697140352</v>
          </cell>
          <cell r="M15">
            <v>0.83207019150600003</v>
          </cell>
          <cell r="AD15">
            <v>-0.54446467565305579</v>
          </cell>
          <cell r="AE15">
            <v>12.189923798057709</v>
          </cell>
          <cell r="AI15">
            <v>9.7945747104243225E-2</v>
          </cell>
          <cell r="AP15">
            <v>1.2777264128670414</v>
          </cell>
          <cell r="AS15">
            <v>-0.50962247074711386</v>
          </cell>
          <cell r="AU15">
            <v>10.696387420710563</v>
          </cell>
        </row>
        <row r="16">
          <cell r="I16">
            <v>4.3375086706400001</v>
          </cell>
          <cell r="K16">
            <v>3.1817597225799998</v>
          </cell>
          <cell r="M16">
            <v>0.99867697951599999</v>
          </cell>
          <cell r="AD16">
            <v>-0.62930760686620069</v>
          </cell>
          <cell r="AE16">
            <v>13.186169417201416</v>
          </cell>
          <cell r="AI16">
            <v>8.5162664289624768E-2</v>
          </cell>
          <cell r="AP16">
            <v>1.2687561598004613</v>
          </cell>
          <cell r="AS16">
            <v>-0.58619265706902346</v>
          </cell>
          <cell r="AU16">
            <v>11.595492526928311</v>
          </cell>
        </row>
        <row r="17">
          <cell r="I17">
            <v>4.7764131077099998</v>
          </cell>
          <cell r="K17">
            <v>3.5386834283500002</v>
          </cell>
          <cell r="M17">
            <v>1.15082212085</v>
          </cell>
          <cell r="AD17">
            <v>-0.78874501246859596</v>
          </cell>
          <cell r="AE17">
            <v>14.215500696200856</v>
          </cell>
          <cell r="AI17">
            <v>0.15489416172932804</v>
          </cell>
          <cell r="AP17">
            <v>1.2607418217171571</v>
          </cell>
          <cell r="AS17">
            <v>-0.72225722971031825</v>
          </cell>
          <cell r="AU17">
            <v>12.47392829960167</v>
          </cell>
        </row>
        <row r="18">
          <cell r="I18">
            <v>5.2260816828100003</v>
          </cell>
          <cell r="K18">
            <v>3.9055856877299999</v>
          </cell>
          <cell r="M18">
            <v>1.30401064566</v>
          </cell>
          <cell r="AD18">
            <v>-0.90299144530498499</v>
          </cell>
          <cell r="AE18">
            <v>15.2256821864807</v>
          </cell>
          <cell r="AI18">
            <v>0.11309495762463438</v>
          </cell>
          <cell r="AP18">
            <v>1.2535900285927311</v>
          </cell>
          <cell r="AS18">
            <v>-0.81739054542913059</v>
          </cell>
          <cell r="AU18">
            <v>13.315109177307667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H1" t="str">
            <v>deq</v>
          </cell>
        </row>
        <row r="2">
          <cell r="H2">
            <v>0.66646536926099997</v>
          </cell>
        </row>
        <row r="3">
          <cell r="H3">
            <v>0.66556772195000002</v>
          </cell>
          <cell r="AH3">
            <v>4.6976208129180796E-2</v>
          </cell>
        </row>
        <row r="4">
          <cell r="H4">
            <v>0.66536663810399999</v>
          </cell>
          <cell r="AH4">
            <v>5.6304160414447704E-2</v>
          </cell>
        </row>
        <row r="5">
          <cell r="H5">
            <v>0.66302441650199995</v>
          </cell>
          <cell r="AH5">
            <v>0.39811505437999622</v>
          </cell>
        </row>
        <row r="6">
          <cell r="H6">
            <v>0.66038939709400002</v>
          </cell>
          <cell r="AH6">
            <v>0.20789140062729439</v>
          </cell>
        </row>
        <row r="7">
          <cell r="H7">
            <v>0.65767799919000003</v>
          </cell>
          <cell r="AH7">
            <v>0.40040431729049342</v>
          </cell>
        </row>
        <row r="8">
          <cell r="H8">
            <v>0.65322336020299998</v>
          </cell>
          <cell r="AH8">
            <v>0.26156521202294924</v>
          </cell>
        </row>
        <row r="9">
          <cell r="H9">
            <v>0.65145040859600001</v>
          </cell>
          <cell r="AH9">
            <v>0.25824304121597663</v>
          </cell>
        </row>
        <row r="10">
          <cell r="H10">
            <v>0.64758750283400002</v>
          </cell>
          <cell r="AH10">
            <v>0.42239489099796379</v>
          </cell>
        </row>
        <row r="11">
          <cell r="H11">
            <v>0.643154163981</v>
          </cell>
          <cell r="AH11">
            <v>0.7307097810511114</v>
          </cell>
        </row>
        <row r="12">
          <cell r="H12">
            <v>0.63852400466000003</v>
          </cell>
          <cell r="AH12">
            <v>0.91503973366028468</v>
          </cell>
        </row>
        <row r="13">
          <cell r="H13">
            <v>0.633348014741</v>
          </cell>
          <cell r="AH13">
            <v>1.3084425780196196</v>
          </cell>
        </row>
        <row r="14">
          <cell r="H14">
            <v>0.62794881211200004</v>
          </cell>
          <cell r="AH14">
            <v>1.1184560583688183</v>
          </cell>
        </row>
        <row r="15">
          <cell r="H15">
            <v>0.62583470071000002</v>
          </cell>
          <cell r="AH15">
            <v>1.3217635047714484</v>
          </cell>
        </row>
        <row r="16">
          <cell r="H16">
            <v>0.62081168931899999</v>
          </cell>
          <cell r="AH16">
            <v>4.8018526441744234</v>
          </cell>
        </row>
        <row r="17">
          <cell r="H17">
            <v>0.61991251754200005</v>
          </cell>
          <cell r="AH17">
            <v>0.11271247258629202</v>
          </cell>
        </row>
        <row r="18">
          <cell r="H18">
            <v>0.61975572199499995</v>
          </cell>
          <cell r="AH18">
            <v>0.12843013666380365</v>
          </cell>
        </row>
        <row r="19">
          <cell r="H19">
            <v>0.61942730607499996</v>
          </cell>
          <cell r="AH19">
            <v>0.1245667143929019</v>
          </cell>
        </row>
        <row r="20">
          <cell r="H20">
            <v>0.61954613572999995</v>
          </cell>
          <cell r="AH20">
            <v>0.13315602907588442</v>
          </cell>
        </row>
        <row r="21">
          <cell r="H21">
            <v>0.61937001910400002</v>
          </cell>
          <cell r="AH21">
            <v>0.12693718310677937</v>
          </cell>
        </row>
        <row r="22">
          <cell r="H22">
            <v>0.61926614113900003</v>
          </cell>
          <cell r="AH22">
            <v>0.12805209714531429</v>
          </cell>
        </row>
        <row r="23">
          <cell r="H23">
            <v>0.61948058070300005</v>
          </cell>
          <cell r="AH23">
            <v>0.13410367833610337</v>
          </cell>
        </row>
        <row r="24">
          <cell r="H24">
            <v>0.61976108403499997</v>
          </cell>
          <cell r="AH24">
            <v>0.13510680049695623</v>
          </cell>
        </row>
        <row r="25">
          <cell r="H25">
            <v>0.61983983604600001</v>
          </cell>
          <cell r="AH25">
            <v>0.13075944697388664</v>
          </cell>
        </row>
        <row r="26">
          <cell r="H26">
            <v>0.61982703361799996</v>
          </cell>
          <cell r="AH26">
            <v>0.12860535531111594</v>
          </cell>
        </row>
        <row r="27">
          <cell r="H27">
            <v>0.61990636369700003</v>
          </cell>
          <cell r="AH27">
            <v>0.13015605013041665</v>
          </cell>
        </row>
        <row r="28">
          <cell r="H28">
            <v>0.61992653927600005</v>
          </cell>
          <cell r="AH28">
            <v>0.12869334592139303</v>
          </cell>
        </row>
        <row r="29">
          <cell r="H29">
            <v>0.62010047130900003</v>
          </cell>
          <cell r="AH29">
            <v>0.13145355165555195</v>
          </cell>
        </row>
        <row r="30">
          <cell r="H30">
            <v>0.62014200250200002</v>
          </cell>
          <cell r="AH30">
            <v>0.12847455839357202</v>
          </cell>
        </row>
        <row r="31">
          <cell r="H31">
            <v>0.62025069367499996</v>
          </cell>
          <cell r="AH31">
            <v>0.12954177434273184</v>
          </cell>
        </row>
        <row r="32">
          <cell r="H32">
            <v>0.62017174486100002</v>
          </cell>
          <cell r="AH32">
            <v>0.12551635799066396</v>
          </cell>
        </row>
        <row r="33">
          <cell r="H33">
            <v>0.620187979532</v>
          </cell>
          <cell r="AH33">
            <v>0.12717118974070374</v>
          </cell>
        </row>
        <row r="34">
          <cell r="H34">
            <v>0.62012017645899997</v>
          </cell>
          <cell r="AH34">
            <v>0.12528777673722047</v>
          </cell>
        </row>
        <row r="35">
          <cell r="H35">
            <v>0.62004360295700001</v>
          </cell>
          <cell r="AH35">
            <v>0.12494460266909435</v>
          </cell>
        </row>
        <row r="36">
          <cell r="H36">
            <v>0.62003210886000004</v>
          </cell>
          <cell r="AH36">
            <v>0.12599636719186513</v>
          </cell>
        </row>
        <row r="37">
          <cell r="H37">
            <v>0.61995971701200003</v>
          </cell>
          <cell r="AH37">
            <v>0.12461561935138654</v>
          </cell>
        </row>
        <row r="38">
          <cell r="H38">
            <v>0.62006655914099995</v>
          </cell>
          <cell r="AH38">
            <v>0.12796710289568836</v>
          </cell>
        </row>
        <row r="39">
          <cell r="H39">
            <v>0.61997581659500001</v>
          </cell>
          <cell r="AH39">
            <v>0.12375646495865666</v>
          </cell>
        </row>
        <row r="40">
          <cell r="H40">
            <v>0.62000134571099996</v>
          </cell>
          <cell r="AH40">
            <v>0.12589753629478828</v>
          </cell>
        </row>
        <row r="41">
          <cell r="H41">
            <v>0.61991859899000001</v>
          </cell>
          <cell r="AH41">
            <v>0.12359218717545239</v>
          </cell>
        </row>
        <row r="42">
          <cell r="H42">
            <v>0.61991266643599996</v>
          </cell>
          <cell r="AH42">
            <v>0.1249710202877754</v>
          </cell>
        </row>
        <row r="43">
          <cell r="H43">
            <v>0.619853186936</v>
          </cell>
          <cell r="AH43">
            <v>0.12380641920581503</v>
          </cell>
        </row>
        <row r="44">
          <cell r="H44">
            <v>0.61990588172500005</v>
          </cell>
          <cell r="AH44">
            <v>0.125902543283269</v>
          </cell>
        </row>
        <row r="45">
          <cell r="H45">
            <v>0.61995746249799999</v>
          </cell>
          <cell r="AH45">
            <v>0.12584650247195839</v>
          </cell>
        </row>
        <row r="46">
          <cell r="H46">
            <v>0.61993297328499997</v>
          </cell>
          <cell r="AH46">
            <v>0.12445360727747534</v>
          </cell>
        </row>
        <row r="47">
          <cell r="H47">
            <v>0.619946742537</v>
          </cell>
          <cell r="AH47">
            <v>0.12514821910459517</v>
          </cell>
        </row>
        <row r="48">
          <cell r="H48">
            <v>0.61994728131400001</v>
          </cell>
          <cell r="AH48">
            <v>0.12477618734160245</v>
          </cell>
        </row>
        <row r="49">
          <cell r="H49">
            <v>0.62001229483700004</v>
          </cell>
          <cell r="AH49">
            <v>0.12590543802361864</v>
          </cell>
        </row>
        <row r="50">
          <cell r="H50">
            <v>0.62008149838000004</v>
          </cell>
          <cell r="AH50">
            <v>0.12587496144611876</v>
          </cell>
        </row>
        <row r="51">
          <cell r="H51">
            <v>0.62203829102599995</v>
          </cell>
          <cell r="AH51">
            <v>0.1635180045583553</v>
          </cell>
        </row>
        <row r="52">
          <cell r="H52">
            <v>0.62252962585500005</v>
          </cell>
          <cell r="AH52">
            <v>0.13406857107647951</v>
          </cell>
        </row>
        <row r="53">
          <cell r="H53">
            <v>0.62290063769299997</v>
          </cell>
          <cell r="AH53">
            <v>0.13149832847289744</v>
          </cell>
        </row>
        <row r="54">
          <cell r="H54">
            <v>0.62910073050500004</v>
          </cell>
          <cell r="AH54">
            <v>0.24793023980026518</v>
          </cell>
        </row>
        <row r="55">
          <cell r="H55">
            <v>0.62985085873400004</v>
          </cell>
          <cell r="AH55">
            <v>0.1387755646852753</v>
          </cell>
        </row>
        <row r="56">
          <cell r="H56">
            <v>0.63382601869199995</v>
          </cell>
          <cell r="AH56">
            <v>0.20318724009252165</v>
          </cell>
        </row>
        <row r="57">
          <cell r="H57">
            <v>0.64741114942</v>
          </cell>
          <cell r="AH57">
            <v>0.39554686674277661</v>
          </cell>
        </row>
        <row r="58">
          <cell r="H58">
            <v>0.65200140395999995</v>
          </cell>
          <cell r="AH58">
            <v>0.21575004801533026</v>
          </cell>
        </row>
        <row r="59">
          <cell r="H59">
            <v>0.65695245660699997</v>
          </cell>
          <cell r="AH59">
            <v>0.22294512729327209</v>
          </cell>
        </row>
        <row r="60">
          <cell r="H60">
            <v>0.66754180867900004</v>
          </cell>
          <cell r="AH60">
            <v>0.33650213073900659</v>
          </cell>
        </row>
        <row r="61">
          <cell r="H61">
            <v>0.676611784306</v>
          </cell>
          <cell r="AH61">
            <v>0.31006758043722726</v>
          </cell>
        </row>
        <row r="62">
          <cell r="H62">
            <v>0.68488369175999997</v>
          </cell>
          <cell r="AH62">
            <v>0.29499830045573106</v>
          </cell>
        </row>
        <row r="63">
          <cell r="H63">
            <v>0.686614227962</v>
          </cell>
          <cell r="AH63">
            <v>0.16410224277431595</v>
          </cell>
        </row>
        <row r="64">
          <cell r="H64">
            <v>0.68881401561099997</v>
          </cell>
          <cell r="AH64">
            <v>0.17337621686042226</v>
          </cell>
        </row>
        <row r="65">
          <cell r="H65">
            <v>0.69065251975700004</v>
          </cell>
          <cell r="AH65">
            <v>0.16653100968983381</v>
          </cell>
        </row>
        <row r="66">
          <cell r="H66">
            <v>0.69432723089500004</v>
          </cell>
          <cell r="AH66">
            <v>0.20301695675003373</v>
          </cell>
        </row>
        <row r="67">
          <cell r="H67">
            <v>0.69482618938399998</v>
          </cell>
          <cell r="AH67">
            <v>0.13930460499418373</v>
          </cell>
        </row>
        <row r="68">
          <cell r="H68">
            <v>0.69580284466700004</v>
          </cell>
          <cell r="AH68">
            <v>0.14892104382306925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2"/>
  <sheetViews>
    <sheetView tabSelected="1" topLeftCell="AT1" zoomScale="85" zoomScaleNormal="85" workbookViewId="0">
      <selection activeCell="AP4" activeCellId="1" sqref="AI4:AI13 AP4:AP13"/>
    </sheetView>
  </sheetViews>
  <sheetFormatPr defaultRowHeight="13.2" x14ac:dyDescent="0.25"/>
  <cols>
    <col min="1" max="5" width="13.77734375" style="1"/>
    <col min="6" max="7" width="18.5546875" style="1"/>
    <col min="8" max="8" width="12.77734375" style="1"/>
    <col min="9" max="9" width="12.77734375" style="1" customWidth="1"/>
    <col min="10" max="10" width="12.77734375" style="1"/>
    <col min="11" max="11" width="13.33203125" style="1"/>
    <col min="12" max="12" width="12.77734375" style="1"/>
    <col min="13" max="13" width="13.33203125" style="1"/>
    <col min="14" max="15" width="12.77734375" style="1"/>
    <col min="16" max="16" width="13.77734375" style="1"/>
    <col min="17" max="17" width="14.33203125" style="1"/>
    <col min="18" max="18" width="6.44140625" style="1" customWidth="1"/>
    <col min="19" max="26" width="13.77734375" style="1"/>
    <col min="27" max="27" width="18.5546875" style="1"/>
    <col min="28" max="28" width="14.21875" bestFit="1" customWidth="1"/>
    <col min="31" max="31" width="13.109375" bestFit="1" customWidth="1"/>
    <col min="32" max="32" width="13.1093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52" max="1015" width="11.5546875" style="1"/>
    <col min="1016" max="16384" width="8.88671875" style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27</v>
      </c>
      <c r="AC1" t="s">
        <v>32</v>
      </c>
      <c r="AD1" t="s">
        <v>33</v>
      </c>
      <c r="AE1" t="s">
        <v>28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31</v>
      </c>
      <c r="AN1" t="s">
        <v>41</v>
      </c>
      <c r="AO1" t="s">
        <v>42</v>
      </c>
      <c r="AP1" t="s">
        <v>51</v>
      </c>
      <c r="AQ1" t="s">
        <v>52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 s="1">
        <v>0.18927422289900001</v>
      </c>
      <c r="B2" s="1">
        <v>0.27445761545300001</v>
      </c>
      <c r="C2" s="1">
        <v>0.216604126087</v>
      </c>
      <c r="D2" s="1">
        <v>2.5054531867000002E-4</v>
      </c>
      <c r="E2" s="1">
        <v>7.26874984778E-4</v>
      </c>
      <c r="F2" s="1">
        <v>3.38300767307E-5</v>
      </c>
      <c r="G2" s="1">
        <v>8.8012812041799997E-5</v>
      </c>
      <c r="H2" s="1">
        <v>0.669157311059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47684</v>
      </c>
      <c r="S2" s="1">
        <v>1446.4643691399999</v>
      </c>
      <c r="T2" s="1">
        <v>1405.6445962800001</v>
      </c>
      <c r="U2" s="1">
        <v>4626.5361883799997</v>
      </c>
      <c r="V2" s="1">
        <v>5.6205037251799999</v>
      </c>
      <c r="W2" s="1">
        <v>4.21834734761</v>
      </c>
      <c r="X2" s="1">
        <v>1547.3016110900001</v>
      </c>
      <c r="Y2" s="1">
        <v>1500.702327</v>
      </c>
      <c r="Z2" s="1">
        <v>4838.2050772800003</v>
      </c>
      <c r="AA2" s="1">
        <v>7.0953452014199995E-4</v>
      </c>
      <c r="AB2">
        <f t="shared" ref="AB2:AB18" si="0">-100*((H2+1)/(0.669157311+1)-1)</f>
        <v>-3.5347280658015734E-9</v>
      </c>
      <c r="AC2">
        <f>0.0762*AK2^0.2606-0.5912</f>
        <v>1.9179218393023945E-3</v>
      </c>
      <c r="AD2">
        <f>AB2-AC2</f>
        <v>-1.9179253740304603E-3</v>
      </c>
      <c r="AE2">
        <f>P2-AB2/3</f>
        <v>1.1782426886005244E-9</v>
      </c>
      <c r="AF2">
        <f t="shared" ref="AF2:AF18" si="1">AB2-P2/2</f>
        <v>-3.5347280658015734E-9</v>
      </c>
      <c r="AJ2">
        <f>(1.35*(AK2/3255000)^-0.0723)^4</f>
        <v>26.047975842595491</v>
      </c>
      <c r="AK2">
        <f t="shared" ref="AK2:AK18" si="2">(X2+Y2+Z2)/3</f>
        <v>2628.7363384566665</v>
      </c>
      <c r="AL2">
        <f t="shared" ref="AL2:AL18" si="3">Z2-(Y2+X2)/2</f>
        <v>3314.2031082350004</v>
      </c>
      <c r="AM2">
        <f t="shared" ref="AM2:AM18" si="4">(-2*AI2-3)/(-2*AI2+6)</f>
        <v>-0.5</v>
      </c>
      <c r="AN2">
        <f t="shared" ref="AN2:AN18" si="5">1/(2+AM2*AQ2-2*0.33*(1+AM2+AQ2))</f>
        <v>0.5988023952095809</v>
      </c>
      <c r="AO2">
        <f>(3*(1-2*0.33))/(0.0762*0.2606*(AK2)^(0.2606-1))</f>
        <v>17347.294124695229</v>
      </c>
      <c r="AS2">
        <v>0</v>
      </c>
      <c r="AU2">
        <v>0</v>
      </c>
    </row>
    <row r="3" spans="1:51" s="2" customFormat="1" x14ac:dyDescent="0.25">
      <c r="A3" s="2">
        <v>2.0630845361499999</v>
      </c>
      <c r="B3" s="2">
        <v>2.9321241071499999</v>
      </c>
      <c r="C3" s="2">
        <v>1.4605614088900001</v>
      </c>
      <c r="D3" s="2">
        <v>0.18161164238899999</v>
      </c>
      <c r="E3" s="2">
        <v>0.184185284566</v>
      </c>
      <c r="F3" s="2">
        <v>6.7451876430199995E-2</v>
      </c>
      <c r="G3" s="2">
        <v>8.8709591069900007E-2</v>
      </c>
      <c r="H3" s="2">
        <v>0.66059279198599996</v>
      </c>
      <c r="I3" s="2">
        <v>0.17679806481300001</v>
      </c>
      <c r="J3" s="2">
        <v>8.9736898301799997E-2</v>
      </c>
      <c r="K3" s="2">
        <v>-7.51942975664E-3</v>
      </c>
      <c r="L3" s="2">
        <v>2.2651673506499999E-2</v>
      </c>
      <c r="M3" s="2">
        <v>-0.18278724329400001</v>
      </c>
      <c r="N3" s="2">
        <v>0.52469359698600004</v>
      </c>
      <c r="O3" s="2">
        <v>8.28251332466E-2</v>
      </c>
      <c r="P3" s="2">
        <v>1.0010503124900001</v>
      </c>
      <c r="Q3" s="2">
        <v>-0.49573622328900002</v>
      </c>
      <c r="R3" s="2">
        <v>47684</v>
      </c>
      <c r="S3" s="2">
        <v>15970.516851599999</v>
      </c>
      <c r="T3" s="2">
        <v>15464.952757700001</v>
      </c>
      <c r="U3" s="2">
        <v>51026.175265799997</v>
      </c>
      <c r="V3" s="2">
        <v>62.2247540535</v>
      </c>
      <c r="W3" s="2">
        <v>46.231109236999998</v>
      </c>
      <c r="X3" s="2">
        <v>16597.014188500001</v>
      </c>
      <c r="Y3" s="2">
        <v>16165.8181047</v>
      </c>
      <c r="Z3" s="2">
        <v>53323.2485514</v>
      </c>
      <c r="AA3" s="2">
        <v>9.9960518485399993E-4</v>
      </c>
      <c r="AB3" s="3">
        <f t="shared" si="0"/>
        <v>0.5131043645532074</v>
      </c>
      <c r="AC3" s="3">
        <f t="shared" ref="AC3:AC18" si="6">0.0762*AK3^0.2606-0.5912</f>
        <v>0.51455954171665619</v>
      </c>
      <c r="AD3" s="3">
        <f t="shared" ref="AD3:AD18" si="7">AB3-AC3</f>
        <v>-1.4551771634487842E-3</v>
      </c>
      <c r="AE3" s="3">
        <f t="shared" ref="AE3:AE18" si="8">P3-AB3/3</f>
        <v>0.83001552430559766</v>
      </c>
      <c r="AF3" s="3">
        <f t="shared" si="1"/>
        <v>1.2579208308207357E-2</v>
      </c>
      <c r="AG3" s="3">
        <f t="shared" ref="AG3:AH18" si="9">AD3-AD2</f>
        <v>4.6274821058167603E-4</v>
      </c>
      <c r="AH3" s="3">
        <f t="shared" si="9"/>
        <v>0.83001552312735494</v>
      </c>
      <c r="AI3" s="3">
        <f>-AG3/AH3</f>
        <v>-5.5751753754932297E-4</v>
      </c>
      <c r="AJ3" s="3">
        <f>(1.35*(AK3/3255000)^-0.0723)^4</f>
        <v>13.048653016594299</v>
      </c>
      <c r="AK3" s="3">
        <f t="shared" si="2"/>
        <v>28695.360281533332</v>
      </c>
      <c r="AL3" s="3">
        <f t="shared" si="3"/>
        <v>36941.832404799999</v>
      </c>
      <c r="AM3" s="3">
        <f t="shared" si="4"/>
        <v>-0.49972129302590063</v>
      </c>
      <c r="AN3" s="3">
        <f t="shared" si="5"/>
        <v>-0.19222344220494914</v>
      </c>
      <c r="AO3" s="3">
        <v>101572.6414392595</v>
      </c>
      <c r="AP3" s="3">
        <f>(AK3*1.35*(AK3/3255000)^-0.0723-AK2*1.35*(AK2/3255000)^-0.0723)/(AK3-AK2)</f>
        <v>1.8644455466584113</v>
      </c>
      <c r="AQ3" s="3">
        <f>(2*AP3+3)/(3-AP3)</f>
        <v>5.9256437007628815</v>
      </c>
      <c r="AR3" s="3">
        <f>(1+2*AM3)*(AK3-AK2)*(1-AP3/3)/(2*AN3*AO3*AM3)</f>
        <v>2.818437321920573E-4</v>
      </c>
      <c r="AS3" s="3">
        <f>(AS2+AR3)</f>
        <v>2.818437321920573E-4</v>
      </c>
      <c r="AT3" s="3">
        <f>(1-AM3)*(AK3-AK2)*(1-AP3/3)/(3*AN3*AO3*AM3)</f>
        <v>0.50553339260132379</v>
      </c>
      <c r="AU3" s="3">
        <f>AU2+AT3</f>
        <v>0.50553339260132379</v>
      </c>
      <c r="AV3" s="3">
        <f t="shared" ref="AV3:AV18" si="10">AN3*AO3*(AM3*0.01*((AD3-AD2)/3+(AE3-AE2))-2*0.01*((AD3-AD2)/3-(AE3-AE2)/2))</f>
        <v>-80.998666273475536</v>
      </c>
      <c r="AW3" s="3">
        <f t="shared" ref="AW3:AW18" si="11">AN3*AO3*(AM3*AQ3*0.01*((AD3-AD2)/3+(AE3-AE2))-2*AQ3*0.01*((AD3-AD2)/3-(AE3-AE2)/2))</f>
        <v>-479.96923657361532</v>
      </c>
      <c r="AX3" s="3">
        <f t="shared" ref="AX3:AX18" si="12">AV3+(AK2-1.35*(AK2/3255000)^-0.0723*AK2/3)</f>
        <v>568.17494001047032</v>
      </c>
      <c r="AY3" s="3">
        <f t="shared" ref="AY3:AY18" si="13">AW3+(AK2+2*1.35*(AK2/3255000)^-0.0723*AK2/3)</f>
        <v>6107.8925662284928</v>
      </c>
    </row>
    <row r="4" spans="1:51" x14ac:dyDescent="0.25">
      <c r="A4" s="1">
        <v>5.4805348782100003</v>
      </c>
      <c r="B4" s="1">
        <v>7.2958134227700002</v>
      </c>
      <c r="C4" s="1">
        <v>2.73331159504</v>
      </c>
      <c r="D4" s="1">
        <v>1.8521358728099999</v>
      </c>
      <c r="E4" s="1">
        <v>0.87778327977199999</v>
      </c>
      <c r="F4" s="1">
        <v>0.63316205617300003</v>
      </c>
      <c r="G4" s="1">
        <v>0.52746978156000002</v>
      </c>
      <c r="H4" s="1">
        <v>0.65702743561200005</v>
      </c>
      <c r="I4" s="1">
        <v>0.46986191804100003</v>
      </c>
      <c r="J4" s="1">
        <v>0.183222634301</v>
      </c>
      <c r="K4" s="1">
        <v>0.10195335522100001</v>
      </c>
      <c r="L4" s="1">
        <v>5.8830021534300003E-2</v>
      </c>
      <c r="M4" s="1">
        <v>-0.137014171622</v>
      </c>
      <c r="N4" s="1">
        <v>0.52697619168800003</v>
      </c>
      <c r="O4" s="1">
        <v>0.30869065057900003</v>
      </c>
      <c r="P4" s="1">
        <v>2.0012303795199999</v>
      </c>
      <c r="Q4" s="1">
        <v>-0.99773667972999991</v>
      </c>
      <c r="R4" s="1">
        <v>47684</v>
      </c>
      <c r="S4" s="1">
        <v>42043.288647300004</v>
      </c>
      <c r="T4" s="1">
        <v>40636.755271599999</v>
      </c>
      <c r="U4" s="1">
        <v>139259.721017</v>
      </c>
      <c r="V4" s="1">
        <v>173.419804274</v>
      </c>
      <c r="W4" s="1">
        <v>127.599621309</v>
      </c>
      <c r="X4" s="1">
        <v>43623.728898499998</v>
      </c>
      <c r="Y4" s="1">
        <v>42065.519778200003</v>
      </c>
      <c r="Z4" s="1">
        <v>148131.74262199999</v>
      </c>
      <c r="AA4" s="1">
        <v>9.8911207183899992E-4</v>
      </c>
      <c r="AB4">
        <f t="shared" si="0"/>
        <v>0.72670654276035807</v>
      </c>
      <c r="AC4">
        <f t="shared" si="6"/>
        <v>0.84345742975410176</v>
      </c>
      <c r="AD4">
        <f t="shared" si="7"/>
        <v>-0.1167508869937437</v>
      </c>
      <c r="AE4">
        <f t="shared" si="8"/>
        <v>1.7589948652665472</v>
      </c>
      <c r="AF4">
        <f t="shared" si="1"/>
        <v>-0.2739086469996419</v>
      </c>
      <c r="AG4">
        <f t="shared" si="9"/>
        <v>-0.11529570983029491</v>
      </c>
      <c r="AH4">
        <f t="shared" si="9"/>
        <v>0.92897934096094958</v>
      </c>
      <c r="AI4">
        <f t="shared" ref="AI4:AI18" si="14">-AG4/AH4</f>
        <v>0.12411009023196509</v>
      </c>
      <c r="AJ4">
        <f t="shared" ref="AJ4:AJ18" si="15">(1.35*(AK4/3255000)^-0.0723)^4</f>
        <v>9.7738840042036443</v>
      </c>
      <c r="AK4">
        <f t="shared" si="2"/>
        <v>77940.330432899995</v>
      </c>
      <c r="AL4">
        <f t="shared" si="3"/>
        <v>105287.11828364999</v>
      </c>
      <c r="AM4">
        <f t="shared" si="4"/>
        <v>-0.56473305348568203</v>
      </c>
      <c r="AN4">
        <f t="shared" si="5"/>
        <v>-0.23484443895448412</v>
      </c>
      <c r="AO4" s="3">
        <v>101572.6414392595</v>
      </c>
      <c r="AP4">
        <f t="shared" ref="AP4:AP18" si="16">(AK4*1.35*(AK4/3255000)^-0.0723-AK3*1.35*(AK3/3255000)^-0.0723)/(AK4-AK3)</f>
        <v>1.6909538739917969</v>
      </c>
      <c r="AQ4">
        <f t="shared" ref="AQ4:AQ18" si="17">(2*AP4+3)/(3-AP4)</f>
        <v>4.8752351969785375</v>
      </c>
      <c r="AR4">
        <f t="shared" ref="AR4:AR18" si="18">(1+2*AM4)*(AK4-AK3)*(1-AP4/3)/(2*AN4*AO4*AM4)</f>
        <v>-0.10325745867679526</v>
      </c>
      <c r="AS4">
        <f t="shared" ref="AS4:AS18" si="19">AS3+AR4</f>
        <v>-0.10297561494460319</v>
      </c>
      <c r="AT4">
        <f t="shared" ref="AT4:AT18" si="20">(1-AM4)*(AK4-AK3)*(1-AP4/3)/(3*AN4*AO4*AM4)</f>
        <v>0.83198278628115063</v>
      </c>
      <c r="AU4">
        <f>AU3+AT4</f>
        <v>1.3375161788824745</v>
      </c>
      <c r="AV4">
        <f t="shared" si="10"/>
        <v>-119.96575544383595</v>
      </c>
      <c r="AW4">
        <f t="shared" si="11"/>
        <v>-584.86127337190851</v>
      </c>
      <c r="AX4">
        <f t="shared" si="12"/>
        <v>10395.898151553842</v>
      </c>
      <c r="AY4">
        <f t="shared" si="13"/>
        <v>64469.491757232739</v>
      </c>
    </row>
    <row r="5" spans="1:51" x14ac:dyDescent="0.25">
      <c r="A5" s="1">
        <v>10.0139886019</v>
      </c>
      <c r="B5" s="1">
        <v>12.6645159101</v>
      </c>
      <c r="C5" s="1">
        <v>4.1068541877899998</v>
      </c>
      <c r="D5" s="1">
        <v>5.4606799222599998</v>
      </c>
      <c r="E5" s="1">
        <v>1.67299710884</v>
      </c>
      <c r="F5" s="1">
        <v>1.71085025796</v>
      </c>
      <c r="G5" s="1">
        <v>1.1486681027500001</v>
      </c>
      <c r="H5" s="1">
        <v>0.65620651893000004</v>
      </c>
      <c r="I5" s="1">
        <v>0.82744041210599995</v>
      </c>
      <c r="J5" s="1">
        <v>0.27941531456699997</v>
      </c>
      <c r="K5" s="1">
        <v>0.321316846893</v>
      </c>
      <c r="L5" s="1">
        <v>0.134972896121</v>
      </c>
      <c r="M5" s="1">
        <v>-9.9353481369999996E-2</v>
      </c>
      <c r="N5" s="1">
        <v>0.63935994217500003</v>
      </c>
      <c r="O5" s="1">
        <v>0.59888676759699999</v>
      </c>
      <c r="P5" s="1">
        <v>3.0002897227099998</v>
      </c>
      <c r="Q5" s="1">
        <v>-1.570613056</v>
      </c>
      <c r="R5" s="1">
        <v>47684</v>
      </c>
      <c r="S5" s="1">
        <v>75493.355345300006</v>
      </c>
      <c r="T5" s="1">
        <v>71856.362167700005</v>
      </c>
      <c r="U5" s="1">
        <v>251559.423091</v>
      </c>
      <c r="V5" s="1">
        <v>315.93888082400002</v>
      </c>
      <c r="W5" s="1">
        <v>229.79697229999999</v>
      </c>
      <c r="X5" s="1">
        <v>77898.771546000004</v>
      </c>
      <c r="Y5" s="1">
        <v>74143.694971999998</v>
      </c>
      <c r="Z5" s="1">
        <v>267983.08459799999</v>
      </c>
      <c r="AA5" s="1">
        <v>6.0785325738599999E-4</v>
      </c>
      <c r="AB5">
        <f t="shared" si="0"/>
        <v>0.77588804749871843</v>
      </c>
      <c r="AC5">
        <f t="shared" si="6"/>
        <v>1.0800553959536521</v>
      </c>
      <c r="AD5">
        <f t="shared" si="7"/>
        <v>-0.30416734845493365</v>
      </c>
      <c r="AE5">
        <f t="shared" si="8"/>
        <v>2.7416603735437604</v>
      </c>
      <c r="AF5">
        <f t="shared" si="1"/>
        <v>-0.72425681385628149</v>
      </c>
      <c r="AG5">
        <f t="shared" si="9"/>
        <v>-0.18741646146118995</v>
      </c>
      <c r="AH5">
        <f t="shared" si="9"/>
        <v>0.98266550827721311</v>
      </c>
      <c r="AI5">
        <f t="shared" si="14"/>
        <v>0.19072253974779704</v>
      </c>
      <c r="AJ5">
        <f t="shared" si="15"/>
        <v>8.2508169587925995</v>
      </c>
      <c r="AK5">
        <f t="shared" si="2"/>
        <v>140008.51703866667</v>
      </c>
      <c r="AL5">
        <f t="shared" si="3"/>
        <v>191961.85133899999</v>
      </c>
      <c r="AM5">
        <f t="shared" si="4"/>
        <v>-0.60183537000863285</v>
      </c>
      <c r="AN5">
        <f t="shared" si="5"/>
        <v>-0.25860412105720343</v>
      </c>
      <c r="AO5" s="3">
        <v>101572.6414392595</v>
      </c>
      <c r="AP5">
        <f t="shared" si="16"/>
        <v>1.6027555746450712</v>
      </c>
      <c r="AQ5">
        <f t="shared" si="17"/>
        <v>4.4412495313508336</v>
      </c>
      <c r="AR5">
        <f t="shared" si="18"/>
        <v>-0.18622112154587389</v>
      </c>
      <c r="AS5">
        <f t="shared" si="19"/>
        <v>-0.28919673649047706</v>
      </c>
      <c r="AT5">
        <f t="shared" si="20"/>
        <v>0.97639807959837588</v>
      </c>
      <c r="AU5">
        <f>AU4+AT5</f>
        <v>2.3139142584808505</v>
      </c>
      <c r="AV5">
        <f t="shared" si="10"/>
        <v>-145.46850926358766</v>
      </c>
      <c r="AW5">
        <f t="shared" si="11"/>
        <v>-646.06194859321317</v>
      </c>
      <c r="AX5">
        <f t="shared" si="12"/>
        <v>31858.374531746125</v>
      </c>
      <c r="AY5">
        <f t="shared" si="13"/>
        <v>169167.24326808736</v>
      </c>
    </row>
    <row r="6" spans="1:51" x14ac:dyDescent="0.25">
      <c r="A6" s="1">
        <v>15.239423492</v>
      </c>
      <c r="B6" s="1">
        <v>18.692536509699998</v>
      </c>
      <c r="C6" s="1">
        <v>5.4982870256599998</v>
      </c>
      <c r="D6" s="1">
        <v>10.1778254729</v>
      </c>
      <c r="E6" s="1">
        <v>2.42308295529</v>
      </c>
      <c r="F6" s="1">
        <v>2.9644431186700002</v>
      </c>
      <c r="G6" s="1">
        <v>1.7567754983399999</v>
      </c>
      <c r="H6" s="1">
        <v>0.656986559784</v>
      </c>
      <c r="I6" s="1">
        <v>1.2301510820599999</v>
      </c>
      <c r="J6" s="1">
        <v>0.36749813139900001</v>
      </c>
      <c r="K6" s="1">
        <v>0.62041354688799999</v>
      </c>
      <c r="L6" s="1">
        <v>0.19008432072799999</v>
      </c>
      <c r="M6" s="1">
        <v>-3.9132667046799997E-2</v>
      </c>
      <c r="N6" s="1">
        <v>0.70805814594200001</v>
      </c>
      <c r="O6" s="1">
        <v>0.93659994936099999</v>
      </c>
      <c r="P6" s="1">
        <v>4.0007315096699996</v>
      </c>
      <c r="Q6" s="1">
        <v>-2.1737929560499998</v>
      </c>
      <c r="R6" s="1">
        <v>47684</v>
      </c>
      <c r="S6" s="1">
        <v>114567.982213</v>
      </c>
      <c r="T6" s="1">
        <v>107549.375728</v>
      </c>
      <c r="U6" s="1">
        <v>391766.26790400001</v>
      </c>
      <c r="V6" s="1">
        <v>491.19515898899999</v>
      </c>
      <c r="W6" s="1">
        <v>353.03918995800001</v>
      </c>
      <c r="X6" s="1">
        <v>117294.818373</v>
      </c>
      <c r="Y6" s="1">
        <v>110917.763282</v>
      </c>
      <c r="Z6" s="1">
        <v>412635.71304300003</v>
      </c>
      <c r="AA6" s="1">
        <v>3.5473734232099999E-4</v>
      </c>
      <c r="AB6">
        <f t="shared" si="0"/>
        <v>0.72915543285183571</v>
      </c>
      <c r="AC6">
        <f t="shared" si="6"/>
        <v>1.2745677676165852</v>
      </c>
      <c r="AD6">
        <f t="shared" si="7"/>
        <v>-0.54541233476474948</v>
      </c>
      <c r="AE6">
        <f t="shared" si="8"/>
        <v>3.7576796987193877</v>
      </c>
      <c r="AF6">
        <f t="shared" si="1"/>
        <v>-1.2712103219831641</v>
      </c>
      <c r="AG6">
        <f t="shared" si="9"/>
        <v>-0.24124498630981583</v>
      </c>
      <c r="AH6">
        <f t="shared" si="9"/>
        <v>1.0160193251756273</v>
      </c>
      <c r="AI6">
        <f t="shared" si="14"/>
        <v>0.2374413363329626</v>
      </c>
      <c r="AJ6">
        <f t="shared" si="15"/>
        <v>7.3018797173413237</v>
      </c>
      <c r="AK6">
        <f t="shared" si="2"/>
        <v>213616.09823266664</v>
      </c>
      <c r="AL6">
        <f t="shared" si="3"/>
        <v>298529.42221550003</v>
      </c>
      <c r="AM6">
        <f t="shared" si="4"/>
        <v>-0.62892468463517526</v>
      </c>
      <c r="AN6">
        <f t="shared" si="5"/>
        <v>-0.27397428720618616</v>
      </c>
      <c r="AO6" s="3">
        <v>101572.6414392595</v>
      </c>
      <c r="AP6">
        <f t="shared" si="16"/>
        <v>1.546856764002601</v>
      </c>
      <c r="AQ6">
        <f t="shared" si="17"/>
        <v>4.1934706621144873</v>
      </c>
      <c r="AR6">
        <f t="shared" si="18"/>
        <v>-0.26263983776050398</v>
      </c>
      <c r="AS6">
        <f t="shared" si="19"/>
        <v>-0.55183657425098098</v>
      </c>
      <c r="AT6">
        <f t="shared" si="20"/>
        <v>1.1061251668168073</v>
      </c>
      <c r="AU6">
        <f t="shared" ref="AU6:AU18" si="21">AU5+AT6</f>
        <v>3.4200394252976576</v>
      </c>
      <c r="AV6">
        <f t="shared" si="10"/>
        <v>-163.74853225846536</v>
      </c>
      <c r="AW6">
        <f t="shared" si="11"/>
        <v>-686.67466599018223</v>
      </c>
      <c r="AX6">
        <f t="shared" si="12"/>
        <v>60748.237084350214</v>
      </c>
      <c r="AY6">
        <f t="shared" si="13"/>
        <v>297514.90521679248</v>
      </c>
    </row>
    <row r="7" spans="1:51" x14ac:dyDescent="0.25">
      <c r="A7" s="1">
        <v>20.917129055699998</v>
      </c>
      <c r="B7" s="1">
        <v>25.174781428900001</v>
      </c>
      <c r="C7" s="1">
        <v>6.9164482543799997</v>
      </c>
      <c r="D7" s="1">
        <v>15.6083099423</v>
      </c>
      <c r="E7" s="1">
        <v>3.27812453142</v>
      </c>
      <c r="F7" s="1">
        <v>4.5056537499699996</v>
      </c>
      <c r="G7" s="1">
        <v>2.42278179357</v>
      </c>
      <c r="H7" s="1">
        <v>0.65858737946299994</v>
      </c>
      <c r="I7" s="1">
        <v>1.6681360536800001</v>
      </c>
      <c r="J7" s="1">
        <v>0.46267517585700002</v>
      </c>
      <c r="K7" s="1">
        <v>0.963064679433</v>
      </c>
      <c r="L7" s="1">
        <v>0.26008564157300001</v>
      </c>
      <c r="M7" s="1">
        <v>2.46058959109E-2</v>
      </c>
      <c r="N7" s="1">
        <v>0.85076894738200004</v>
      </c>
      <c r="O7" s="1">
        <v>1.30705176814</v>
      </c>
      <c r="P7" s="1">
        <v>5.00413781496</v>
      </c>
      <c r="Q7" s="1">
        <v>-2.8273951247099998</v>
      </c>
      <c r="R7" s="1">
        <v>47684</v>
      </c>
      <c r="S7" s="1">
        <v>156823.92700299999</v>
      </c>
      <c r="T7" s="1">
        <v>147030.915973</v>
      </c>
      <c r="U7" s="1">
        <v>545874.76021800004</v>
      </c>
      <c r="V7" s="1">
        <v>687.54758083000002</v>
      </c>
      <c r="W7" s="1">
        <v>487.64244106199999</v>
      </c>
      <c r="X7" s="1">
        <v>160162.07144999999</v>
      </c>
      <c r="Y7" s="1">
        <v>151287.28941</v>
      </c>
      <c r="Z7" s="1">
        <v>571305.41973900003</v>
      </c>
      <c r="AA7" s="1">
        <v>2.8785247131799999E-4</v>
      </c>
      <c r="AB7">
        <f t="shared" si="0"/>
        <v>0.63324957254433656</v>
      </c>
      <c r="AC7">
        <f t="shared" si="6"/>
        <v>1.4369641262391359</v>
      </c>
      <c r="AD7">
        <f t="shared" si="7"/>
        <v>-0.80371455369479938</v>
      </c>
      <c r="AE7">
        <f t="shared" si="8"/>
        <v>4.7930546241118881</v>
      </c>
      <c r="AF7">
        <f t="shared" si="1"/>
        <v>-1.8688193349356634</v>
      </c>
      <c r="AG7">
        <f t="shared" si="9"/>
        <v>-0.2583022189300499</v>
      </c>
      <c r="AH7">
        <f t="shared" si="9"/>
        <v>1.0353749253925004</v>
      </c>
      <c r="AI7">
        <f t="shared" si="14"/>
        <v>0.24947698905508078</v>
      </c>
      <c r="AJ7">
        <f t="shared" si="15"/>
        <v>6.6559697174068058</v>
      </c>
      <c r="AK7">
        <f t="shared" si="2"/>
        <v>294251.59353300004</v>
      </c>
      <c r="AL7">
        <f t="shared" si="3"/>
        <v>415580.73930900003</v>
      </c>
      <c r="AM7">
        <f t="shared" si="4"/>
        <v>-0.63605248241644874</v>
      </c>
      <c r="AN7">
        <f t="shared" si="5"/>
        <v>-0.28914626012214756</v>
      </c>
      <c r="AO7" s="3">
        <v>101572.6414392595</v>
      </c>
      <c r="AP7">
        <f t="shared" si="16"/>
        <v>1.5065378630281099</v>
      </c>
      <c r="AQ7">
        <f t="shared" si="17"/>
        <v>4.0262659341656937</v>
      </c>
      <c r="AR7">
        <f t="shared" si="18"/>
        <v>-0.29236030897784832</v>
      </c>
      <c r="AS7">
        <f t="shared" si="19"/>
        <v>-0.84419688322882935</v>
      </c>
      <c r="AT7">
        <f t="shared" si="20"/>
        <v>1.1718928871363741</v>
      </c>
      <c r="AU7">
        <f t="shared" si="21"/>
        <v>4.5919323124340314</v>
      </c>
      <c r="AV7">
        <f t="shared" si="10"/>
        <v>-177.32866679854411</v>
      </c>
      <c r="AW7">
        <f t="shared" si="11"/>
        <v>-713.9723702819972</v>
      </c>
      <c r="AX7">
        <f t="shared" si="12"/>
        <v>96388.7765265403</v>
      </c>
      <c r="AY7">
        <f t="shared" si="13"/>
        <v>447002.11194104026</v>
      </c>
    </row>
    <row r="8" spans="1:51" x14ac:dyDescent="0.25">
      <c r="A8" s="1">
        <v>26.809728091</v>
      </c>
      <c r="B8" s="1">
        <v>31.936603830799999</v>
      </c>
      <c r="C8" s="1">
        <v>8.2651389698600006</v>
      </c>
      <c r="D8" s="1">
        <v>21.392467656200001</v>
      </c>
      <c r="E8" s="1">
        <v>4.2518235081600002</v>
      </c>
      <c r="F8" s="1">
        <v>6.2781881118199996</v>
      </c>
      <c r="G8" s="1">
        <v>3.1923817206199998</v>
      </c>
      <c r="H8" s="1">
        <v>0.66088328755000003</v>
      </c>
      <c r="I8" s="1">
        <v>2.1401371655200001</v>
      </c>
      <c r="J8" s="1">
        <v>0.56247743638900005</v>
      </c>
      <c r="K8" s="1">
        <v>1.33587099734</v>
      </c>
      <c r="L8" s="1">
        <v>0.32294623072099998</v>
      </c>
      <c r="M8" s="1">
        <v>0.12786550727099999</v>
      </c>
      <c r="N8" s="1">
        <v>0.93578646924099995</v>
      </c>
      <c r="O8" s="1">
        <v>1.7041745270199999</v>
      </c>
      <c r="P8" s="1">
        <v>6.00015802341</v>
      </c>
      <c r="Q8" s="1">
        <v>-3.4904707591299999</v>
      </c>
      <c r="R8" s="1">
        <v>47684</v>
      </c>
      <c r="S8" s="1">
        <v>200998.80806899999</v>
      </c>
      <c r="T8" s="1">
        <v>189022.23430700001</v>
      </c>
      <c r="U8" s="1">
        <v>706668.30920300004</v>
      </c>
      <c r="V8" s="1">
        <v>894.185927881</v>
      </c>
      <c r="W8" s="1">
        <v>625.88598877699997</v>
      </c>
      <c r="X8" s="1">
        <v>204592.11180099999</v>
      </c>
      <c r="Y8" s="1">
        <v>193746.80739500001</v>
      </c>
      <c r="Z8" s="1">
        <v>734632.34453999996</v>
      </c>
      <c r="AA8" s="1">
        <v>2.07816719907E-4</v>
      </c>
      <c r="AB8">
        <f t="shared" si="0"/>
        <v>0.49570063860805424</v>
      </c>
      <c r="AC8">
        <f t="shared" si="6"/>
        <v>1.5732453077416311</v>
      </c>
      <c r="AD8">
        <f t="shared" si="7"/>
        <v>-1.0775446691335768</v>
      </c>
      <c r="AE8">
        <f t="shared" si="8"/>
        <v>5.8349244772073154</v>
      </c>
      <c r="AF8">
        <f t="shared" si="1"/>
        <v>-2.5043783730969458</v>
      </c>
      <c r="AG8">
        <f t="shared" si="9"/>
        <v>-0.27383011543877744</v>
      </c>
      <c r="AH8">
        <f t="shared" si="9"/>
        <v>1.0418698530954273</v>
      </c>
      <c r="AI8">
        <f t="shared" si="14"/>
        <v>0.26282564432133221</v>
      </c>
      <c r="AJ8">
        <f t="shared" si="15"/>
        <v>6.1925309185171971</v>
      </c>
      <c r="AK8">
        <f t="shared" si="2"/>
        <v>377657.08791199996</v>
      </c>
      <c r="AL8">
        <f t="shared" si="3"/>
        <v>535462.88494200003</v>
      </c>
      <c r="AM8">
        <f t="shared" si="4"/>
        <v>-0.6440311851760897</v>
      </c>
      <c r="AN8">
        <f t="shared" si="5"/>
        <v>-0.30041810468634594</v>
      </c>
      <c r="AO8" s="3">
        <v>101572.6414392595</v>
      </c>
      <c r="AP8">
        <f t="shared" si="16"/>
        <v>1.4761673190222979</v>
      </c>
      <c r="AQ8">
        <f t="shared" si="17"/>
        <v>3.906160244722888</v>
      </c>
      <c r="AR8">
        <f t="shared" si="18"/>
        <v>-0.31049705000549943</v>
      </c>
      <c r="AS8">
        <f t="shared" si="19"/>
        <v>-1.1546939332343289</v>
      </c>
      <c r="AT8">
        <f t="shared" si="20"/>
        <v>1.1813803436390851</v>
      </c>
      <c r="AU8">
        <f t="shared" si="21"/>
        <v>5.7733126560731165</v>
      </c>
      <c r="AV8">
        <f t="shared" si="10"/>
        <v>-186.81185167275859</v>
      </c>
      <c r="AW8">
        <f t="shared" si="11"/>
        <v>-729.71702824719853</v>
      </c>
      <c r="AX8">
        <f t="shared" si="12"/>
        <v>136521.31305067361</v>
      </c>
      <c r="AY8">
        <f t="shared" si="13"/>
        <v>608608.81376606016</v>
      </c>
    </row>
    <row r="9" spans="1:51" x14ac:dyDescent="0.25">
      <c r="A9" s="1">
        <v>33.0222817812</v>
      </c>
      <c r="B9" s="1">
        <v>39.091746239000003</v>
      </c>
      <c r="C9" s="1">
        <v>9.5857763799699995</v>
      </c>
      <c r="D9" s="1">
        <v>27.576905559</v>
      </c>
      <c r="E9" s="1">
        <v>5.3165438462300001</v>
      </c>
      <c r="F9" s="1">
        <v>8.2186370242900004</v>
      </c>
      <c r="G9" s="1">
        <v>4.03093381512</v>
      </c>
      <c r="H9" s="1">
        <v>0.66466620831099998</v>
      </c>
      <c r="I9" s="1">
        <v>2.6492466641000001</v>
      </c>
      <c r="J9" s="1">
        <v>0.66896715265399997</v>
      </c>
      <c r="K9" s="1">
        <v>1.7397244898199999</v>
      </c>
      <c r="L9" s="1">
        <v>0.37730048792999998</v>
      </c>
      <c r="M9" s="1">
        <v>0.24123689519399999</v>
      </c>
      <c r="N9" s="1">
        <v>1.0137759070200001</v>
      </c>
      <c r="O9" s="1">
        <v>2.1302353085800001</v>
      </c>
      <c r="P9" s="1">
        <v>7.0044461130400002</v>
      </c>
      <c r="Q9" s="1">
        <v>-4.1843475486799999</v>
      </c>
      <c r="R9" s="1">
        <v>47684</v>
      </c>
      <c r="S9" s="1">
        <v>246673.83181199999</v>
      </c>
      <c r="T9" s="1">
        <v>234438.92905899999</v>
      </c>
      <c r="U9" s="1">
        <v>872025.29720999999</v>
      </c>
      <c r="V9" s="1">
        <v>1116.3699545500001</v>
      </c>
      <c r="W9" s="1">
        <v>770.39121487299997</v>
      </c>
      <c r="X9" s="1">
        <v>251051.09658899999</v>
      </c>
      <c r="Y9" s="1">
        <v>239044.48377600001</v>
      </c>
      <c r="Z9" s="1">
        <v>906124.51077000005</v>
      </c>
      <c r="AA9" s="1">
        <v>1.6142715583999999E-4</v>
      </c>
      <c r="AB9">
        <f t="shared" si="0"/>
        <v>0.26906407559089685</v>
      </c>
      <c r="AC9">
        <f t="shared" si="6"/>
        <v>1.6943575134402502</v>
      </c>
      <c r="AD9">
        <f t="shared" si="7"/>
        <v>-1.4252934378493534</v>
      </c>
      <c r="AE9">
        <f t="shared" si="8"/>
        <v>6.914758087843035</v>
      </c>
      <c r="AF9">
        <f t="shared" si="1"/>
        <v>-3.2331589809291033</v>
      </c>
      <c r="AG9">
        <f t="shared" si="9"/>
        <v>-0.34774876871577654</v>
      </c>
      <c r="AH9">
        <f t="shared" si="9"/>
        <v>1.0798336106357196</v>
      </c>
      <c r="AI9">
        <f t="shared" si="14"/>
        <v>0.3220392153852758</v>
      </c>
      <c r="AJ9">
        <f t="shared" si="15"/>
        <v>5.8294505820314475</v>
      </c>
      <c r="AK9">
        <f t="shared" si="2"/>
        <v>465406.69704500004</v>
      </c>
      <c r="AL9">
        <f t="shared" si="3"/>
        <v>661076.72058750002</v>
      </c>
      <c r="AM9">
        <f t="shared" si="4"/>
        <v>-0.68038308322256147</v>
      </c>
      <c r="AN9">
        <f t="shared" si="5"/>
        <v>-0.30089601327942272</v>
      </c>
      <c r="AO9" s="3">
        <v>101572.6414392595</v>
      </c>
      <c r="AP9">
        <f t="shared" si="16"/>
        <v>1.4520598634137434</v>
      </c>
      <c r="AQ9">
        <f t="shared" si="17"/>
        <v>3.8141783311130575</v>
      </c>
      <c r="AR9">
        <f t="shared" si="18"/>
        <v>-0.39275996792293744</v>
      </c>
      <c r="AS9">
        <f t="shared" si="19"/>
        <v>-1.5474539011572663</v>
      </c>
      <c r="AT9">
        <f t="shared" si="20"/>
        <v>1.2196029215046178</v>
      </c>
      <c r="AU9">
        <f t="shared" si="21"/>
        <v>6.9929155775777341</v>
      </c>
      <c r="AV9">
        <f t="shared" si="10"/>
        <v>-200.44096574229616</v>
      </c>
      <c r="AW9">
        <f t="shared" si="11"/>
        <v>-764.51758820164071</v>
      </c>
      <c r="AX9">
        <f t="shared" si="12"/>
        <v>178873.02330587816</v>
      </c>
      <c r="AY9">
        <f t="shared" si="13"/>
        <v>774059.81760455726</v>
      </c>
    </row>
    <row r="10" spans="1:51" x14ac:dyDescent="0.25">
      <c r="A10" s="1">
        <v>39.357426779100003</v>
      </c>
      <c r="B10" s="1">
        <v>46.318068554100002</v>
      </c>
      <c r="C10" s="1">
        <v>10.938587442199999</v>
      </c>
      <c r="D10" s="1">
        <v>33.929987529199998</v>
      </c>
      <c r="E10" s="1">
        <v>6.29414590844</v>
      </c>
      <c r="F10" s="1">
        <v>10.3800346884</v>
      </c>
      <c r="G10" s="1">
        <v>5.0252261461099996</v>
      </c>
      <c r="H10" s="1">
        <v>0.66831205754800005</v>
      </c>
      <c r="I10" s="1">
        <v>3.17482301621</v>
      </c>
      <c r="J10" s="1">
        <v>0.77816920904800002</v>
      </c>
      <c r="K10" s="1">
        <v>2.1573836923299998</v>
      </c>
      <c r="L10" s="1">
        <v>0.43560946566999997</v>
      </c>
      <c r="M10" s="1">
        <v>0.37897965477599999</v>
      </c>
      <c r="N10" s="1">
        <v>1.08121709582</v>
      </c>
      <c r="O10" s="1">
        <v>2.57470367179</v>
      </c>
      <c r="P10" s="1">
        <v>8.0002499666400002</v>
      </c>
      <c r="Q10" s="1">
        <v>-4.8951919257399998</v>
      </c>
      <c r="R10" s="1">
        <v>47684</v>
      </c>
      <c r="S10" s="1">
        <v>292855.40787</v>
      </c>
      <c r="T10" s="1">
        <v>280470.210547</v>
      </c>
      <c r="U10" s="1">
        <v>1040828.13888</v>
      </c>
      <c r="V10" s="1">
        <v>1349.1924197599999</v>
      </c>
      <c r="W10" s="1">
        <v>918.03796805000002</v>
      </c>
      <c r="X10" s="1">
        <v>298399.21698600001</v>
      </c>
      <c r="Y10" s="1">
        <v>285493.732648</v>
      </c>
      <c r="Z10" s="1">
        <v>1081472.10454</v>
      </c>
      <c r="AA10" s="1">
        <v>1.5107603984700001E-4</v>
      </c>
      <c r="AB10">
        <f t="shared" si="0"/>
        <v>5.0639532081830918E-2</v>
      </c>
      <c r="AC10">
        <f t="shared" si="6"/>
        <v>1.8017990946664553</v>
      </c>
      <c r="AD10">
        <f t="shared" si="7"/>
        <v>-1.7511595625846244</v>
      </c>
      <c r="AE10">
        <f t="shared" si="8"/>
        <v>7.9833701226127234</v>
      </c>
      <c r="AF10">
        <f t="shared" si="1"/>
        <v>-3.9494854512381692</v>
      </c>
      <c r="AG10">
        <f t="shared" si="9"/>
        <v>-0.32586612473527099</v>
      </c>
      <c r="AH10">
        <f t="shared" si="9"/>
        <v>1.0686120347696884</v>
      </c>
      <c r="AI10">
        <f t="shared" si="14"/>
        <v>0.30494334157999914</v>
      </c>
      <c r="AJ10">
        <f t="shared" si="15"/>
        <v>5.539719254825064</v>
      </c>
      <c r="AK10">
        <f t="shared" si="2"/>
        <v>555121.68472466664</v>
      </c>
      <c r="AL10">
        <f t="shared" si="3"/>
        <v>789525.62972299999</v>
      </c>
      <c r="AM10">
        <f t="shared" si="4"/>
        <v>-0.66972370912534429</v>
      </c>
      <c r="AN10">
        <f t="shared" si="5"/>
        <v>-0.31335299898135571</v>
      </c>
      <c r="AO10" s="3">
        <v>101572.6414392595</v>
      </c>
      <c r="AP10">
        <f t="shared" si="16"/>
        <v>1.4320845173354098</v>
      </c>
      <c r="AQ10">
        <f t="shared" si="17"/>
        <v>3.7401053178612482</v>
      </c>
      <c r="AR10">
        <f t="shared" si="18"/>
        <v>-0.37333837604139752</v>
      </c>
      <c r="AS10">
        <f t="shared" si="19"/>
        <v>-1.9207922771986639</v>
      </c>
      <c r="AT10">
        <f t="shared" si="20"/>
        <v>1.2242876794981787</v>
      </c>
      <c r="AU10">
        <f t="shared" si="21"/>
        <v>8.2172032570759121</v>
      </c>
      <c r="AV10">
        <f t="shared" si="10"/>
        <v>-204.63173287554307</v>
      </c>
      <c r="AW10">
        <f t="shared" si="11"/>
        <v>-765.34423233098119</v>
      </c>
      <c r="AX10">
        <f t="shared" si="12"/>
        <v>224145.87985432049</v>
      </c>
      <c r="AY10">
        <f t="shared" si="13"/>
        <v>946753.72372827702</v>
      </c>
    </row>
    <row r="11" spans="1:51" x14ac:dyDescent="0.25">
      <c r="A11" s="1">
        <v>45.684085314500003</v>
      </c>
      <c r="B11" s="1">
        <v>53.602098507400001</v>
      </c>
      <c r="C11" s="1">
        <v>12.3249663707</v>
      </c>
      <c r="D11" s="1">
        <v>40.2132143121</v>
      </c>
      <c r="E11" s="1">
        <v>7.2028073582000003</v>
      </c>
      <c r="F11" s="1">
        <v>12.5848932635</v>
      </c>
      <c r="G11" s="1">
        <v>5.9748475446400002</v>
      </c>
      <c r="H11" s="1">
        <v>0.67281535626300004</v>
      </c>
      <c r="I11" s="1">
        <v>3.71875997748</v>
      </c>
      <c r="J11" s="1">
        <v>0.89035871576100001</v>
      </c>
      <c r="K11" s="1">
        <v>2.5934352487100001</v>
      </c>
      <c r="L11" s="1">
        <v>0.50427723024899995</v>
      </c>
      <c r="M11" s="1">
        <v>0.52467660267000005</v>
      </c>
      <c r="N11" s="1">
        <v>1.1288400052200001</v>
      </c>
      <c r="O11" s="1">
        <v>3.03209911733</v>
      </c>
      <c r="P11" s="1">
        <v>9.0050282697899995</v>
      </c>
      <c r="Q11" s="1">
        <v>-5.5979064966200003</v>
      </c>
      <c r="R11" s="1">
        <v>47684</v>
      </c>
      <c r="S11" s="1">
        <v>339544.39536999998</v>
      </c>
      <c r="T11" s="1">
        <v>328494.59426799999</v>
      </c>
      <c r="U11" s="1">
        <v>1203511.6782800001</v>
      </c>
      <c r="V11" s="1">
        <v>1575.6330108699999</v>
      </c>
      <c r="W11" s="1">
        <v>1056.9408132999999</v>
      </c>
      <c r="X11" s="1">
        <v>345884.66066499997</v>
      </c>
      <c r="Y11" s="1">
        <v>332064.898598</v>
      </c>
      <c r="Z11" s="1">
        <v>1247312.4333899999</v>
      </c>
      <c r="AA11" s="1">
        <v>1.50810817456E-4</v>
      </c>
      <c r="AB11">
        <f t="shared" si="0"/>
        <v>-0.2191552131661112</v>
      </c>
      <c r="AC11">
        <f t="shared" si="6"/>
        <v>1.8939649736938284</v>
      </c>
      <c r="AD11">
        <f t="shared" si="7"/>
        <v>-2.1131201868599394</v>
      </c>
      <c r="AE11">
        <f t="shared" si="8"/>
        <v>9.0780800075120371</v>
      </c>
      <c r="AF11">
        <f t="shared" si="1"/>
        <v>-4.7216693480611109</v>
      </c>
      <c r="AG11">
        <f t="shared" si="9"/>
        <v>-0.36196062427531506</v>
      </c>
      <c r="AH11">
        <f t="shared" si="9"/>
        <v>1.0947098848993138</v>
      </c>
      <c r="AI11">
        <f t="shared" si="14"/>
        <v>0.33064525064428962</v>
      </c>
      <c r="AJ11">
        <f t="shared" si="15"/>
        <v>5.312192777550087</v>
      </c>
      <c r="AK11">
        <f t="shared" si="2"/>
        <v>641753.99755099998</v>
      </c>
      <c r="AL11">
        <f t="shared" si="3"/>
        <v>908337.65375849989</v>
      </c>
      <c r="AM11">
        <f t="shared" si="4"/>
        <v>-0.68580066066008805</v>
      </c>
      <c r="AN11">
        <f t="shared" si="5"/>
        <v>-0.31639774338512228</v>
      </c>
      <c r="AO11" s="3">
        <v>101572.6414392595</v>
      </c>
      <c r="AP11">
        <f t="shared" si="16"/>
        <v>1.4156299198831406</v>
      </c>
      <c r="AQ11">
        <f t="shared" si="17"/>
        <v>3.6804910121353598</v>
      </c>
      <c r="AR11">
        <f t="shared" si="18"/>
        <v>-0.38570433269415699</v>
      </c>
      <c r="AS11">
        <f t="shared" si="19"/>
        <v>-2.3064966098928208</v>
      </c>
      <c r="AT11">
        <f t="shared" si="20"/>
        <v>1.1665201055892378</v>
      </c>
      <c r="AU11">
        <f t="shared" si="21"/>
        <v>9.3837233626651493</v>
      </c>
      <c r="AV11">
        <f t="shared" si="10"/>
        <v>-214.68025482711073</v>
      </c>
      <c r="AW11">
        <f t="shared" si="11"/>
        <v>-790.12874837410982</v>
      </c>
      <c r="AX11">
        <f t="shared" si="12"/>
        <v>271024.33740237303</v>
      </c>
      <c r="AY11">
        <f t="shared" si="13"/>
        <v>1122096.8901112257</v>
      </c>
    </row>
    <row r="12" spans="1:51" x14ac:dyDescent="0.25">
      <c r="A12" s="1">
        <v>51.8617613069</v>
      </c>
      <c r="B12" s="1">
        <v>60.737736992099997</v>
      </c>
      <c r="C12" s="1">
        <v>13.5250547009</v>
      </c>
      <c r="D12" s="1">
        <v>46.3420222106</v>
      </c>
      <c r="E12" s="1">
        <v>8.0503582780999992</v>
      </c>
      <c r="F12" s="1">
        <v>14.7566529744</v>
      </c>
      <c r="G12" s="1">
        <v>6.8842026756200001</v>
      </c>
      <c r="H12" s="1">
        <v>0.67677387552299995</v>
      </c>
      <c r="I12" s="1">
        <v>4.2748534901899999</v>
      </c>
      <c r="J12" s="1">
        <v>1.00066587053</v>
      </c>
      <c r="K12" s="1">
        <v>3.0299051078599999</v>
      </c>
      <c r="L12" s="1">
        <v>0.56809817171400001</v>
      </c>
      <c r="M12" s="1">
        <v>0.66333809320600001</v>
      </c>
      <c r="N12" s="1">
        <v>1.1888843010500001</v>
      </c>
      <c r="O12" s="1">
        <v>3.4934297507599998</v>
      </c>
      <c r="P12" s="1">
        <v>10.002997373299999</v>
      </c>
      <c r="Q12" s="1">
        <v>-6.3022853201700002</v>
      </c>
      <c r="R12" s="1">
        <v>47683</v>
      </c>
      <c r="S12" s="1">
        <v>384842.92233099998</v>
      </c>
      <c r="T12" s="1">
        <v>375551.11486899998</v>
      </c>
      <c r="U12" s="1">
        <v>1364081.7718199999</v>
      </c>
      <c r="V12" s="1">
        <v>1800.4144844499999</v>
      </c>
      <c r="W12" s="1">
        <v>1190.87848538</v>
      </c>
      <c r="X12" s="1">
        <v>392041.307592</v>
      </c>
      <c r="Y12" s="1">
        <v>378368.82629400003</v>
      </c>
      <c r="Z12" s="1">
        <v>1407220.2865599999</v>
      </c>
      <c r="AA12" s="1">
        <v>1.16539389939E-4</v>
      </c>
      <c r="AB12">
        <f t="shared" si="0"/>
        <v>-0.45631196489424042</v>
      </c>
      <c r="AC12">
        <f t="shared" si="6"/>
        <v>1.9750315989996661</v>
      </c>
      <c r="AD12">
        <f t="shared" si="7"/>
        <v>-2.4313435638939067</v>
      </c>
      <c r="AE12">
        <f t="shared" si="8"/>
        <v>10.15510136159808</v>
      </c>
      <c r="AF12">
        <f t="shared" si="1"/>
        <v>-5.4578106515442402</v>
      </c>
      <c r="AG12">
        <f t="shared" si="9"/>
        <v>-0.3182233770339673</v>
      </c>
      <c r="AH12">
        <f t="shared" si="9"/>
        <v>1.0770213540860425</v>
      </c>
      <c r="AI12">
        <f t="shared" si="14"/>
        <v>0.29546617235273931</v>
      </c>
      <c r="AJ12">
        <f t="shared" si="15"/>
        <v>5.1262911045153903</v>
      </c>
      <c r="AK12">
        <f t="shared" si="2"/>
        <v>725876.80681533332</v>
      </c>
      <c r="AL12">
        <f t="shared" si="3"/>
        <v>1022015.2196169998</v>
      </c>
      <c r="AM12">
        <f t="shared" si="4"/>
        <v>-0.66387269924246384</v>
      </c>
      <c r="AN12">
        <f t="shared" si="5"/>
        <v>-0.33000121077054057</v>
      </c>
      <c r="AO12" s="3">
        <v>101572.6414392595</v>
      </c>
      <c r="AP12">
        <f t="shared" si="16"/>
        <v>1.4020191233857742</v>
      </c>
      <c r="AQ12">
        <f t="shared" si="17"/>
        <v>3.6321074499145722</v>
      </c>
      <c r="AR12">
        <f t="shared" si="18"/>
        <v>-0.32998455149283268</v>
      </c>
      <c r="AS12">
        <f t="shared" si="19"/>
        <v>-2.6364811613856536</v>
      </c>
      <c r="AT12">
        <f t="shared" si="20"/>
        <v>1.1168268396521681</v>
      </c>
      <c r="AU12">
        <f t="shared" si="21"/>
        <v>10.500550202317317</v>
      </c>
      <c r="AV12">
        <f t="shared" si="10"/>
        <v>-216.05910189331996</v>
      </c>
      <c r="AW12">
        <f t="shared" si="11"/>
        <v>-784.74987360857915</v>
      </c>
      <c r="AX12">
        <f t="shared" si="12"/>
        <v>316775.50669309567</v>
      </c>
      <c r="AY12">
        <f t="shared" si="13"/>
        <v>1290494.1111894134</v>
      </c>
    </row>
    <row r="13" spans="1:51" x14ac:dyDescent="0.25">
      <c r="A13" s="1">
        <v>57.825004132399997</v>
      </c>
      <c r="B13" s="1">
        <v>67.499461242500004</v>
      </c>
      <c r="C13" s="1">
        <v>14.512727732</v>
      </c>
      <c r="D13" s="1">
        <v>52.423168755600003</v>
      </c>
      <c r="E13" s="1">
        <v>8.9500167612299997</v>
      </c>
      <c r="F13" s="1">
        <v>17.155480454700001</v>
      </c>
      <c r="G13" s="1">
        <v>7.9273872710999997</v>
      </c>
      <c r="H13" s="1">
        <v>0.68159959106000001</v>
      </c>
      <c r="I13" s="1">
        <v>4.8353355368699997</v>
      </c>
      <c r="J13" s="1">
        <v>1.10592516581</v>
      </c>
      <c r="K13" s="1">
        <v>3.4661883416000001</v>
      </c>
      <c r="L13" s="1">
        <v>0.63440420321000002</v>
      </c>
      <c r="M13" s="1">
        <v>0.82244170528500005</v>
      </c>
      <c r="N13" s="1">
        <v>1.22021703922</v>
      </c>
      <c r="O13" s="1">
        <v>3.9524299577000002</v>
      </c>
      <c r="P13" s="1">
        <v>11.0029911277</v>
      </c>
      <c r="Q13" s="1">
        <v>-7.0174831167800003</v>
      </c>
      <c r="R13" s="1">
        <v>47680</v>
      </c>
      <c r="S13" s="1">
        <v>429080.37079000002</v>
      </c>
      <c r="T13" s="1">
        <v>421516.688494</v>
      </c>
      <c r="U13" s="1">
        <v>1512894.30602</v>
      </c>
      <c r="V13" s="1">
        <v>2016.9648340700001</v>
      </c>
      <c r="W13" s="1">
        <v>1313.41297874</v>
      </c>
      <c r="X13" s="1">
        <v>437004.038802</v>
      </c>
      <c r="Y13" s="1">
        <v>423369.666998</v>
      </c>
      <c r="Z13" s="1">
        <v>1556548.9309</v>
      </c>
      <c r="AA13" s="1">
        <v>9.9830109456900003E-5</v>
      </c>
      <c r="AB13">
        <f t="shared" si="0"/>
        <v>-0.74542285367613648</v>
      </c>
      <c r="AC13">
        <f t="shared" si="6"/>
        <v>2.045710835603491</v>
      </c>
      <c r="AD13">
        <f t="shared" si="7"/>
        <v>-2.7911336892796275</v>
      </c>
      <c r="AE13">
        <f t="shared" si="8"/>
        <v>11.251465412258712</v>
      </c>
      <c r="AF13">
        <f t="shared" si="1"/>
        <v>-6.2469184175261363</v>
      </c>
      <c r="AG13">
        <f t="shared" si="9"/>
        <v>-0.35979012538572075</v>
      </c>
      <c r="AH13">
        <f t="shared" si="9"/>
        <v>1.0963640506606325</v>
      </c>
      <c r="AI13">
        <f t="shared" si="14"/>
        <v>0.32816665702320613</v>
      </c>
      <c r="AJ13">
        <f t="shared" si="15"/>
        <v>4.9740334426204216</v>
      </c>
      <c r="AK13">
        <f t="shared" si="2"/>
        <v>805640.87890000001</v>
      </c>
      <c r="AL13">
        <f t="shared" si="3"/>
        <v>1126362.078</v>
      </c>
      <c r="AM13">
        <f t="shared" si="4"/>
        <v>-0.68423678513809327</v>
      </c>
      <c r="AN13">
        <f t="shared" si="5"/>
        <v>-0.32927471126961233</v>
      </c>
      <c r="AO13" s="3">
        <v>101572.6414392595</v>
      </c>
      <c r="AP13">
        <f t="shared" si="16"/>
        <v>1.3905741223861088</v>
      </c>
      <c r="AQ13">
        <f t="shared" si="17"/>
        <v>3.5920562264993867</v>
      </c>
      <c r="AR13">
        <f t="shared" si="18"/>
        <v>-0.34450207856628623</v>
      </c>
      <c r="AS13">
        <f t="shared" si="19"/>
        <v>-2.9809832399519398</v>
      </c>
      <c r="AT13">
        <f t="shared" si="20"/>
        <v>1.0497778223152181</v>
      </c>
      <c r="AU13">
        <f t="shared" si="21"/>
        <v>11.550328024632535</v>
      </c>
      <c r="AV13">
        <f t="shared" si="10"/>
        <v>-223.45209976992089</v>
      </c>
      <c r="AW13">
        <f t="shared" si="11"/>
        <v>-802.65250630290677</v>
      </c>
      <c r="AX13">
        <f t="shared" si="12"/>
        <v>361576.99385904265</v>
      </c>
      <c r="AY13">
        <f t="shared" si="13"/>
        <v>1453226.876022072</v>
      </c>
    </row>
    <row r="14" spans="1:51" x14ac:dyDescent="0.25">
      <c r="A14" s="1">
        <v>63.284425561299997</v>
      </c>
      <c r="B14" s="1">
        <v>73.596190287300004</v>
      </c>
      <c r="C14" s="1">
        <v>14.967908033600001</v>
      </c>
      <c r="D14" s="1">
        <v>58.615408188399996</v>
      </c>
      <c r="E14" s="1">
        <v>9.8880497187300005</v>
      </c>
      <c r="F14" s="1">
        <v>19.3169453597</v>
      </c>
      <c r="G14" s="1">
        <v>8.6123473214399997</v>
      </c>
      <c r="H14" s="1">
        <v>0.69093856991699998</v>
      </c>
      <c r="I14" s="1">
        <v>5.4146402091599999</v>
      </c>
      <c r="J14" s="1">
        <v>1.2253856037799999</v>
      </c>
      <c r="K14" s="1">
        <v>3.9212428475399999</v>
      </c>
      <c r="L14" s="1">
        <v>0.68515088432399995</v>
      </c>
      <c r="M14" s="1">
        <v>0.97602716260400002</v>
      </c>
      <c r="N14" s="1">
        <v>1.20743278293</v>
      </c>
      <c r="O14" s="1">
        <v>4.32284664165</v>
      </c>
      <c r="P14" s="1">
        <v>12.0042258767</v>
      </c>
      <c r="Q14" s="1">
        <v>-7.7319109365300003</v>
      </c>
      <c r="R14" s="1">
        <v>47649</v>
      </c>
      <c r="S14" s="1">
        <v>470727.04952300002</v>
      </c>
      <c r="T14" s="1">
        <v>466403.08012</v>
      </c>
      <c r="U14" s="1">
        <v>1666643.2421200001</v>
      </c>
      <c r="V14" s="1">
        <v>2202.0978619399998</v>
      </c>
      <c r="W14" s="1">
        <v>1414.3261593100001</v>
      </c>
      <c r="X14" s="1">
        <v>476475.00088599999</v>
      </c>
      <c r="Y14" s="1">
        <v>464211.90455400001</v>
      </c>
      <c r="Z14" s="1">
        <v>1678262.1571</v>
      </c>
      <c r="AA14" s="1">
        <v>1.2209397990300001E-4</v>
      </c>
      <c r="AB14">
        <f t="shared" si="0"/>
        <v>-1.3049254718808134</v>
      </c>
      <c r="AC14">
        <f t="shared" si="6"/>
        <v>2.101457291573138</v>
      </c>
      <c r="AD14">
        <f t="shared" si="7"/>
        <v>-3.4063827634539514</v>
      </c>
      <c r="AE14">
        <f t="shared" si="8"/>
        <v>12.439201033993605</v>
      </c>
      <c r="AF14">
        <f t="shared" si="1"/>
        <v>-7.3070384102308132</v>
      </c>
      <c r="AG14">
        <f t="shared" si="9"/>
        <v>-0.61524907417432395</v>
      </c>
      <c r="AH14">
        <f t="shared" si="9"/>
        <v>1.1877356217348929</v>
      </c>
      <c r="AI14">
        <f t="shared" si="14"/>
        <v>0.51800170249642463</v>
      </c>
      <c r="AJ14">
        <f t="shared" si="15"/>
        <v>4.8598844631679636</v>
      </c>
      <c r="AK14">
        <f t="shared" si="2"/>
        <v>872983.02084666665</v>
      </c>
      <c r="AL14">
        <f t="shared" si="3"/>
        <v>1207918.70438</v>
      </c>
      <c r="AM14">
        <f t="shared" si="4"/>
        <v>-0.81305523236101951</v>
      </c>
      <c r="AN14">
        <f t="shared" si="5"/>
        <v>-0.29692890687283852</v>
      </c>
      <c r="AO14" s="3">
        <v>101572.6414392595</v>
      </c>
      <c r="AP14">
        <f t="shared" si="16"/>
        <v>1.3813640061527404</v>
      </c>
      <c r="AQ14">
        <f t="shared" si="17"/>
        <v>3.5602371590714004</v>
      </c>
      <c r="AR14">
        <f t="shared" si="18"/>
        <v>-0.46385960793761527</v>
      </c>
      <c r="AS14">
        <f t="shared" si="19"/>
        <v>-3.444842847889555</v>
      </c>
      <c r="AT14">
        <f t="shared" si="20"/>
        <v>0.89547892545935603</v>
      </c>
      <c r="AU14">
        <f t="shared" si="21"/>
        <v>12.445806950091891</v>
      </c>
      <c r="AV14">
        <f t="shared" si="10"/>
        <v>-240.96240067875488</v>
      </c>
      <c r="AW14">
        <f t="shared" si="11"/>
        <v>-857.88329283555481</v>
      </c>
      <c r="AX14">
        <f t="shared" si="12"/>
        <v>404350.93746377464</v>
      </c>
      <c r="AY14">
        <f t="shared" si="13"/>
        <v>1606880.9536782578</v>
      </c>
    </row>
    <row r="15" spans="1:51" x14ac:dyDescent="0.25">
      <c r="A15" s="1">
        <v>66.596138002900005</v>
      </c>
      <c r="B15" s="1">
        <v>77.438616399799997</v>
      </c>
      <c r="C15" s="1">
        <v>14.156638019800001</v>
      </c>
      <c r="D15" s="1">
        <v>64.790409461500005</v>
      </c>
      <c r="E15" s="1">
        <v>10.8177118099</v>
      </c>
      <c r="F15" s="1">
        <v>22.028314211000001</v>
      </c>
      <c r="G15" s="1">
        <v>9.5246292543299997</v>
      </c>
      <c r="H15" s="1">
        <v>0.71344643435499999</v>
      </c>
      <c r="I15" s="1">
        <v>6.0449476351599998</v>
      </c>
      <c r="J15" s="1">
        <v>1.42172380161</v>
      </c>
      <c r="K15" s="1">
        <v>4.3703374949300002</v>
      </c>
      <c r="L15" s="1">
        <v>0.75006775935400005</v>
      </c>
      <c r="M15" s="1">
        <v>1.14888031806</v>
      </c>
      <c r="N15" s="1">
        <v>1.2678268152800001</v>
      </c>
      <c r="O15" s="1">
        <v>4.2857777408800004</v>
      </c>
      <c r="P15" s="1">
        <v>13.004507247599999</v>
      </c>
      <c r="Q15" s="1">
        <v>-8.5198292054400007</v>
      </c>
      <c r="R15" s="1">
        <v>47505</v>
      </c>
      <c r="S15" s="1">
        <v>482637.32633299998</v>
      </c>
      <c r="T15" s="1">
        <v>496077.47214999999</v>
      </c>
      <c r="U15" s="1">
        <v>1665647.4712</v>
      </c>
      <c r="V15" s="1">
        <v>2217.7347345899998</v>
      </c>
      <c r="W15" s="1">
        <v>1401.5525517399999</v>
      </c>
      <c r="X15" s="1">
        <v>488532.37885400001</v>
      </c>
      <c r="Y15" s="1">
        <v>489885.123226</v>
      </c>
      <c r="Z15" s="1">
        <v>1670106.4544500001</v>
      </c>
      <c r="AA15" s="1">
        <v>1.2774768843199999E-4</v>
      </c>
      <c r="AB15">
        <f t="shared" si="0"/>
        <v>-2.6533822224620751</v>
      </c>
      <c r="AC15">
        <f t="shared" si="6"/>
        <v>2.1093485549506799</v>
      </c>
      <c r="AD15">
        <f t="shared" si="7"/>
        <v>-4.762730777412755</v>
      </c>
      <c r="AE15">
        <f t="shared" si="8"/>
        <v>13.888967988420692</v>
      </c>
      <c r="AF15">
        <f t="shared" si="1"/>
        <v>-9.1556358462620757</v>
      </c>
      <c r="AG15">
        <f t="shared" si="9"/>
        <v>-1.3563480139588036</v>
      </c>
      <c r="AH15">
        <f t="shared" si="9"/>
        <v>1.449766954427087</v>
      </c>
      <c r="AI15">
        <f t="shared" si="14"/>
        <v>0.93556278808603388</v>
      </c>
      <c r="AJ15">
        <f t="shared" si="15"/>
        <v>4.8441274220909225</v>
      </c>
      <c r="AK15">
        <f t="shared" si="2"/>
        <v>882841.3188433334</v>
      </c>
      <c r="AL15">
        <f t="shared" si="3"/>
        <v>1180897.7034100001</v>
      </c>
      <c r="AM15">
        <f t="shared" si="4"/>
        <v>-1.1797708227841874</v>
      </c>
      <c r="AN15">
        <f t="shared" si="5"/>
        <v>-0.22712101975428206</v>
      </c>
      <c r="AO15" s="3">
        <v>101572.6414392595</v>
      </c>
      <c r="AP15">
        <f t="shared" si="16"/>
        <v>1.3768525284977273</v>
      </c>
      <c r="AQ15">
        <f t="shared" si="17"/>
        <v>3.5447826879650219</v>
      </c>
      <c r="AR15">
        <f t="shared" si="18"/>
        <v>-0.13322000914072685</v>
      </c>
      <c r="AS15">
        <f t="shared" si="19"/>
        <v>-3.5780628570302819</v>
      </c>
      <c r="AT15">
        <f t="shared" si="20"/>
        <v>0.14239558353241819</v>
      </c>
      <c r="AU15">
        <f t="shared" si="21"/>
        <v>12.588202533624308</v>
      </c>
      <c r="AV15">
        <f t="shared" si="10"/>
        <v>-271.52532846651644</v>
      </c>
      <c r="AW15">
        <f t="shared" si="11"/>
        <v>-962.49828369212332</v>
      </c>
      <c r="AX15">
        <f t="shared" si="12"/>
        <v>440654.51282186882</v>
      </c>
      <c r="AY15">
        <f t="shared" si="13"/>
        <v>1736134.4879556373</v>
      </c>
    </row>
    <row r="16" spans="1:51" x14ac:dyDescent="0.25">
      <c r="A16" s="1">
        <v>65.952929557499999</v>
      </c>
      <c r="B16" s="1">
        <v>75.773208124799993</v>
      </c>
      <c r="C16" s="1">
        <v>11.1346264815</v>
      </c>
      <c r="D16" s="1">
        <v>70.619500411399997</v>
      </c>
      <c r="E16" s="1">
        <v>11.799602413700001</v>
      </c>
      <c r="F16" s="1">
        <v>24.525670809699999</v>
      </c>
      <c r="G16" s="1">
        <v>10.3600222098</v>
      </c>
      <c r="H16" s="1">
        <v>0.73365736169499995</v>
      </c>
      <c r="I16" s="1">
        <v>6.6933300748300004</v>
      </c>
      <c r="J16" s="1">
        <v>1.7339082423000001</v>
      </c>
      <c r="K16" s="1">
        <v>4.7964445356200001</v>
      </c>
      <c r="L16" s="1">
        <v>0.82794103186699997</v>
      </c>
      <c r="M16" s="1">
        <v>1.29565835449</v>
      </c>
      <c r="N16" s="1">
        <v>1.34887103546</v>
      </c>
      <c r="O16" s="1">
        <v>3.6619292665100001</v>
      </c>
      <c r="P16" s="1">
        <v>14.002493208000001</v>
      </c>
      <c r="Q16" s="1">
        <v>-9.3913404503000013</v>
      </c>
      <c r="R16" s="1">
        <v>47241</v>
      </c>
      <c r="S16" s="1">
        <v>474357.09370600001</v>
      </c>
      <c r="T16" s="1">
        <v>502539.58143700002</v>
      </c>
      <c r="U16" s="1">
        <v>1553691.84161</v>
      </c>
      <c r="V16" s="1">
        <v>1987.0856745799999</v>
      </c>
      <c r="W16" s="1">
        <v>1235.5145351199999</v>
      </c>
      <c r="X16" s="1">
        <v>461077.87181799999</v>
      </c>
      <c r="Y16" s="1">
        <v>487475.23964699998</v>
      </c>
      <c r="Z16" s="1">
        <v>1480298.7823300001</v>
      </c>
      <c r="AA16" s="1">
        <v>1.7067560853699999E-4</v>
      </c>
      <c r="AB16">
        <f t="shared" si="0"/>
        <v>-3.8642283905737873</v>
      </c>
      <c r="AC16">
        <f t="shared" si="6"/>
        <v>2.0490963882599411</v>
      </c>
      <c r="AD16">
        <f t="shared" si="7"/>
        <v>-5.9133247788337284</v>
      </c>
      <c r="AE16">
        <f t="shared" si="8"/>
        <v>15.290569338191263</v>
      </c>
      <c r="AF16">
        <f t="shared" si="1"/>
        <v>-10.865474994573788</v>
      </c>
      <c r="AG16">
        <f t="shared" si="9"/>
        <v>-1.1505940014209735</v>
      </c>
      <c r="AH16">
        <f t="shared" si="9"/>
        <v>1.401601349770571</v>
      </c>
      <c r="AI16">
        <f t="shared" si="14"/>
        <v>0.8209138794060914</v>
      </c>
      <c r="AJ16">
        <f t="shared" si="15"/>
        <v>4.9669559585778957</v>
      </c>
      <c r="AK16">
        <f t="shared" si="2"/>
        <v>809617.2979316666</v>
      </c>
      <c r="AL16">
        <f t="shared" si="3"/>
        <v>1006022.2265975</v>
      </c>
      <c r="AM16">
        <f t="shared" si="4"/>
        <v>-1.0650858896634741</v>
      </c>
      <c r="AN16">
        <f t="shared" si="5"/>
        <v>-0.24426394378636046</v>
      </c>
      <c r="AO16" s="3">
        <v>101572.6414392595</v>
      </c>
      <c r="AP16">
        <f t="shared" si="16"/>
        <v>1.3805491890323094</v>
      </c>
      <c r="AQ16">
        <f t="shared" si="17"/>
        <v>3.5574395585514065</v>
      </c>
      <c r="AR16">
        <f t="shared" si="18"/>
        <v>0.8452667789076469</v>
      </c>
      <c r="AS16">
        <f t="shared" si="19"/>
        <v>-2.732796078122635</v>
      </c>
      <c r="AT16">
        <f t="shared" si="20"/>
        <v>-1.0296655960052401</v>
      </c>
      <c r="AU16">
        <f t="shared" si="21"/>
        <v>11.558536937619069</v>
      </c>
      <c r="AV16">
        <f t="shared" si="10"/>
        <v>-269.02856145907526</v>
      </c>
      <c r="AW16">
        <f t="shared" si="11"/>
        <v>-957.05284691469251</v>
      </c>
      <c r="AX16">
        <f t="shared" si="12"/>
        <v>445990.83341107809</v>
      </c>
      <c r="AY16">
        <f t="shared" si="13"/>
        <v>1755047.1797380112</v>
      </c>
    </row>
    <row r="17" spans="1:51" x14ac:dyDescent="0.25">
      <c r="A17" s="1">
        <v>65.988671707600005</v>
      </c>
      <c r="B17" s="1">
        <v>73.800077421699996</v>
      </c>
      <c r="C17" s="1">
        <v>8.5550972290399994</v>
      </c>
      <c r="D17" s="1">
        <v>75.774407424499998</v>
      </c>
      <c r="E17" s="1">
        <v>12.6069770185</v>
      </c>
      <c r="F17" s="1">
        <v>26.566372986499999</v>
      </c>
      <c r="G17" s="1">
        <v>10.7822093625</v>
      </c>
      <c r="H17" s="1">
        <v>0.75989913274300003</v>
      </c>
      <c r="I17" s="1">
        <v>7.4152342890399998</v>
      </c>
      <c r="J17" s="1">
        <v>2.1571860727800001</v>
      </c>
      <c r="K17" s="1">
        <v>5.2026006994299996</v>
      </c>
      <c r="L17" s="1">
        <v>0.87538951307299995</v>
      </c>
      <c r="M17" s="1">
        <v>1.43425087445</v>
      </c>
      <c r="N17" s="1">
        <v>1.38319509943</v>
      </c>
      <c r="O17" s="1">
        <v>3.2419716913599999</v>
      </c>
      <c r="P17" s="1">
        <v>15.0035169698</v>
      </c>
      <c r="Q17" s="1">
        <v>-10.296359480630001</v>
      </c>
      <c r="R17" s="1">
        <v>47060</v>
      </c>
      <c r="S17" s="1">
        <v>476358.541883</v>
      </c>
      <c r="T17" s="1">
        <v>498039.555987</v>
      </c>
      <c r="U17" s="1">
        <v>1491755.2055899999</v>
      </c>
      <c r="V17" s="1">
        <v>1910.10717892</v>
      </c>
      <c r="W17" s="1">
        <v>1165.1905865199999</v>
      </c>
      <c r="X17" s="1">
        <v>453299.166631</v>
      </c>
      <c r="Y17" s="1">
        <v>481726.16445600003</v>
      </c>
      <c r="Z17" s="1">
        <v>1405595.85201</v>
      </c>
      <c r="AA17" s="1">
        <v>1.8291186408100001E-4</v>
      </c>
      <c r="AB17">
        <f t="shared" si="0"/>
        <v>-5.4363852433199522</v>
      </c>
      <c r="AC17">
        <f t="shared" si="6"/>
        <v>2.0237588867885554</v>
      </c>
      <c r="AD17">
        <f t="shared" si="7"/>
        <v>-7.4601441301085076</v>
      </c>
      <c r="AE17">
        <f t="shared" si="8"/>
        <v>16.815645384239986</v>
      </c>
      <c r="AF17">
        <f t="shared" si="1"/>
        <v>-12.938143728219952</v>
      </c>
      <c r="AG17">
        <f t="shared" si="9"/>
        <v>-1.5468193512747792</v>
      </c>
      <c r="AH17">
        <f t="shared" si="9"/>
        <v>1.5250760460487225</v>
      </c>
      <c r="AI17">
        <f t="shared" si="14"/>
        <v>1.0142571941132974</v>
      </c>
      <c r="AJ17">
        <f t="shared" si="15"/>
        <v>5.0203931097863954</v>
      </c>
      <c r="AK17">
        <f t="shared" si="2"/>
        <v>780207.06103233341</v>
      </c>
      <c r="AL17">
        <f t="shared" si="3"/>
        <v>938083.18646650005</v>
      </c>
      <c r="AM17">
        <f t="shared" si="4"/>
        <v>-1.2661545023151148</v>
      </c>
      <c r="AN17">
        <f t="shared" si="5"/>
        <v>-0.21196044116589297</v>
      </c>
      <c r="AO17" s="3">
        <v>101572.6414392595</v>
      </c>
      <c r="AP17">
        <f t="shared" si="16"/>
        <v>1.3867801218203846</v>
      </c>
      <c r="AQ17">
        <f t="shared" si="17"/>
        <v>3.5789047244791905</v>
      </c>
      <c r="AR17">
        <f t="shared" si="18"/>
        <v>0.4444970938400436</v>
      </c>
      <c r="AS17">
        <f t="shared" si="19"/>
        <v>-2.2882989842825916</v>
      </c>
      <c r="AT17">
        <f t="shared" si="20"/>
        <v>-0.43824889428429442</v>
      </c>
      <c r="AU17">
        <f t="shared" si="21"/>
        <v>11.120288043334774</v>
      </c>
      <c r="AV17">
        <f t="shared" si="10"/>
        <v>-275.1766047929159</v>
      </c>
      <c r="AW17">
        <f t="shared" si="11"/>
        <v>-984.83085095950992</v>
      </c>
      <c r="AX17">
        <f t="shared" si="12"/>
        <v>406457.11868517293</v>
      </c>
      <c r="AY17">
        <f t="shared" si="13"/>
        <v>1614402.4723641085</v>
      </c>
    </row>
    <row r="18" spans="1:51" x14ac:dyDescent="0.25">
      <c r="A18" s="1">
        <v>65.279167170600005</v>
      </c>
      <c r="B18" s="1">
        <v>71.4410659869</v>
      </c>
      <c r="C18" s="1">
        <v>7.0065592246300001</v>
      </c>
      <c r="D18" s="1">
        <v>80.0222956705</v>
      </c>
      <c r="E18" s="1">
        <v>13.1308259455</v>
      </c>
      <c r="F18" s="1">
        <v>28.7883952227</v>
      </c>
      <c r="G18" s="1">
        <v>11.426563424599999</v>
      </c>
      <c r="H18" s="1">
        <v>0.77403518719599995</v>
      </c>
      <c r="I18" s="1">
        <v>8.1893998877499996</v>
      </c>
      <c r="J18" s="1">
        <v>2.5305549113699999</v>
      </c>
      <c r="K18" s="1">
        <v>5.5564536557000004</v>
      </c>
      <c r="L18" s="1">
        <v>0.94072271613799996</v>
      </c>
      <c r="M18" s="1">
        <v>1.6006228419599999</v>
      </c>
      <c r="N18" s="1">
        <v>1.3885055556000001</v>
      </c>
      <c r="O18" s="1">
        <v>2.8115080826700001</v>
      </c>
      <c r="P18" s="1">
        <v>16.002823939900001</v>
      </c>
      <c r="Q18" s="1">
        <v>-11.264230420830001</v>
      </c>
      <c r="R18" s="1">
        <v>46884</v>
      </c>
      <c r="S18" s="1">
        <v>451173.36648899998</v>
      </c>
      <c r="T18" s="1">
        <v>476166.21681299998</v>
      </c>
      <c r="U18" s="1">
        <v>1329277.47419</v>
      </c>
      <c r="V18" s="1">
        <v>1801.52854297</v>
      </c>
      <c r="W18" s="1">
        <v>1078.05583849</v>
      </c>
      <c r="X18" s="1">
        <v>442942.23284800001</v>
      </c>
      <c r="Y18" s="1">
        <v>470477.36993500002</v>
      </c>
      <c r="Z18" s="1">
        <v>1309970.1303900001</v>
      </c>
      <c r="AA18" s="1">
        <v>2.42762983868E-4</v>
      </c>
      <c r="AB18">
        <f t="shared" si="0"/>
        <v>-6.2832829179633842</v>
      </c>
      <c r="AC18">
        <f t="shared" si="6"/>
        <v>1.9889766262555886</v>
      </c>
      <c r="AD18">
        <f t="shared" si="7"/>
        <v>-8.2722595442189721</v>
      </c>
      <c r="AE18">
        <f t="shared" si="8"/>
        <v>18.09725157922113</v>
      </c>
      <c r="AF18">
        <f t="shared" si="1"/>
        <v>-14.284694887913385</v>
      </c>
      <c r="AG18">
        <f t="shared" si="9"/>
        <v>-0.81211541411046451</v>
      </c>
      <c r="AH18">
        <f t="shared" si="9"/>
        <v>1.2816061949811441</v>
      </c>
      <c r="AI18">
        <f t="shared" si="14"/>
        <v>0.63367001290315461</v>
      </c>
      <c r="AJ18">
        <f t="shared" si="15"/>
        <v>5.0955536395732635</v>
      </c>
      <c r="AK18">
        <f t="shared" si="2"/>
        <v>741129.91105766676</v>
      </c>
      <c r="AL18">
        <f t="shared" si="3"/>
        <v>853260.32899850002</v>
      </c>
      <c r="AM18">
        <f t="shared" si="4"/>
        <v>-0.90167898160343563</v>
      </c>
      <c r="AN18">
        <f t="shared" si="5"/>
        <v>-0.27188904431871219</v>
      </c>
      <c r="AO18" s="3">
        <v>101572.6414392595</v>
      </c>
      <c r="AP18">
        <f t="shared" si="16"/>
        <v>1.3912079023083341</v>
      </c>
      <c r="AQ18">
        <f t="shared" si="17"/>
        <v>3.5942592041031403</v>
      </c>
      <c r="AR18">
        <f t="shared" si="18"/>
        <v>0.33803390117209753</v>
      </c>
      <c r="AS18">
        <f t="shared" si="19"/>
        <v>-1.950265083110494</v>
      </c>
      <c r="AT18">
        <f t="shared" si="20"/>
        <v>-0.53345415482641767</v>
      </c>
      <c r="AU18">
        <f t="shared" si="21"/>
        <v>10.586833888508357</v>
      </c>
      <c r="AV18">
        <f t="shared" si="10"/>
        <v>-251.726566219228</v>
      </c>
      <c r="AW18">
        <f t="shared" si="11"/>
        <v>-904.77052755073896</v>
      </c>
      <c r="AX18">
        <f t="shared" si="12"/>
        <v>390665.50912775466</v>
      </c>
      <c r="AY18">
        <f t="shared" si="13"/>
        <v>1557881.9411815016</v>
      </c>
    </row>
    <row r="35" spans="59:60" x14ac:dyDescent="0.25">
      <c r="BG35" s="1" t="s">
        <v>29</v>
      </c>
      <c r="BH35" s="1" t="s">
        <v>30</v>
      </c>
    </row>
    <row r="36" spans="59:60" x14ac:dyDescent="0.25">
      <c r="BG36" s="1">
        <v>1.3664000000000001</v>
      </c>
      <c r="BH36" s="1">
        <v>0.251</v>
      </c>
    </row>
    <row r="37" spans="59:60" x14ac:dyDescent="0.25">
      <c r="BG37" s="1">
        <v>1.2961</v>
      </c>
      <c r="BH37" s="1">
        <v>0.27110000000000001</v>
      </c>
    </row>
    <row r="38" spans="59:60" x14ac:dyDescent="0.25">
      <c r="BG38" s="1">
        <v>1.2944</v>
      </c>
      <c r="BH38" s="1">
        <v>0.2298</v>
      </c>
    </row>
    <row r="39" spans="59:60" x14ac:dyDescent="0.25">
      <c r="BG39" s="1">
        <v>1.2937000000000001</v>
      </c>
      <c r="BH39" s="1">
        <v>0.24590000000000001</v>
      </c>
    </row>
    <row r="40" spans="59:60" x14ac:dyDescent="0.25">
      <c r="BG40" s="1">
        <v>1.3320000000000001</v>
      </c>
      <c r="BH40" s="1">
        <v>0.28539999999999999</v>
      </c>
    </row>
    <row r="41" spans="59:60" x14ac:dyDescent="0.25">
      <c r="BG41" s="1">
        <v>1.3442000000000001</v>
      </c>
      <c r="BH41" s="1">
        <v>0.30330000000000001</v>
      </c>
    </row>
    <row r="42" spans="59:60" x14ac:dyDescent="0.25">
      <c r="BG42" s="1">
        <f>AVERAGE(BG36:BG41)</f>
        <v>1.3211333333333333</v>
      </c>
      <c r="BH42" s="1">
        <f>AVERAGE(BH36:BH41)</f>
        <v>0.26441666666666669</v>
      </c>
    </row>
  </sheetData>
  <phoneticPr fontId="1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2016-01-21T14:30:46Z</dcterms:created>
  <dcterms:modified xsi:type="dcterms:W3CDTF">2016-01-30T11:10:05Z</dcterms:modified>
  <dc:language>en-US</dc:language>
</cp:coreProperties>
</file>