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21" i="1" l="1"/>
  <c r="V21" i="1"/>
  <c r="AN18" i="1" l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J16" i="1"/>
  <c r="AJ12" i="1"/>
  <c r="AJ8" i="1"/>
  <c r="AJ4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R18" i="1"/>
  <c r="AJ18" i="1" s="1"/>
  <c r="AR17" i="1"/>
  <c r="AJ17" i="1" s="1"/>
  <c r="AR16" i="1"/>
  <c r="AR15" i="1"/>
  <c r="AJ15" i="1" s="1"/>
  <c r="AR14" i="1"/>
  <c r="AJ14" i="1" s="1"/>
  <c r="AR13" i="1"/>
  <c r="AJ13" i="1" s="1"/>
  <c r="AR12" i="1"/>
  <c r="AR11" i="1"/>
  <c r="AJ11" i="1" s="1"/>
  <c r="AR10" i="1"/>
  <c r="AJ10" i="1" s="1"/>
  <c r="AR9" i="1"/>
  <c r="AJ9" i="1" s="1"/>
  <c r="AR8" i="1"/>
  <c r="AR7" i="1"/>
  <c r="AJ7" i="1" s="1"/>
  <c r="AR6" i="1"/>
  <c r="AJ6" i="1" s="1"/>
  <c r="AR5" i="1"/>
  <c r="AJ5" i="1" s="1"/>
  <c r="AR4" i="1"/>
  <c r="AR3" i="1"/>
  <c r="AJ3" i="1" s="1"/>
  <c r="AR2" i="1"/>
  <c r="AS18" i="1" l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18" i="1" l="1"/>
  <c r="AE18" i="1"/>
  <c r="AH18" i="1" s="1"/>
  <c r="AC18" i="1"/>
  <c r="AD18" i="1" s="1"/>
  <c r="AI18" i="1" s="1"/>
  <c r="AF17" i="1"/>
  <c r="AE17" i="1"/>
  <c r="AH17" i="1" s="1"/>
  <c r="AC17" i="1"/>
  <c r="AD17" i="1" s="1"/>
  <c r="AI17" i="1" s="1"/>
  <c r="AF16" i="1"/>
  <c r="AE16" i="1"/>
  <c r="AH16" i="1" s="1"/>
  <c r="AC16" i="1"/>
  <c r="AD16" i="1" s="1"/>
  <c r="AH15" i="1"/>
  <c r="AF15" i="1"/>
  <c r="AE15" i="1"/>
  <c r="AD15" i="1"/>
  <c r="AC15" i="1"/>
  <c r="AF14" i="1"/>
  <c r="AE14" i="1"/>
  <c r="AH14" i="1" s="1"/>
  <c r="AC14" i="1"/>
  <c r="AD14" i="1" s="1"/>
  <c r="AF13" i="1"/>
  <c r="AE13" i="1"/>
  <c r="AH13" i="1" s="1"/>
  <c r="AC13" i="1"/>
  <c r="AD13" i="1" s="1"/>
  <c r="AF12" i="1"/>
  <c r="AE12" i="1"/>
  <c r="AH12" i="1" s="1"/>
  <c r="AC12" i="1"/>
  <c r="AD12" i="1" s="1"/>
  <c r="AI12" i="1" s="1"/>
  <c r="AH11" i="1"/>
  <c r="AF11" i="1"/>
  <c r="AE11" i="1"/>
  <c r="AD11" i="1"/>
  <c r="AC11" i="1"/>
  <c r="AF10" i="1"/>
  <c r="AE10" i="1"/>
  <c r="AH10" i="1" s="1"/>
  <c r="AC10" i="1"/>
  <c r="AD10" i="1" s="1"/>
  <c r="AI10" i="1" s="1"/>
  <c r="AF9" i="1"/>
  <c r="AE9" i="1"/>
  <c r="AH9" i="1" s="1"/>
  <c r="AC9" i="1"/>
  <c r="AD9" i="1" s="1"/>
  <c r="AI9" i="1" s="1"/>
  <c r="AF8" i="1"/>
  <c r="AE8" i="1"/>
  <c r="AH8" i="1" s="1"/>
  <c r="AC8" i="1"/>
  <c r="AD8" i="1" s="1"/>
  <c r="AH7" i="1"/>
  <c r="AF7" i="1"/>
  <c r="AE7" i="1"/>
  <c r="AD7" i="1"/>
  <c r="AC7" i="1"/>
  <c r="AF6" i="1"/>
  <c r="AE6" i="1"/>
  <c r="AH6" i="1" s="1"/>
  <c r="AC6" i="1"/>
  <c r="AD6" i="1" s="1"/>
  <c r="AF5" i="1"/>
  <c r="AE5" i="1"/>
  <c r="AH5" i="1" s="1"/>
  <c r="AC5" i="1"/>
  <c r="AD5" i="1" s="1"/>
  <c r="AF4" i="1"/>
  <c r="AE4" i="1"/>
  <c r="AH4" i="1" s="1"/>
  <c r="AC4" i="1"/>
  <c r="AD4" i="1" s="1"/>
  <c r="AI4" i="1" s="1"/>
  <c r="AH3" i="1"/>
  <c r="AF3" i="1"/>
  <c r="AE3" i="1"/>
  <c r="AD3" i="1"/>
  <c r="AC3" i="1"/>
  <c r="AF2" i="1"/>
  <c r="AE2" i="1"/>
  <c r="AD2" i="1"/>
  <c r="AC2" i="1"/>
  <c r="AK4" i="1" l="1"/>
  <c r="AK12" i="1"/>
  <c r="AK9" i="1"/>
  <c r="AK17" i="1"/>
  <c r="AK10" i="1"/>
  <c r="AK18" i="1"/>
  <c r="AI3" i="1"/>
  <c r="AI5" i="1"/>
  <c r="AI13" i="1"/>
  <c r="AI11" i="1"/>
  <c r="AI6" i="1"/>
  <c r="AI7" i="1"/>
  <c r="AI8" i="1"/>
  <c r="AI14" i="1"/>
  <c r="AI15" i="1"/>
  <c r="AI16" i="1"/>
  <c r="AK13" i="1" l="1"/>
  <c r="AK14" i="1"/>
  <c r="AK11" i="1"/>
  <c r="AK8" i="1"/>
  <c r="AK16" i="1"/>
  <c r="AK7" i="1"/>
  <c r="AK5" i="1"/>
  <c r="AK15" i="1"/>
  <c r="AK6" i="1"/>
  <c r="AK3" i="1"/>
  <c r="AY2" i="1"/>
  <c r="AM18" i="1" l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T4" i="1" s="1"/>
  <c r="AY4" i="1" s="1"/>
  <c r="AM3" i="1"/>
  <c r="AL3" i="1"/>
  <c r="AT3" i="1" s="1"/>
  <c r="AY3" i="1" s="1"/>
  <c r="AO2" i="1"/>
  <c r="AM2" i="1"/>
  <c r="AL2" i="1"/>
  <c r="AT5" i="1" l="1"/>
  <c r="AY5" i="1" s="1"/>
  <c r="AT6" i="1"/>
  <c r="AY6" i="1" s="1"/>
  <c r="AT7" i="1"/>
  <c r="AY7" i="1" s="1"/>
  <c r="AT8" i="1"/>
  <c r="AY8" i="1" s="1"/>
  <c r="AT9" i="1"/>
  <c r="AY9" i="1" s="1"/>
  <c r="AT10" i="1"/>
  <c r="AY10" i="1" s="1"/>
  <c r="AT11" i="1"/>
  <c r="AY11" i="1" s="1"/>
  <c r="AT12" i="1"/>
  <c r="AY12" i="1" s="1"/>
  <c r="AT13" i="1"/>
  <c r="AY13" i="1" s="1"/>
  <c r="AT14" i="1"/>
  <c r="AY14" i="1" s="1"/>
  <c r="AT15" i="1"/>
  <c r="AY15" i="1" s="1"/>
  <c r="AT16" i="1"/>
  <c r="AY16" i="1" s="1"/>
  <c r="AT17" i="1"/>
  <c r="AY17" i="1" s="1"/>
  <c r="AT18" i="1"/>
  <c r="AY18" i="1" s="1"/>
  <c r="AP2" i="1" l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O12" i="1" l="1"/>
  <c r="AU12" i="1" s="1"/>
  <c r="AO14" i="1"/>
  <c r="AW14" i="1" s="1"/>
  <c r="AO7" i="1"/>
  <c r="AU7" i="1" s="1"/>
  <c r="AW12" i="1" l="1"/>
  <c r="AU14" i="1"/>
  <c r="AO3" i="1"/>
  <c r="AU3" i="1" s="1"/>
  <c r="AV3" i="1" s="1"/>
  <c r="AO16" i="1"/>
  <c r="AU16" i="1" s="1"/>
  <c r="AO11" i="1"/>
  <c r="AU11" i="1" s="1"/>
  <c r="AO9" i="1"/>
  <c r="AW9" i="1" s="1"/>
  <c r="AO5" i="1"/>
  <c r="AU5" i="1" s="1"/>
  <c r="AO15" i="1"/>
  <c r="AU15" i="1" s="1"/>
  <c r="AO17" i="1"/>
  <c r="AW17" i="1" s="1"/>
  <c r="AO6" i="1"/>
  <c r="AU6" i="1" s="1"/>
  <c r="AO8" i="1"/>
  <c r="AW8" i="1" s="1"/>
  <c r="AW7" i="1"/>
  <c r="AO10" i="1"/>
  <c r="AW10" i="1" s="1"/>
  <c r="AO4" i="1"/>
  <c r="AU4" i="1" s="1"/>
  <c r="AW11" i="1" l="1"/>
  <c r="AW4" i="1"/>
  <c r="AW6" i="1"/>
  <c r="AU17" i="1"/>
  <c r="AW3" i="1"/>
  <c r="AX3" i="1" s="1"/>
  <c r="AW5" i="1"/>
  <c r="AV4" i="1"/>
  <c r="AV5" i="1" s="1"/>
  <c r="AV6" i="1" s="1"/>
  <c r="AV7" i="1" s="1"/>
  <c r="AO13" i="1"/>
  <c r="AW13" i="1" s="1"/>
  <c r="AO18" i="1"/>
  <c r="AW18" i="1" s="1"/>
  <c r="AU8" i="1"/>
  <c r="AW16" i="1"/>
  <c r="AU10" i="1"/>
  <c r="AW15" i="1"/>
  <c r="AU9" i="1"/>
  <c r="AX4" i="1" l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U13" i="1"/>
  <c r="AV8" i="1"/>
  <c r="AV9" i="1" s="1"/>
  <c r="AV10" i="1" s="1"/>
  <c r="AV11" i="1" s="1"/>
  <c r="AV12" i="1" s="1"/>
  <c r="AU18" i="1"/>
  <c r="AV13" i="1" l="1"/>
  <c r="AV14" i="1" s="1"/>
  <c r="AV15" i="1" s="1"/>
  <c r="AV16" i="1" s="1"/>
  <c r="AV17" i="1" s="1"/>
  <c r="AV18" i="1" s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<sst xmlns="http://schemas.openxmlformats.org/spreadsheetml/2006/main" count="51" uniqueCount="51">
  <si>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</si>
  <si>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</si>
  <si>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</si>
  <si>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</si>
  <si>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</si>
  <si>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</si>
  <si>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</si>
  <si>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</si>
  <si>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</si>
  <si>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</si>
  <si>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</si>
  <si>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</si>
  <si>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</si>
  <si>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</si>
  <si>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</si>
  <si>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</si>
  <si>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</si>
  <si>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</si>
  <si>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</si>
  <si>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</si>
  <si>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</si>
  <si>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</si>
  <si>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</si>
  <si>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</si>
  <si>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</si>
  <si>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</si>
  <si>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</si>
  <si>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</si>
  <si>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</si>
  <si>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</si>
  <si>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</si>
  <si>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</si>
  <si>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</si>
  <si>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</si>
  <si>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</si>
  <si>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</si>
  <si>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</si>
  <si>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</si>
  <si>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</si>
  <si>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</si>
  <si>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</si>
  <si>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</si>
  <si>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</si>
  <si>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</si>
  <si>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</si>
  <si>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</si>
  <si>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dratio_pred</t>
    <phoneticPr fontId="1"/>
  </si>
  <si>
    <t>dratio-M</t>
    <phoneticPr fontId="1"/>
  </si>
  <si>
    <t>dev/deq-ratioF</t>
    <phoneticPr fontId="1"/>
  </si>
  <si>
    <t>dev/deq_pred</t>
    <phoneticPr fontId="1"/>
  </si>
  <si>
    <t>K_phi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</si>
</sst>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"/>
  <sheetViews>
    <sheetView tabSelected="1" zoomScale="55" zoomScaleNormal="55" workbookViewId="0">
      <selection activeCell="I16" sqref="I16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7" width="12.88671875" customWidth="1"/>
    <col min="42" max="42" width="12.77734375" bestFit="1" customWidth="1"/>
    <col min="43" max="43" width="12.77734375" customWidth="1"/>
    <col min="44" max="45" width="10.44140625" customWidth="1"/>
    <col min="47" max="47" width="12.44140625" customWidth="1"/>
    <col min="48" max="48" width="11.21875" customWidth="1"/>
    <col min="51" max="51" width="13.33203125" customWidth="1"/>
    <col min="52" max="1029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s="2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49</v>
      </c>
      <c r="AK1" t="s">
        <v>48</v>
      </c>
      <c r="AL1" t="s">
        <v>28</v>
      </c>
      <c r="AM1" t="s">
        <v>29</v>
      </c>
      <c r="AN1" t="s">
        <v>50</v>
      </c>
      <c r="AO1" t="s">
        <v>30</v>
      </c>
      <c r="AP1" t="s">
        <v>31</v>
      </c>
      <c r="AQ1" t="s">
        <v>32</v>
      </c>
      <c r="AR1" t="s">
        <v>47</v>
      </c>
      <c r="AS1" t="s">
        <v>46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</row>
    <row r="2" spans="1:51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1.34 *((AL2/100000)^0.3-(2594/100000)^0.3)</f>
        <v>4.9630478843653058E-3</v>
      </c>
      <c r="AD2">
        <f>AB2-AC2</f>
        <v>-4.9630710716174241E-3</v>
      </c>
      <c r="AE2" s="2">
        <f>P2-AB2/3</f>
        <v>7.7290840394539373E-9</v>
      </c>
      <c r="AF2">
        <f t="shared" ref="AF2:AF18" si="1">AB2-P2/2</f>
        <v>-2.3187252118361812E-8</v>
      </c>
      <c r="AL2">
        <f t="shared" ref="AL2:AL18" si="2">(X2+Y2+Z2)/3</f>
        <v>2691.0299018966666</v>
      </c>
      <c r="AM2">
        <f t="shared" ref="AM2:AM18" si="3">Z2-(Y2+X2)/2</f>
        <v>3226.8073422049997</v>
      </c>
      <c r="AN2" s="1">
        <f>(-2*AJ2-3)/(-2*AJ2+6)</f>
        <v>-0.5</v>
      </c>
      <c r="AO2">
        <f t="shared" ref="AO2:AO18" si="4">1/(2+AN2*AT2-2*0.33*(1+AN2+AT2))</f>
        <v>-0.22624434389140272</v>
      </c>
      <c r="AP2" s="1" t="e">
        <f>3*(1-2*0.33)*(AL2-AL1)/(AC2-AC1)</f>
        <v>#VALUE!</v>
      </c>
      <c r="AQ2">
        <f>AM2/AL2</f>
        <v>1.1990975425173505</v>
      </c>
      <c r="AR2">
        <f t="shared" ref="AR2:AR18" si="5">-1.386/(AE2+1.27)+0.03463</f>
        <v>-1.0567085760353956</v>
      </c>
      <c r="AS2">
        <f>1.35*(AL2/3255000)^-0.0723-1.386/(AE2+1.27)+0.03463</f>
        <v>1.1986110335317595</v>
      </c>
      <c r="AT2">
        <v>5.25</v>
      </c>
      <c r="AV2">
        <v>0</v>
      </c>
      <c r="AX2">
        <v>0</v>
      </c>
      <c r="AY2">
        <f>(AT2*X2-4*X2*(1-0.01*P2-2*0.01*AF2)*(0.08/0.4)/(-0.08/0.4*0.01*P2-(2*0.08/0.4+3)*0.01*AF2+0.08/0.4+1))/1000</f>
        <v>7.5147330109778725</v>
      </c>
    </row>
    <row r="3" spans="1:51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>
        <f t="shared" ref="AC3:AC18" si="6">1.34 *((AL3/100000)^0.3-(2594/100000)^0.3)</f>
        <v>0.55202938656764189</v>
      </c>
      <c r="AD3">
        <f t="shared" ref="AD3:AD18" si="7">AB3-AC3</f>
        <v>8.2392266917109436E-2</v>
      </c>
      <c r="AE3" s="2">
        <f t="shared" ref="AE3:AE18" si="8">P3-AB3/3</f>
        <v>0.78881789650508294</v>
      </c>
      <c r="AF3">
        <f t="shared" si="1"/>
        <v>0.1342757629847513</v>
      </c>
      <c r="AG3" s="1">
        <f t="shared" ref="AG3:AH18" si="9">AD3-AD2</f>
        <v>8.7355337988726856E-2</v>
      </c>
      <c r="AH3" s="1">
        <f t="shared" si="9"/>
        <v>0.7888178887759989</v>
      </c>
      <c r="AI3">
        <f t="shared" ref="AI3:AI18" si="10">-AG3/AH3</f>
        <v>-0.11074208538079086</v>
      </c>
      <c r="AJ3">
        <f>-(1.35-(1.35*(AL3/3255000)^-0.0723))+0.2354+1.382*AR3</f>
        <v>-0.13365318531268788</v>
      </c>
      <c r="AK3">
        <f>AI3+(1.35-(1.35*(AL3/3255000)^-0.0723))</f>
        <v>-0.62419518553100561</v>
      </c>
      <c r="AL3" s="1">
        <f t="shared" si="2"/>
        <v>37703.912981300004</v>
      </c>
      <c r="AM3" s="1">
        <f t="shared" si="3"/>
        <v>46193.277502650002</v>
      </c>
      <c r="AN3" s="1">
        <f>(-2*AJ3-3)/(-2*AJ3+6)</f>
        <v>-0.43602362287292262</v>
      </c>
      <c r="AO3" s="1">
        <f t="shared" si="4"/>
        <v>-0.57538160924588255</v>
      </c>
      <c r="AP3" s="3">
        <v>102718.40575454501</v>
      </c>
      <c r="AQ3">
        <f>AM3/AL3</f>
        <v>1.2251587129845241</v>
      </c>
      <c r="AR3">
        <f t="shared" si="5"/>
        <v>-0.63857184186895999</v>
      </c>
      <c r="AS3">
        <f t="shared" ref="AS3:AS18" si="11">1.35*(AL3/3255000)^-0.0723-1.386/(AE3+1.27)+0.03463</f>
        <v>1.2248812582812547</v>
      </c>
      <c r="AT3" s="1">
        <f>(2*AQ3+3)/(3-AQ3)</f>
        <v>3.0708759514683996</v>
      </c>
      <c r="AU3" s="1">
        <f>(1+2*AN3)*(AL3-AL2)*(1-AQ3/3)/(3*AO3*AP3*AN3)</f>
        <v>3.4283113758771591E-2</v>
      </c>
      <c r="AV3" s="1">
        <f>(AV2+AU3)</f>
        <v>3.4283113758771591E-2</v>
      </c>
      <c r="AW3" s="1">
        <f>2*(1-AN3)*(AL3-AL2)*(1-AQ3/3)/(9*AO3*AP3*AN3)</f>
        <v>0.25650801870950274</v>
      </c>
      <c r="AX3" s="1">
        <f>AX2+AW3</f>
        <v>0.25650801870950274</v>
      </c>
      <c r="AY3">
        <f t="shared" ref="AY3:AY18" si="12">(AT3*X3-4*X3*(1-0.01*P3-2*0.01*AF3)*(0.08/0.4)/(-0.08/0.4*0.01*P3-(2*0.08/0.4+3)*0.01*AF3+0.08/0.4+1))/1000</f>
        <v>54.365336687304591</v>
      </c>
    </row>
    <row r="4" spans="1:51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>
        <f t="shared" si="6"/>
        <v>0.91864245997976202</v>
      </c>
      <c r="AD4">
        <f t="shared" si="7"/>
        <v>7.3472519556760929E-4</v>
      </c>
      <c r="AE4" s="2">
        <f t="shared" si="8"/>
        <v>1.6964328109948899</v>
      </c>
      <c r="AF4">
        <f t="shared" si="1"/>
        <v>-8.2068751184670274E-2</v>
      </c>
      <c r="AG4" s="1">
        <f t="shared" si="9"/>
        <v>-8.1657541721541826E-2</v>
      </c>
      <c r="AH4" s="1">
        <f t="shared" si="9"/>
        <v>0.90761491448980691</v>
      </c>
      <c r="AI4">
        <f t="shared" si="10"/>
        <v>8.9969369627914908E-2</v>
      </c>
      <c r="AJ4">
        <f t="shared" ref="AJ4:AJ18" si="13">-(1.35-(1.35*(AL4/3255000)^-0.0723))+0.2354+1.382*AR4</f>
        <v>1.5889953479462093E-2</v>
      </c>
      <c r="AK4">
        <f t="shared" ref="AK4:AK18" si="14">AI4+(1.35-(1.35*(AL4/3255000)^-0.0723))</f>
        <v>-0.28837080116051617</v>
      </c>
      <c r="AL4">
        <f t="shared" si="2"/>
        <v>106787.34644183335</v>
      </c>
      <c r="AM4">
        <f t="shared" si="3"/>
        <v>136519.75885225</v>
      </c>
      <c r="AN4" s="1">
        <f t="shared" ref="AN4:AN18" si="15">(-2*AJ4-3)/(-2*AJ4+6)</f>
        <v>-0.50798728258932158</v>
      </c>
      <c r="AO4">
        <f t="shared" si="4"/>
        <v>-0.47738876750944015</v>
      </c>
      <c r="AP4" s="3">
        <v>102718.40575454501</v>
      </c>
      <c r="AQ4">
        <f t="shared" ref="AQ4:AQ18" si="16">AM4/AL4</f>
        <v>1.2784263623088694</v>
      </c>
      <c r="AR4">
        <f t="shared" si="5"/>
        <v>-0.43259784175757532</v>
      </c>
      <c r="AS4">
        <f t="shared" si="11"/>
        <v>1.2957423290308558</v>
      </c>
      <c r="AT4">
        <f t="shared" ref="AT4:AT18" si="17">(2*AQ4+3)/(3-AQ4)</f>
        <v>3.227775218532186</v>
      </c>
      <c r="AU4" s="1">
        <f t="shared" ref="AU4:AU18" si="18">(1+2*AN4)*(AL4-AL3)*(1-AQ4/3)/(3*AO4*AP4*AN4)</f>
        <v>-8.4744739190308407E-3</v>
      </c>
      <c r="AV4">
        <f t="shared" ref="AV4:AV18" si="19">AV3+AU4</f>
        <v>2.580863983974075E-2</v>
      </c>
      <c r="AW4" s="1">
        <f t="shared" ref="AW4:AW18" si="20">2*(1-AN4)*(AL4-AL3)*(1-AQ4/3)/(9*AO4*AP4*AN4)</f>
        <v>0.53332276459992101</v>
      </c>
      <c r="AX4">
        <f>AX3+AW4</f>
        <v>0.7898307833094238</v>
      </c>
      <c r="AY4">
        <f t="shared" si="12"/>
        <v>160.48713074337977</v>
      </c>
    </row>
    <row r="5" spans="1:51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6"/>
        <v>1.1979057457656637</v>
      </c>
      <c r="AD5">
        <f t="shared" si="7"/>
        <v>-0.18669164754685919</v>
      </c>
      <c r="AE5" s="2">
        <f t="shared" si="8"/>
        <v>2.6687025817170649</v>
      </c>
      <c r="AF5">
        <f t="shared" si="1"/>
        <v>-0.49167287567619544</v>
      </c>
      <c r="AG5" s="1">
        <f t="shared" si="9"/>
        <v>-0.18742637274242679</v>
      </c>
      <c r="AH5" s="1">
        <f t="shared" si="9"/>
        <v>0.97226977072217502</v>
      </c>
      <c r="AI5">
        <f t="shared" si="10"/>
        <v>0.19277198405871621</v>
      </c>
      <c r="AJ5">
        <f t="shared" si="13"/>
        <v>9.9546810021534149E-2</v>
      </c>
      <c r="AK5">
        <f t="shared" si="14"/>
        <v>-0.10983163666915507</v>
      </c>
      <c r="AL5">
        <f t="shared" si="2"/>
        <v>198464.7302633333</v>
      </c>
      <c r="AM5">
        <f t="shared" si="3"/>
        <v>259266.52142049998</v>
      </c>
      <c r="AN5" s="1">
        <f t="shared" si="15"/>
        <v>-0.55148168415481646</v>
      </c>
      <c r="AO5">
        <f t="shared" si="4"/>
        <v>-0.4327369136561583</v>
      </c>
      <c r="AP5" s="3">
        <v>102718.40575454501</v>
      </c>
      <c r="AQ5">
        <f t="shared" si="16"/>
        <v>1.3063606872439839</v>
      </c>
      <c r="AR5">
        <f t="shared" si="5"/>
        <v>-0.31726252583671288</v>
      </c>
      <c r="AS5">
        <f t="shared" si="11"/>
        <v>1.3353410948911584</v>
      </c>
      <c r="AT5">
        <f t="shared" si="17"/>
        <v>3.3140004085961667</v>
      </c>
      <c r="AU5" s="1">
        <f t="shared" si="18"/>
        <v>-7.2463626134544809E-2</v>
      </c>
      <c r="AV5">
        <f t="shared" si="19"/>
        <v>-4.6654986294804059E-2</v>
      </c>
      <c r="AW5" s="1">
        <f t="shared" si="20"/>
        <v>0.72793519067933288</v>
      </c>
      <c r="AX5">
        <f>AX4+AW5</f>
        <v>1.5177659739887566</v>
      </c>
      <c r="AY5">
        <f t="shared" si="12"/>
        <v>305.59690770020325</v>
      </c>
    </row>
    <row r="6" spans="1:51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6"/>
        <v>1.4381499543859098</v>
      </c>
      <c r="AD6">
        <f t="shared" si="7"/>
        <v>-0.18730549272936803</v>
      </c>
      <c r="AE6" s="2">
        <f t="shared" si="8"/>
        <v>3.5894703995944859</v>
      </c>
      <c r="AF6">
        <f t="shared" si="1"/>
        <v>-0.75236481508345809</v>
      </c>
      <c r="AG6" s="1">
        <f t="shared" si="9"/>
        <v>-6.1384518250884312E-4</v>
      </c>
      <c r="AH6" s="1">
        <f t="shared" si="9"/>
        <v>0.92076781787742101</v>
      </c>
      <c r="AI6">
        <f t="shared" si="10"/>
        <v>6.6666663472654346E-4</v>
      </c>
      <c r="AJ6">
        <f t="shared" si="13"/>
        <v>0.13831111862923356</v>
      </c>
      <c r="AK6">
        <f t="shared" si="14"/>
        <v>-0.24855467100647527</v>
      </c>
      <c r="AL6">
        <f t="shared" si="2"/>
        <v>312549.49699266668</v>
      </c>
      <c r="AM6">
        <f t="shared" si="3"/>
        <v>417666.95242850005</v>
      </c>
      <c r="AN6" s="1">
        <f t="shared" si="15"/>
        <v>-0.57249798512145478</v>
      </c>
      <c r="AO6">
        <f t="shared" si="4"/>
        <v>-0.40247880336436537</v>
      </c>
      <c r="AP6" s="3">
        <v>102718.40575454501</v>
      </c>
      <c r="AQ6">
        <f t="shared" si="16"/>
        <v>1.3363225871334541</v>
      </c>
      <c r="AR6">
        <f t="shared" si="5"/>
        <v>-0.25058626556582364</v>
      </c>
      <c r="AS6">
        <f t="shared" si="11"/>
        <v>1.3486350720753781</v>
      </c>
      <c r="AT6">
        <f t="shared" si="17"/>
        <v>3.4097025844047728</v>
      </c>
      <c r="AU6" s="1">
        <f t="shared" si="18"/>
        <v>-0.12919477685854555</v>
      </c>
      <c r="AV6">
        <f t="shared" si="19"/>
        <v>-0.1758497631533496</v>
      </c>
      <c r="AW6" s="1">
        <f t="shared" si="20"/>
        <v>0.93408814952089314</v>
      </c>
      <c r="AX6">
        <f t="shared" ref="AX6:AX18" si="21">AX5+AW6</f>
        <v>2.4518541235096496</v>
      </c>
      <c r="AY6">
        <f t="shared" si="12"/>
        <v>492.94413798949682</v>
      </c>
    </row>
    <row r="7" spans="1:51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6"/>
        <v>1.6440211510990856</v>
      </c>
      <c r="AD7">
        <f t="shared" si="7"/>
        <v>-0.41885830244800104</v>
      </c>
      <c r="AE7" s="2">
        <f t="shared" si="8"/>
        <v>4.5971902850329718</v>
      </c>
      <c r="AF7">
        <f t="shared" si="1"/>
        <v>-1.2776261019739152</v>
      </c>
      <c r="AG7" s="1">
        <f t="shared" si="9"/>
        <v>-0.23155280971863301</v>
      </c>
      <c r="AH7" s="1">
        <f t="shared" si="9"/>
        <v>1.0077198854384859</v>
      </c>
      <c r="AI7">
        <f t="shared" si="10"/>
        <v>0.2297789426055418</v>
      </c>
      <c r="AJ7">
        <f t="shared" si="13"/>
        <v>0.16658026038136164</v>
      </c>
      <c r="AK7">
        <f t="shared" si="14"/>
        <v>1.9988980547508334E-2</v>
      </c>
      <c r="AL7">
        <f t="shared" si="2"/>
        <v>441452.11121466663</v>
      </c>
      <c r="AM7">
        <f t="shared" si="3"/>
        <v>598265.88940549991</v>
      </c>
      <c r="AN7" s="1">
        <f t="shared" si="15"/>
        <v>-0.5881868602375423</v>
      </c>
      <c r="AO7">
        <f t="shared" si="4"/>
        <v>-0.38382807370145744</v>
      </c>
      <c r="AP7" s="3">
        <v>102718.40575454501</v>
      </c>
      <c r="AQ7">
        <f t="shared" si="16"/>
        <v>1.3552226259816862</v>
      </c>
      <c r="AR7">
        <f t="shared" si="5"/>
        <v>-0.20159891582971914</v>
      </c>
      <c r="AS7">
        <f t="shared" si="11"/>
        <v>1.3581910462283144</v>
      </c>
      <c r="AT7">
        <f t="shared" si="17"/>
        <v>3.4718651546210957</v>
      </c>
      <c r="AU7" s="1">
        <f t="shared" si="18"/>
        <v>-0.17916777063911485</v>
      </c>
      <c r="AV7">
        <f t="shared" si="19"/>
        <v>-0.35501753379246448</v>
      </c>
      <c r="AW7" s="1">
        <f t="shared" si="20"/>
        <v>1.0755642368965925</v>
      </c>
      <c r="AX7">
        <f t="shared" si="21"/>
        <v>3.5274183604062421</v>
      </c>
      <c r="AY7">
        <f t="shared" si="12"/>
        <v>707.26118805332396</v>
      </c>
    </row>
    <row r="8" spans="1:51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6"/>
        <v>1.8221442627669238</v>
      </c>
      <c r="AD8">
        <f t="shared" si="7"/>
        <v>-0.52909659675123399</v>
      </c>
      <c r="AE8" s="2">
        <f t="shared" si="8"/>
        <v>5.5707389170981036</v>
      </c>
      <c r="AF8">
        <f t="shared" si="1"/>
        <v>-1.7078297368693103</v>
      </c>
      <c r="AG8" s="1">
        <f t="shared" si="9"/>
        <v>-0.11023829430323295</v>
      </c>
      <c r="AH8" s="1">
        <f t="shared" si="9"/>
        <v>0.97354863206513187</v>
      </c>
      <c r="AI8">
        <f t="shared" si="10"/>
        <v>0.11323347460248688</v>
      </c>
      <c r="AJ8">
        <f t="shared" si="13"/>
        <v>0.18262617407504952</v>
      </c>
      <c r="AK8">
        <f t="shared" si="14"/>
        <v>-6.6140632797213286E-2</v>
      </c>
      <c r="AL8">
        <f t="shared" si="2"/>
        <v>579660.74060000002</v>
      </c>
      <c r="AM8">
        <f t="shared" si="3"/>
        <v>791591.73232499987</v>
      </c>
      <c r="AN8" s="1">
        <f t="shared" si="15"/>
        <v>-0.59723213106895368</v>
      </c>
      <c r="AO8">
        <f t="shared" si="4"/>
        <v>-0.37390190311203697</v>
      </c>
      <c r="AP8" s="3">
        <v>102718.40575454501</v>
      </c>
      <c r="AQ8">
        <f t="shared" si="16"/>
        <v>1.3656121190916477</v>
      </c>
      <c r="AR8">
        <f t="shared" si="5"/>
        <v>-0.16797969126241002</v>
      </c>
      <c r="AS8">
        <f t="shared" si="11"/>
        <v>1.3613944161372902</v>
      </c>
      <c r="AT8">
        <f t="shared" si="17"/>
        <v>3.5066487613687047</v>
      </c>
      <c r="AU8" s="1">
        <f t="shared" si="18"/>
        <v>-0.21278375734104699</v>
      </c>
      <c r="AV8">
        <f t="shared" si="19"/>
        <v>-0.56780129113351152</v>
      </c>
      <c r="AW8" s="1">
        <f t="shared" si="20"/>
        <v>1.1651328645454968</v>
      </c>
      <c r="AX8">
        <f t="shared" si="21"/>
        <v>4.6925512249517389</v>
      </c>
      <c r="AY8">
        <f t="shared" si="12"/>
        <v>936.11469677757157</v>
      </c>
    </row>
    <row r="9" spans="1:51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6"/>
        <v>1.9798384701302365</v>
      </c>
      <c r="AD9">
        <f t="shared" si="7"/>
        <v>-0.79395564830439103</v>
      </c>
      <c r="AE9" s="2">
        <f t="shared" si="8"/>
        <v>6.6047566541380522</v>
      </c>
      <c r="AF9">
        <f t="shared" si="1"/>
        <v>-2.3141426422141547</v>
      </c>
      <c r="AG9" s="1">
        <f t="shared" si="9"/>
        <v>-0.26485905155315703</v>
      </c>
      <c r="AH9" s="1">
        <f t="shared" si="9"/>
        <v>1.0340177370399486</v>
      </c>
      <c r="AI9">
        <f t="shared" si="10"/>
        <v>0.25614555927382932</v>
      </c>
      <c r="AJ9">
        <f t="shared" si="13"/>
        <v>0.19483965458063887</v>
      </c>
      <c r="AK9">
        <f t="shared" si="14"/>
        <v>0.10132504833385481</v>
      </c>
      <c r="AL9">
        <f t="shared" si="2"/>
        <v>725093.87252199987</v>
      </c>
      <c r="AM9">
        <f t="shared" si="3"/>
        <v>993497.51078699995</v>
      </c>
      <c r="AN9" s="1">
        <f t="shared" si="15"/>
        <v>-0.60418637292809252</v>
      </c>
      <c r="AO9">
        <f t="shared" si="4"/>
        <v>-0.3684955854217723</v>
      </c>
      <c r="AP9" s="3">
        <v>102718.40575454501</v>
      </c>
      <c r="AQ9">
        <f t="shared" si="16"/>
        <v>1.3701639862593882</v>
      </c>
      <c r="AR9">
        <f t="shared" si="5"/>
        <v>-0.14137543875494621</v>
      </c>
      <c r="AS9">
        <f t="shared" si="11"/>
        <v>1.3634450721850284</v>
      </c>
      <c r="AT9">
        <f t="shared" si="17"/>
        <v>3.5220279366291809</v>
      </c>
      <c r="AU9" s="1">
        <f t="shared" si="18"/>
        <v>-0.23996847226584198</v>
      </c>
      <c r="AV9">
        <f t="shared" si="19"/>
        <v>-0.80776976339935347</v>
      </c>
      <c r="AW9" s="1">
        <f t="shared" si="20"/>
        <v>1.2316202919900245</v>
      </c>
      <c r="AX9">
        <f t="shared" si="21"/>
        <v>5.9241715169417635</v>
      </c>
      <c r="AY9">
        <f t="shared" si="12"/>
        <v>1175.6239317602474</v>
      </c>
    </row>
    <row r="10" spans="1:51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6"/>
        <v>2.1215406130701688</v>
      </c>
      <c r="AD10">
        <f t="shared" si="7"/>
        <v>-0.98694689024977045</v>
      </c>
      <c r="AE10" s="2">
        <f t="shared" si="8"/>
        <v>7.6222196992331996</v>
      </c>
      <c r="AF10">
        <f t="shared" si="1"/>
        <v>-2.8656150805996012</v>
      </c>
      <c r="AG10" s="1">
        <f t="shared" si="9"/>
        <v>-0.19299124194537942</v>
      </c>
      <c r="AH10" s="1">
        <f t="shared" si="9"/>
        <v>1.0174630450951474</v>
      </c>
      <c r="AI10">
        <f t="shared" si="10"/>
        <v>0.18967887126291841</v>
      </c>
      <c r="AJ10">
        <f t="shared" si="13"/>
        <v>0.20223939502671939</v>
      </c>
      <c r="AK10">
        <f t="shared" si="14"/>
        <v>5.5290502958180193E-2</v>
      </c>
      <c r="AL10">
        <f t="shared" si="2"/>
        <v>876017.18164433341</v>
      </c>
      <c r="AM10">
        <f t="shared" si="3"/>
        <v>1201493.2976485002</v>
      </c>
      <c r="AN10" s="1">
        <f t="shared" si="15"/>
        <v>-0.60842925302501938</v>
      </c>
      <c r="AO10">
        <f t="shared" si="4"/>
        <v>-0.36605876153489236</v>
      </c>
      <c r="AP10" s="3">
        <v>102718.40575454501</v>
      </c>
      <c r="AQ10">
        <f t="shared" si="16"/>
        <v>1.3715407903224339</v>
      </c>
      <c r="AR10">
        <f t="shared" si="5"/>
        <v>-0.12123659426774155</v>
      </c>
      <c r="AS10">
        <f t="shared" si="11"/>
        <v>1.3631517740369967</v>
      </c>
      <c r="AT10">
        <f t="shared" si="17"/>
        <v>3.5266966139004454</v>
      </c>
      <c r="AU10" s="1">
        <f t="shared" si="18"/>
        <v>-0.25885585507636061</v>
      </c>
      <c r="AV10">
        <f t="shared" si="19"/>
        <v>-1.0666256184757141</v>
      </c>
      <c r="AW10" s="1">
        <f t="shared" si="20"/>
        <v>1.2799477324492645</v>
      </c>
      <c r="AX10">
        <f t="shared" si="21"/>
        <v>7.2041192493910282</v>
      </c>
      <c r="AY10">
        <f t="shared" si="12"/>
        <v>1424.3196858457177</v>
      </c>
    </row>
    <row r="11" spans="1:51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6"/>
        <v>2.2482280834731423</v>
      </c>
      <c r="AD11">
        <f t="shared" si="7"/>
        <v>-1.1671587606231832</v>
      </c>
      <c r="AE11" s="2">
        <f t="shared" si="8"/>
        <v>8.6452885353400131</v>
      </c>
      <c r="AF11">
        <f t="shared" si="1"/>
        <v>-3.421753165295041</v>
      </c>
      <c r="AG11" s="1">
        <f t="shared" si="9"/>
        <v>-0.1802118703734128</v>
      </c>
      <c r="AH11" s="1">
        <f t="shared" si="9"/>
        <v>1.0230688361068134</v>
      </c>
      <c r="AI11">
        <f t="shared" si="10"/>
        <v>0.1761483333410791</v>
      </c>
      <c r="AJ11">
        <f t="shared" si="13"/>
        <v>0.20734822137561043</v>
      </c>
      <c r="AK11">
        <f t="shared" si="14"/>
        <v>5.8877101742463356E-2</v>
      </c>
      <c r="AL11">
        <f t="shared" si="2"/>
        <v>1028448.6459476665</v>
      </c>
      <c r="AM11">
        <f t="shared" si="3"/>
        <v>1404695.8866935</v>
      </c>
      <c r="AN11" s="1">
        <f t="shared" si="15"/>
        <v>-0.61137168423362098</v>
      </c>
      <c r="AO11">
        <f t="shared" si="4"/>
        <v>-0.36822604125474484</v>
      </c>
      <c r="AP11" s="3">
        <v>102718.40575454501</v>
      </c>
      <c r="AQ11">
        <f t="shared" si="16"/>
        <v>1.3658395995058552</v>
      </c>
      <c r="AR11">
        <f t="shared" si="5"/>
        <v>-0.10515413185456246</v>
      </c>
      <c r="AS11">
        <f t="shared" si="11"/>
        <v>1.3621170997440533</v>
      </c>
      <c r="AT11">
        <f t="shared" si="17"/>
        <v>3.5074153046901264</v>
      </c>
      <c r="AU11" s="1">
        <f t="shared" si="18"/>
        <v>-0.26660205205962734</v>
      </c>
      <c r="AV11">
        <f t="shared" si="19"/>
        <v>-1.3332276705353414</v>
      </c>
      <c r="AW11" s="1">
        <f t="shared" si="20"/>
        <v>1.2857696598066257</v>
      </c>
      <c r="AX11">
        <f t="shared" si="21"/>
        <v>8.4898889091976546</v>
      </c>
      <c r="AY11">
        <f t="shared" si="12"/>
        <v>1667.6431045936072</v>
      </c>
    </row>
    <row r="12" spans="1:51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6"/>
        <v>2.3619044786509447</v>
      </c>
      <c r="AD12">
        <f t="shared" si="7"/>
        <v>-1.408984287446835</v>
      </c>
      <c r="AE12" s="2">
        <f t="shared" si="8"/>
        <v>9.6871456706652967</v>
      </c>
      <c r="AF12">
        <f t="shared" si="1"/>
        <v>-4.0494726759958901</v>
      </c>
      <c r="AG12" s="1">
        <f t="shared" si="9"/>
        <v>-0.24182552682365177</v>
      </c>
      <c r="AH12" s="1">
        <f t="shared" si="9"/>
        <v>1.0418571353252837</v>
      </c>
      <c r="AI12">
        <f t="shared" si="10"/>
        <v>0.23211006444578428</v>
      </c>
      <c r="AJ12">
        <f t="shared" si="13"/>
        <v>0.21118634714548667</v>
      </c>
      <c r="AK12">
        <f t="shared" si="14"/>
        <v>0.1293693322270639</v>
      </c>
      <c r="AL12">
        <f t="shared" si="2"/>
        <v>1180226.3532186665</v>
      </c>
      <c r="AM12">
        <f t="shared" si="3"/>
        <v>1603711.9327819999</v>
      </c>
      <c r="AN12" s="1">
        <f t="shared" si="15"/>
        <v>-0.61358934663633324</v>
      </c>
      <c r="AO12">
        <f t="shared" si="4"/>
        <v>-0.37146753734682481</v>
      </c>
      <c r="AP12" s="3">
        <v>102718.40575454501</v>
      </c>
      <c r="AQ12">
        <f t="shared" si="16"/>
        <v>1.3588172543414407</v>
      </c>
      <c r="AR12">
        <f t="shared" si="5"/>
        <v>-9.1862796724481693E-2</v>
      </c>
      <c r="AS12">
        <f t="shared" si="11"/>
        <v>1.3608779354942386</v>
      </c>
      <c r="AT12">
        <f t="shared" si="17"/>
        <v>3.4838500001342383</v>
      </c>
      <c r="AU12" s="1">
        <f t="shared" si="18"/>
        <v>-0.26856107754160541</v>
      </c>
      <c r="AV12">
        <f t="shared" si="19"/>
        <v>-1.6017887480769468</v>
      </c>
      <c r="AW12" s="1">
        <f t="shared" si="20"/>
        <v>1.2716782177050163</v>
      </c>
      <c r="AX12">
        <f t="shared" si="21"/>
        <v>9.7615671269026709</v>
      </c>
      <c r="AY12">
        <f t="shared" si="12"/>
        <v>1906.5175356346383</v>
      </c>
    </row>
    <row r="13" spans="1:51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6"/>
        <v>2.4650010136205767</v>
      </c>
      <c r="AD13">
        <f t="shared" si="7"/>
        <v>-1.6700049882207799</v>
      </c>
      <c r="AE13" s="2">
        <f t="shared" si="8"/>
        <v>10.740525300466734</v>
      </c>
      <c r="AF13">
        <f t="shared" si="1"/>
        <v>-4.7077659624002024</v>
      </c>
      <c r="AG13" s="1">
        <f t="shared" si="9"/>
        <v>-0.2610207007739449</v>
      </c>
      <c r="AH13" s="1">
        <f t="shared" si="9"/>
        <v>1.0533796298014373</v>
      </c>
      <c r="AI13">
        <f t="shared" si="10"/>
        <v>0.24779357165198596</v>
      </c>
      <c r="AJ13">
        <f t="shared" si="13"/>
        <v>0.21395732368962428</v>
      </c>
      <c r="AK13">
        <f t="shared" si="14"/>
        <v>0.1576137901859756</v>
      </c>
      <c r="AL13">
        <f t="shared" si="2"/>
        <v>1330848.3509603334</v>
      </c>
      <c r="AM13">
        <f t="shared" si="3"/>
        <v>1798642.8269394999</v>
      </c>
      <c r="AN13" s="1">
        <f t="shared" si="15"/>
        <v>-0.61519421014736919</v>
      </c>
      <c r="AO13">
        <f t="shared" si="4"/>
        <v>-0.37516113947091589</v>
      </c>
      <c r="AP13" s="3">
        <v>102718.40575454501</v>
      </c>
      <c r="AQ13">
        <f t="shared" si="16"/>
        <v>1.3515009622558487</v>
      </c>
      <c r="AR13">
        <f t="shared" si="5"/>
        <v>-8.0768782761494989E-2</v>
      </c>
      <c r="AS13">
        <f t="shared" si="11"/>
        <v>1.3594109987045153</v>
      </c>
      <c r="AT13">
        <f t="shared" si="17"/>
        <v>3.4595118310265036</v>
      </c>
      <c r="AU13" s="1">
        <f t="shared" si="18"/>
        <v>-0.26811238929454967</v>
      </c>
      <c r="AV13">
        <f t="shared" si="19"/>
        <v>-1.8699011373714964</v>
      </c>
      <c r="AW13" s="1">
        <f t="shared" si="20"/>
        <v>1.253111530239017</v>
      </c>
      <c r="AX13">
        <f t="shared" si="21"/>
        <v>11.014678657141689</v>
      </c>
      <c r="AY13">
        <f t="shared" si="12"/>
        <v>2142.1675735633012</v>
      </c>
    </row>
    <row r="14" spans="1:51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6"/>
        <v>2.5559099955632094</v>
      </c>
      <c r="AD14">
        <f t="shared" si="7"/>
        <v>-1.9437336170164512</v>
      </c>
      <c r="AE14" s="2">
        <f t="shared" si="8"/>
        <v>11.799224683651081</v>
      </c>
      <c r="AF14">
        <f t="shared" si="1"/>
        <v>-5.3894653597032418</v>
      </c>
      <c r="AG14" s="1">
        <f t="shared" si="9"/>
        <v>-0.27372862879567128</v>
      </c>
      <c r="AH14" s="1">
        <f t="shared" si="9"/>
        <v>1.0586993831843472</v>
      </c>
      <c r="AI14">
        <f t="shared" si="10"/>
        <v>0.25855179774673392</v>
      </c>
      <c r="AJ14">
        <f t="shared" si="13"/>
        <v>0.21624968622931356</v>
      </c>
      <c r="AK14">
        <f t="shared" si="14"/>
        <v>0.17899874918137998</v>
      </c>
      <c r="AL14">
        <f t="shared" si="2"/>
        <v>1474401.9476263335</v>
      </c>
      <c r="AM14">
        <f t="shared" si="3"/>
        <v>1977343.6949454998</v>
      </c>
      <c r="AN14" s="1">
        <f t="shared" si="15"/>
        <v>-0.61652429017766097</v>
      </c>
      <c r="AO14">
        <f t="shared" si="4"/>
        <v>-0.38086311871768991</v>
      </c>
      <c r="AP14" s="3">
        <v>102718.40575454501</v>
      </c>
      <c r="AQ14">
        <f t="shared" si="16"/>
        <v>1.3411157643469349</v>
      </c>
      <c r="AR14">
        <f t="shared" si="5"/>
        <v>-7.1420667392214449E-2</v>
      </c>
      <c r="AS14">
        <f t="shared" si="11"/>
        <v>1.3581323811731396</v>
      </c>
      <c r="AT14">
        <f t="shared" si="17"/>
        <v>3.4253333696048442</v>
      </c>
      <c r="AU14" s="1">
        <f t="shared" si="18"/>
        <v>-0.25566232193693494</v>
      </c>
      <c r="AV14">
        <f t="shared" si="19"/>
        <v>-2.1255634593084314</v>
      </c>
      <c r="AW14" s="1">
        <f t="shared" si="20"/>
        <v>1.182255227255349</v>
      </c>
      <c r="AX14">
        <f t="shared" si="21"/>
        <v>12.196933884397037</v>
      </c>
      <c r="AY14">
        <f t="shared" si="12"/>
        <v>2361.2133516477543</v>
      </c>
    </row>
    <row r="15" spans="1:51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6"/>
        <v>2.6383160723024259</v>
      </c>
      <c r="AD15">
        <f t="shared" si="7"/>
        <v>-2.164574964110987</v>
      </c>
      <c r="AE15" s="2">
        <f t="shared" si="8"/>
        <v>12.842394085569522</v>
      </c>
      <c r="AF15">
        <f t="shared" si="1"/>
        <v>-6.026412785958561</v>
      </c>
      <c r="AG15" s="1">
        <f t="shared" si="9"/>
        <v>-0.22084134709453584</v>
      </c>
      <c r="AH15" s="1">
        <f t="shared" si="9"/>
        <v>1.0431694019184405</v>
      </c>
      <c r="AI15">
        <f t="shared" si="10"/>
        <v>0.21170228602219121</v>
      </c>
      <c r="AJ15">
        <f t="shared" si="13"/>
        <v>0.2177898087145983</v>
      </c>
      <c r="AK15">
        <f t="shared" si="14"/>
        <v>0.14144278474134586</v>
      </c>
      <c r="AL15">
        <f t="shared" si="2"/>
        <v>1613592.7783003331</v>
      </c>
      <c r="AM15">
        <f t="shared" si="3"/>
        <v>2144755.1031145002</v>
      </c>
      <c r="AN15" s="1">
        <f t="shared" si="15"/>
        <v>-0.61741913464883347</v>
      </c>
      <c r="AO15">
        <f t="shared" si="4"/>
        <v>-0.3878102228713543</v>
      </c>
      <c r="AP15" s="3">
        <v>102718.40575454501</v>
      </c>
      <c r="AQ15">
        <f t="shared" si="16"/>
        <v>1.3291799095516921</v>
      </c>
      <c r="AR15">
        <f t="shared" si="5"/>
        <v>-6.358154310148123E-2</v>
      </c>
      <c r="AS15">
        <f t="shared" si="11"/>
        <v>1.3566779581793642</v>
      </c>
      <c r="AT15">
        <f t="shared" si="17"/>
        <v>3.386576359388374</v>
      </c>
      <c r="AU15" s="1">
        <f t="shared" si="18"/>
        <v>-0.2467283582254462</v>
      </c>
      <c r="AV15">
        <f t="shared" si="19"/>
        <v>-2.3722918175338776</v>
      </c>
      <c r="AW15" s="1">
        <f t="shared" si="20"/>
        <v>1.1328737542020177</v>
      </c>
      <c r="AX15">
        <f t="shared" si="21"/>
        <v>13.329807638599055</v>
      </c>
      <c r="AY15">
        <f t="shared" si="12"/>
        <v>2568.1640328165322</v>
      </c>
    </row>
    <row r="16" spans="1:51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6"/>
        <v>2.7080696681794678</v>
      </c>
      <c r="AD16">
        <f t="shared" si="7"/>
        <v>-2.5235629260899493</v>
      </c>
      <c r="AE16" s="2">
        <f t="shared" si="8"/>
        <v>13.939128383436827</v>
      </c>
      <c r="AF16">
        <f t="shared" si="1"/>
        <v>-6.8158085733104814</v>
      </c>
      <c r="AG16" s="1">
        <f t="shared" si="9"/>
        <v>-0.35898796197896221</v>
      </c>
      <c r="AH16" s="1">
        <f t="shared" si="9"/>
        <v>1.0967342978673056</v>
      </c>
      <c r="AI16">
        <f t="shared" si="10"/>
        <v>0.32732446015141975</v>
      </c>
      <c r="AJ16">
        <f t="shared" si="13"/>
        <v>0.21994804793876821</v>
      </c>
      <c r="AK16">
        <f t="shared" si="14"/>
        <v>0.26469412729394198</v>
      </c>
      <c r="AL16">
        <f t="shared" si="2"/>
        <v>1738391.8924673332</v>
      </c>
      <c r="AM16">
        <f t="shared" si="3"/>
        <v>2285570.4841089998</v>
      </c>
      <c r="AN16" s="1">
        <f t="shared" si="15"/>
        <v>-0.61867478651380448</v>
      </c>
      <c r="AO16">
        <f t="shared" si="4"/>
        <v>-0.3963417830412741</v>
      </c>
      <c r="AP16" s="3">
        <v>102718.40575454501</v>
      </c>
      <c r="AQ16">
        <f t="shared" si="16"/>
        <v>1.3147613573283785</v>
      </c>
      <c r="AR16">
        <f t="shared" si="5"/>
        <v>-5.6499482575043107E-2</v>
      </c>
      <c r="AS16">
        <f t="shared" si="11"/>
        <v>1.3561308502824347</v>
      </c>
      <c r="AT16">
        <f t="shared" si="17"/>
        <v>3.340489929504721</v>
      </c>
      <c r="AU16" s="1">
        <f t="shared" si="18"/>
        <v>-0.22021064591984596</v>
      </c>
      <c r="AV16">
        <f t="shared" si="19"/>
        <v>-2.5925024634537235</v>
      </c>
      <c r="AW16" s="1">
        <f t="shared" si="20"/>
        <v>1.0011939091232627</v>
      </c>
      <c r="AX16">
        <f t="shared" si="21"/>
        <v>14.331001547722318</v>
      </c>
      <c r="AY16">
        <f t="shared" si="12"/>
        <v>2743.74210855725</v>
      </c>
    </row>
    <row r="17" spans="1:51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6"/>
        <v>2.7037338057634561</v>
      </c>
      <c r="AD17">
        <f t="shared" si="7"/>
        <v>-4.3263381218728671</v>
      </c>
      <c r="AE17" s="2">
        <f t="shared" si="8"/>
        <v>15.541604670769804</v>
      </c>
      <c r="AF17">
        <f t="shared" si="1"/>
        <v>-9.1229725988094117</v>
      </c>
      <c r="AG17" s="1">
        <f t="shared" si="9"/>
        <v>-1.8027751957829179</v>
      </c>
      <c r="AH17" s="1">
        <f t="shared" si="9"/>
        <v>1.6024762873329763</v>
      </c>
      <c r="AI17">
        <f t="shared" si="10"/>
        <v>1.1249933680973849</v>
      </c>
      <c r="AJ17">
        <f t="shared" si="13"/>
        <v>0.23242079888052447</v>
      </c>
      <c r="AK17">
        <f t="shared" si="14"/>
        <v>1.0618949311946746</v>
      </c>
      <c r="AL17">
        <f t="shared" si="2"/>
        <v>1730443.9152933334</v>
      </c>
      <c r="AM17">
        <f t="shared" si="3"/>
        <v>2171373.4943349999</v>
      </c>
      <c r="AN17" s="1">
        <f t="shared" si="15"/>
        <v>-0.62596972768828685</v>
      </c>
      <c r="AO17">
        <f t="shared" si="4"/>
        <v>-0.43352041490019766</v>
      </c>
      <c r="AP17" s="3">
        <v>102718.40575454501</v>
      </c>
      <c r="AQ17">
        <f t="shared" si="16"/>
        <v>1.2548072059110469</v>
      </c>
      <c r="AR17">
        <f t="shared" si="5"/>
        <v>-4.7813052114461539E-2</v>
      </c>
      <c r="AS17">
        <f t="shared" si="11"/>
        <v>1.3652853847882489</v>
      </c>
      <c r="AT17">
        <f t="shared" si="17"/>
        <v>3.1570233560918926</v>
      </c>
      <c r="AU17" s="1">
        <f t="shared" si="18"/>
        <v>1.3929725047443536E-2</v>
      </c>
      <c r="AV17">
        <f t="shared" si="19"/>
        <v>-2.57857273840628</v>
      </c>
      <c r="AW17" s="1">
        <f t="shared" si="20"/>
        <v>-5.9933212150277845E-2</v>
      </c>
      <c r="AX17">
        <f t="shared" si="21"/>
        <v>14.271068335572039</v>
      </c>
      <c r="AY17">
        <f t="shared" si="12"/>
        <v>2613.9918083277498</v>
      </c>
    </row>
    <row r="18" spans="1:51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6"/>
        <v>2.590222998070026</v>
      </c>
      <c r="AD18">
        <f t="shared" si="7"/>
        <v>-5.9459166789634157</v>
      </c>
      <c r="AE18" s="2">
        <f t="shared" si="8"/>
        <v>17.121634609997798</v>
      </c>
      <c r="AF18">
        <f t="shared" si="1"/>
        <v>-11.35722870574339</v>
      </c>
      <c r="AG18" s="1">
        <f t="shared" si="9"/>
        <v>-1.6195785570905485</v>
      </c>
      <c r="AH18" s="1">
        <f t="shared" si="9"/>
        <v>1.5800299392279946</v>
      </c>
      <c r="AI18">
        <f t="shared" si="10"/>
        <v>1.025030296503038</v>
      </c>
      <c r="AJ18">
        <f t="shared" si="13"/>
        <v>0.25475598559989593</v>
      </c>
      <c r="AK18">
        <f t="shared" si="14"/>
        <v>0.94938496880229839</v>
      </c>
      <c r="AL18">
        <f t="shared" si="2"/>
        <v>1531292.7706646668</v>
      </c>
      <c r="AM18">
        <f t="shared" si="3"/>
        <v>1756875.9963530002</v>
      </c>
      <c r="AN18" s="1">
        <f t="shared" si="15"/>
        <v>-0.63919854715842028</v>
      </c>
      <c r="AO18">
        <f t="shared" si="4"/>
        <v>-0.51255786911094847</v>
      </c>
      <c r="AP18" s="3">
        <v>102718.40575454501</v>
      </c>
      <c r="AQ18">
        <f t="shared" si="16"/>
        <v>1.1473155427948749</v>
      </c>
      <c r="AR18">
        <f t="shared" si="5"/>
        <v>-4.0730348842868074E-2</v>
      </c>
      <c r="AS18">
        <f t="shared" si="11"/>
        <v>1.3849149788578716</v>
      </c>
      <c r="AT18">
        <f t="shared" si="17"/>
        <v>2.8578158925006512</v>
      </c>
      <c r="AU18" s="1">
        <f t="shared" si="18"/>
        <v>0.33914037708627426</v>
      </c>
      <c r="AV18">
        <f t="shared" si="19"/>
        <v>-2.2394323613200058</v>
      </c>
      <c r="AW18" s="1">
        <f t="shared" si="20"/>
        <v>-1.3312361485351212</v>
      </c>
      <c r="AX18">
        <f t="shared" si="21"/>
        <v>12.939832187036918</v>
      </c>
      <c r="AY18">
        <f t="shared" si="12"/>
        <v>2131.3086696379314</v>
      </c>
    </row>
    <row r="19" spans="1:51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51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  <row r="21" spans="1:51" x14ac:dyDescent="0.25">
      <c r="V21">
        <f>MAX(V2:V20)</f>
        <v>4292.4899902400002</v>
      </c>
      <c r="W21">
        <f>MIN(W2:W20)</f>
        <v>4.2222995839699999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2016-03-24T15:32:31Z</dcterms:modified>
  <dc:language>en-US</dc:language>
</cp:coreProperties>
</file>