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23" i="1" l="1"/>
  <c r="AN18" i="1" l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2" i="1"/>
  <c r="AO2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M18" i="1" l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  <c r="AC5" i="1" l="1"/>
  <c r="AC9" i="1"/>
  <c r="AC11" i="1"/>
  <c r="AC13" i="1"/>
  <c r="AC15" i="1"/>
  <c r="AC17" i="1"/>
  <c r="AC3" i="1"/>
  <c r="AC7" i="1"/>
  <c r="AC4" i="1"/>
  <c r="AC6" i="1"/>
  <c r="AC10" i="1"/>
  <c r="AC12" i="1"/>
  <c r="AC14" i="1"/>
  <c r="AP2" i="1"/>
  <c r="AC2" i="1"/>
  <c r="AC8" i="1"/>
  <c r="AC16" i="1"/>
  <c r="AC18" i="1"/>
  <c r="AB22" i="1" l="1"/>
  <c r="AB21" i="1"/>
  <c r="AB20" i="1"/>
  <c r="AB19" i="1"/>
  <c r="AB18" i="1"/>
  <c r="AB17" i="1"/>
  <c r="AB16" i="1"/>
  <c r="AD16" i="1" s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D11" i="1" l="1"/>
  <c r="AE11" i="1"/>
  <c r="AF11" i="1"/>
  <c r="AE2" i="1"/>
  <c r="AF2" i="1"/>
  <c r="AD2" i="1"/>
  <c r="AF6" i="1"/>
  <c r="AE6" i="1"/>
  <c r="AD6" i="1"/>
  <c r="AE10" i="1"/>
  <c r="AF10" i="1"/>
  <c r="AD10" i="1"/>
  <c r="AF14" i="1"/>
  <c r="AE14" i="1"/>
  <c r="AD14" i="1"/>
  <c r="AF18" i="1"/>
  <c r="AE18" i="1"/>
  <c r="AD3" i="1"/>
  <c r="AG3" i="1" s="1"/>
  <c r="AE3" i="1"/>
  <c r="AF3" i="1"/>
  <c r="AE15" i="1"/>
  <c r="AD15" i="1"/>
  <c r="AF15" i="1"/>
  <c r="AF4" i="1"/>
  <c r="AE4" i="1"/>
  <c r="AD4" i="1"/>
  <c r="AF8" i="1"/>
  <c r="AE8" i="1"/>
  <c r="AF12" i="1"/>
  <c r="AE12" i="1"/>
  <c r="AD12" i="1"/>
  <c r="AE16" i="1"/>
  <c r="AF16" i="1"/>
  <c r="AD18" i="1"/>
  <c r="AD8" i="1"/>
  <c r="AG8" i="1" s="1"/>
  <c r="AF7" i="1"/>
  <c r="AE7" i="1"/>
  <c r="AD7" i="1"/>
  <c r="AF5" i="1"/>
  <c r="AE5" i="1"/>
  <c r="AD5" i="1"/>
  <c r="AF9" i="1"/>
  <c r="AE9" i="1"/>
  <c r="AD9" i="1"/>
  <c r="AG9" i="1" s="1"/>
  <c r="AE13" i="1"/>
  <c r="AF13" i="1"/>
  <c r="AD13" i="1"/>
  <c r="AF17" i="1"/>
  <c r="AE17" i="1"/>
  <c r="AD17" i="1"/>
  <c r="AH12" i="1" l="1"/>
  <c r="AH13" i="1"/>
  <c r="AH4" i="1"/>
  <c r="AH15" i="1"/>
  <c r="AH9" i="1"/>
  <c r="AI9" i="1" s="1"/>
  <c r="AH3" i="1"/>
  <c r="AH17" i="1"/>
  <c r="AH7" i="1"/>
  <c r="AG11" i="1"/>
  <c r="AH18" i="1"/>
  <c r="AG13" i="1"/>
  <c r="AI13" i="1" s="1"/>
  <c r="AG12" i="1"/>
  <c r="AI12" i="1" s="1"/>
  <c r="AG17" i="1"/>
  <c r="AG7" i="1"/>
  <c r="AG18" i="1"/>
  <c r="AG4" i="1"/>
  <c r="AG15" i="1"/>
  <c r="AI3" i="1"/>
  <c r="AH14" i="1"/>
  <c r="AH10" i="1"/>
  <c r="AH11" i="1"/>
  <c r="AH5" i="1"/>
  <c r="AH16" i="1"/>
  <c r="AH8" i="1"/>
  <c r="AI8" i="1" s="1"/>
  <c r="AG10" i="1"/>
  <c r="AH6" i="1"/>
  <c r="AG16" i="1"/>
  <c r="AI16" i="1" s="1"/>
  <c r="AG5" i="1"/>
  <c r="AG6" i="1"/>
  <c r="AG14" i="1"/>
  <c r="AO16" i="1" l="1"/>
  <c r="AK16" i="1"/>
  <c r="AO13" i="1"/>
  <c r="AK13" i="1"/>
  <c r="AO12" i="1"/>
  <c r="AK12" i="1"/>
  <c r="AO3" i="1"/>
  <c r="AK3" i="1"/>
  <c r="AO8" i="1"/>
  <c r="AK8" i="1"/>
  <c r="AO9" i="1"/>
  <c r="AK9" i="1"/>
  <c r="AI11" i="1"/>
  <c r="AI4" i="1"/>
  <c r="AI10" i="1"/>
  <c r="AI15" i="1"/>
  <c r="AI7" i="1"/>
  <c r="AW16" i="1"/>
  <c r="AU12" i="1"/>
  <c r="AU8" i="1"/>
  <c r="AI18" i="1"/>
  <c r="AI6" i="1"/>
  <c r="AI5" i="1"/>
  <c r="AI17" i="1"/>
  <c r="AI14" i="1"/>
  <c r="AO14" i="1" l="1"/>
  <c r="AU14" i="1" s="1"/>
  <c r="AK14" i="1"/>
  <c r="AO18" i="1"/>
  <c r="AK18" i="1"/>
  <c r="AO7" i="1"/>
  <c r="AU7" i="1" s="1"/>
  <c r="AK7" i="1"/>
  <c r="AW3" i="1"/>
  <c r="AX3" i="1" s="1"/>
  <c r="AO17" i="1"/>
  <c r="AK17" i="1"/>
  <c r="AW9" i="1"/>
  <c r="AK15" i="1"/>
  <c r="AO5" i="1"/>
  <c r="AK5" i="1"/>
  <c r="AO6" i="1"/>
  <c r="AK6" i="1"/>
  <c r="AW13" i="1"/>
  <c r="AK4" i="1"/>
  <c r="AK10" i="1"/>
  <c r="AK11" i="1"/>
  <c r="AU9" i="1"/>
  <c r="AU16" i="1"/>
  <c r="AW7" i="1"/>
  <c r="AW5" i="1"/>
  <c r="AU3" i="1"/>
  <c r="AV3" i="1" s="1"/>
  <c r="AW8" i="1"/>
  <c r="AU13" i="1"/>
  <c r="AW14" i="1"/>
  <c r="AW12" i="1"/>
  <c r="AO15" i="1" l="1"/>
  <c r="AW15" i="1" s="1"/>
  <c r="AO10" i="1"/>
  <c r="AW10" i="1" s="1"/>
  <c r="AO11" i="1"/>
  <c r="AU11" i="1" s="1"/>
  <c r="AO4" i="1"/>
  <c r="AW4" i="1" s="1"/>
  <c r="AX4" i="1" s="1"/>
  <c r="AX5" i="1" s="1"/>
  <c r="AU17" i="1"/>
  <c r="AW17" i="1"/>
  <c r="AU5" i="1"/>
  <c r="AW18" i="1"/>
  <c r="AW6" i="1"/>
  <c r="AW11" i="1" l="1"/>
  <c r="AU15" i="1"/>
  <c r="AU10" i="1"/>
  <c r="AU4" i="1"/>
  <c r="AV4" i="1" s="1"/>
  <c r="AV5" i="1" s="1"/>
  <c r="AU6" i="1"/>
  <c r="AX6" i="1"/>
  <c r="AX7" i="1" s="1"/>
  <c r="AX8" i="1" s="1"/>
  <c r="AX9" i="1" s="1"/>
  <c r="AX10" i="1" s="1"/>
  <c r="AU18" i="1"/>
  <c r="AX11" i="1" l="1"/>
  <c r="AX12" i="1" s="1"/>
  <c r="AX13" i="1" s="1"/>
  <c r="AX14" i="1" s="1"/>
  <c r="AX15" i="1" s="1"/>
  <c r="AX16" i="1" s="1"/>
  <c r="AX17" i="1" s="1"/>
  <c r="AX18" i="1" s="1"/>
  <c r="AV6" i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</calcChain>
</file>

<file path=xl/sharedStrings.xml><?xml version="1.0" encoding="utf-8"?>
<sst xmlns="http://schemas.openxmlformats.org/spreadsheetml/2006/main" count="51" uniqueCount="51">
  <si>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</si>
  <si>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</si>
  <si>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</si>
  <si>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</si>
  <si>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</si>
  <si>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</si>
  <si>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</si>
  <si>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</si>
  <si>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</si>
  <si>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</si>
  <si>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</si>
  <si>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</si>
  <si>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</si>
  <si>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</si>
  <si>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</si>
  <si>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</si>
  <si>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</si>
  <si>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</si>
  <si>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</si>
  <si>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</si>
  <si>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</si>
  <si>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</si>
  <si>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</si>
  <si>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</si>
  <si>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</si>
  <si>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</si>
  <si>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</si>
  <si>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</si>
  <si>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p</t>
    <phoneticPr fontId="1"/>
  </si>
  <si>
    <t>q</t>
    <phoneticPr fontId="1"/>
  </si>
  <si>
    <t>E</t>
    <phoneticPr fontId="1"/>
  </si>
  <si>
    <t>D/E</t>
    <phoneticPr fontId="1"/>
  </si>
  <si>
    <t>dratio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</si>
  <si>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</si>
  <si>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</si>
  <si>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</si>
  <si>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</si>
  <si>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s_n_real_pred</t>
    <phoneticPr fontId="1"/>
  </si>
  <si>
    <t>ev_ela</t>
    <phoneticPr fontId="1"/>
  </si>
  <si>
    <t>ev_pla</t>
    <phoneticPr fontId="1"/>
  </si>
  <si>
    <t>eq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</si>
  <si>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</si>
  <si>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</si>
  <si>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</si>
  <si>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</si>
  <si>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dratio_pred</t>
    <phoneticPr fontId="1"/>
  </si>
  <si>
    <t>K_phi</t>
    <phoneticPr fontId="1"/>
  </si>
  <si>
    <t>K_p</t>
    <phoneticPr fontId="1"/>
  </si>
  <si>
    <t>dratio-M</t>
    <phoneticPr fontId="1"/>
  </si>
  <si>
    <t>dev/deq-ratioF</t>
    <phoneticPr fontId="1"/>
  </si>
  <si>
    <t>dev/deq_pred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</si>
</sst>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topLeftCell="R1" zoomScale="55" zoomScaleNormal="55" workbookViewId="0">
      <selection activeCell="Y3" sqref="Y3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8.5546875"/>
    <col min="17" max="17" width="14.33203125"/>
    <col min="18" max="18" width="11.5546875"/>
    <col min="19" max="26" width="13.77734375"/>
    <col min="27" max="27" width="18.5546875"/>
    <col min="28" max="28" width="11.5546875"/>
    <col min="31" max="31" width="13.109375" bestFit="1" customWidth="1"/>
    <col min="32" max="32" width="13.109375" customWidth="1"/>
    <col min="36" max="37" width="12.88671875" customWidth="1"/>
    <col min="42" max="42" width="12.77734375" bestFit="1" customWidth="1"/>
    <col min="43" max="43" width="12.77734375" customWidth="1"/>
    <col min="44" max="45" width="10.44140625" customWidth="1"/>
    <col min="47" max="47" width="12.44140625" customWidth="1"/>
    <col min="48" max="48" width="11.21875" customWidth="1"/>
    <col min="51" max="51" width="13.33203125" customWidth="1"/>
    <col min="52" max="1030" width="11.5546875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38</v>
      </c>
      <c r="AD1" t="s">
        <v>39</v>
      </c>
      <c r="AE1" s="2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50</v>
      </c>
      <c r="AK1" t="s">
        <v>49</v>
      </c>
      <c r="AL1" t="s">
        <v>28</v>
      </c>
      <c r="AM1" t="s">
        <v>29</v>
      </c>
      <c r="AN1" t="s">
        <v>46</v>
      </c>
      <c r="AO1" t="s">
        <v>31</v>
      </c>
      <c r="AP1" t="s">
        <v>30</v>
      </c>
      <c r="AQ1" t="s">
        <v>32</v>
      </c>
      <c r="AR1" t="s">
        <v>48</v>
      </c>
      <c r="AS1" t="s">
        <v>45</v>
      </c>
      <c r="AT1" t="s">
        <v>47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</row>
    <row r="2" spans="1:51" x14ac:dyDescent="0.25">
      <c r="A2">
        <v>0.20571021300299999</v>
      </c>
      <c r="B2">
        <v>0.29793989935999998</v>
      </c>
      <c r="C2">
        <v>0.245828042123</v>
      </c>
      <c r="D2">
        <v>3.1289587740899999E-4</v>
      </c>
      <c r="E2">
        <v>8.7055389333499998E-4</v>
      </c>
      <c r="F2">
        <v>2.0930297454299999E-5</v>
      </c>
      <c r="G2">
        <v>5.0697332555699998E-5</v>
      </c>
      <c r="H2">
        <v>0.66913343112099999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2.5308609332200001E-6</v>
      </c>
      <c r="Q2">
        <v>-3.9100001014702457E-10</v>
      </c>
      <c r="R2">
        <v>47684</v>
      </c>
      <c r="S2">
        <v>1646.8907459100001</v>
      </c>
      <c r="T2">
        <v>1581.2944458300001</v>
      </c>
      <c r="U2">
        <v>4837.9375097499997</v>
      </c>
      <c r="V2">
        <v>5.6298608586699999</v>
      </c>
      <c r="W2">
        <v>4.2240728909899996</v>
      </c>
      <c r="X2">
        <v>1687.58303426</v>
      </c>
      <c r="Y2">
        <v>1636.3937934099999</v>
      </c>
      <c r="Z2">
        <v>4843.7740462399997</v>
      </c>
      <c r="AA2">
        <v>6.9615038590799998E-4</v>
      </c>
      <c r="AB2">
        <f t="shared" ref="AB2:AB22" si="0">-100*((H2+1)/(0.6691334311+1)-1)</f>
        <v>-1.2581269359657199E-9</v>
      </c>
      <c r="AC2">
        <f>1.34 *((AL2/100000)^0.3-(2594/100000)^0.3)</f>
        <v>6.5499842317292192E-3</v>
      </c>
      <c r="AD2">
        <f>AB2-AC2</f>
        <v>-6.5499854898561551E-3</v>
      </c>
      <c r="AE2" s="2">
        <f>P2-AB2/3</f>
        <v>2.531280308865322E-6</v>
      </c>
      <c r="AF2">
        <f t="shared" ref="AF2:AF18" si="1">AB2-P2/2</f>
        <v>-1.2666885935459658E-6</v>
      </c>
      <c r="AL2">
        <f t="shared" ref="AL2:AL18" si="2">(X2+Y2+Z2)/3</f>
        <v>2722.5836246366666</v>
      </c>
      <c r="AM2">
        <f t="shared" ref="AM2:AM18" si="3">Z2-(Y2+X2)/2</f>
        <v>3181.7856324049999</v>
      </c>
      <c r="AN2" s="1">
        <f>(-2*AJ2-3)/(-2*AJ2+6)</f>
        <v>-0.5</v>
      </c>
      <c r="AO2" s="2">
        <f>1/(2+AN2*AT2-2*0.33*(1+AN2+AT2))</f>
        <v>-0.22624434389140272</v>
      </c>
      <c r="AP2" s="1" t="e">
        <f>3*(1-2*0.33)*(AL2-AL1)/(AC2-AC1)</f>
        <v>#VALUE!</v>
      </c>
      <c r="AQ2">
        <f>AM2/AL2</f>
        <v>1.1686640599807525</v>
      </c>
      <c r="AR2">
        <f>-1.386/(AE2+1.27)+0.03463</f>
        <v>-1.0567064074973553</v>
      </c>
      <c r="AS2">
        <f>1.35*(AL2/3255000)^-0.0723-1.386/(AE2+1.27)+0.03463</f>
        <v>1.1967131668133708</v>
      </c>
      <c r="AT2">
        <v>5.25</v>
      </c>
      <c r="AV2">
        <v>0</v>
      </c>
      <c r="AX2">
        <v>0</v>
      </c>
      <c r="AY2">
        <f>(AT2*X2-4*X2*(1-0.01*P2-2*0.01*AF2)*(0.08/0.4)/(-0.08/0.4*0.01*P2-(2*0.08/0.4+3)*0.01*AF2+0.08/0.4+1))/1000</f>
        <v>7.7347556092954441</v>
      </c>
    </row>
    <row r="3" spans="1:51" s="2" customFormat="1" x14ac:dyDescent="0.25">
      <c r="A3" s="2">
        <v>3.3246957367399999</v>
      </c>
      <c r="B3" s="2">
        <v>4.7614505776499998</v>
      </c>
      <c r="C3" s="2">
        <v>2.60646884253</v>
      </c>
      <c r="D3" s="2">
        <v>0.209305688613</v>
      </c>
      <c r="E3" s="2">
        <v>0.25430360308700001</v>
      </c>
      <c r="F3" s="2">
        <v>8.2307694230499995E-2</v>
      </c>
      <c r="G3" s="2">
        <v>0.115193397586</v>
      </c>
      <c r="H3" s="2">
        <v>0.65843335421799998</v>
      </c>
      <c r="I3" s="2">
        <v>9.8317337471399993E-2</v>
      </c>
      <c r="J3" s="2">
        <v>5.9211831086700001E-2</v>
      </c>
      <c r="K3" s="2">
        <v>-2.0740151358399999E-2</v>
      </c>
      <c r="L3" s="2">
        <v>2.3664089217999999E-2</v>
      </c>
      <c r="M3" s="2">
        <v>-0.17662569046599999</v>
      </c>
      <c r="N3" s="2">
        <v>0.51203647887100001</v>
      </c>
      <c r="O3" s="2">
        <v>2.8445726886499999E-2</v>
      </c>
      <c r="P3" s="2">
        <v>1.00595955986</v>
      </c>
      <c r="Q3" s="2">
        <v>-0.43052455913100002</v>
      </c>
      <c r="R3" s="2">
        <v>47684</v>
      </c>
      <c r="S3" s="2">
        <v>25996.806757300001</v>
      </c>
      <c r="T3" s="2">
        <v>25244.926522599999</v>
      </c>
      <c r="U3" s="2">
        <v>75653.391263500002</v>
      </c>
      <c r="V3" s="2">
        <v>91.661218864099993</v>
      </c>
      <c r="W3" s="2">
        <v>68.239404295900002</v>
      </c>
      <c r="X3" s="2">
        <v>26761.821759999999</v>
      </c>
      <c r="Y3" s="2">
        <v>26123.795553700002</v>
      </c>
      <c r="Z3" s="2">
        <v>78693.798704200002</v>
      </c>
      <c r="AA3" s="2">
        <v>9.8770286700499994E-4</v>
      </c>
      <c r="AB3" s="2">
        <f t="shared" si="0"/>
        <v>0.64105581271286516</v>
      </c>
      <c r="AC3">
        <f t="shared" ref="AC3:AC18" si="4">1.34 *((AL3/100000)^0.3-(2594/100000)^0.3)</f>
        <v>0.59844690560600888</v>
      </c>
      <c r="AD3">
        <f t="shared" ref="AD3:AD18" si="5">AB3-AC3</f>
        <v>4.2608907106856275E-2</v>
      </c>
      <c r="AE3" s="2">
        <f t="shared" ref="AE3:AE18" si="6">P3-AB3/3</f>
        <v>0.79227428895571161</v>
      </c>
      <c r="AF3">
        <f t="shared" si="1"/>
        <v>0.13807603278286518</v>
      </c>
      <c r="AG3" s="1">
        <f t="shared" ref="AG3:AH18" si="7">AD3-AD2</f>
        <v>4.9158892596712432E-2</v>
      </c>
      <c r="AH3" s="1">
        <f t="shared" si="7"/>
        <v>0.7922717576754027</v>
      </c>
      <c r="AI3">
        <f t="shared" ref="AI3:AI18" si="8">-AG3/AH3</f>
        <v>-6.2048018398319645E-2</v>
      </c>
      <c r="AJ3">
        <f>-(1.35-(1.35*(AL3/3255000)^-0.0723))+0.2354+1.382*AR3</f>
        <v>-0.15235835383581275</v>
      </c>
      <c r="AK3">
        <f>AI3+(1.35-(1.35*(AL3/3255000)^-0.0723))</f>
        <v>-0.55523664901921022</v>
      </c>
      <c r="AL3" s="2">
        <f t="shared" si="2"/>
        <v>43859.805339299994</v>
      </c>
      <c r="AM3" s="2">
        <f t="shared" si="3"/>
        <v>52250.990047350002</v>
      </c>
      <c r="AN3" s="1">
        <f>(-2*AJ3-3)/(-2*AJ3+6)</f>
        <v>-0.42750268050089141</v>
      </c>
      <c r="AO3" s="2">
        <f>1/(2+AN3*AT3-2*0.33*(1+AN3+AT3))</f>
        <v>-0.6194803473057785</v>
      </c>
      <c r="AP3" s="3">
        <v>136735.30180419001</v>
      </c>
      <c r="AQ3">
        <f>AM3/AL3</f>
        <v>1.1913183299181493</v>
      </c>
      <c r="AR3">
        <f t="shared" ref="AR3:AR18" si="9">-1.386/(AE3+1.27)+0.03463</f>
        <v>-0.63744354881092868</v>
      </c>
      <c r="AS3">
        <f t="shared" ref="AS3:AS18" si="10">1.35*(AL3/3255000)^-0.0723-1.386/(AE3+1.27)+0.03463</f>
        <v>1.2057450818099618</v>
      </c>
      <c r="AT3" s="2">
        <f t="shared" ref="AT3:AT18" si="11">(2*AQ3+3)/(3-AQ3)</f>
        <v>2.976000005347935</v>
      </c>
      <c r="AU3" s="2">
        <f t="shared" ref="AU3:AU18" si="12">(1+2*AN3)*(AL3-AL2)*(1-AQ3/3)/(3*AO3*AP3*AN3)</f>
        <v>3.3102401457492811E-2</v>
      </c>
      <c r="AV3" s="2">
        <f>(AV2+AU3)</f>
        <v>3.3102401457492811E-2</v>
      </c>
      <c r="AW3" s="2">
        <f t="shared" ref="AW3:AW18" si="13">2*(1-AN3)*(AL3-AL2)*(1-AQ3/3)/(9*AO3*AP3*AN3)</f>
        <v>0.21726673086245912</v>
      </c>
      <c r="AX3" s="2">
        <f>AX2+AW3</f>
        <v>0.21726673086245912</v>
      </c>
      <c r="AY3">
        <f t="shared" ref="AY3:AY18" si="14">(AT3*X3-4*X3*(1-0.01*P3-2*0.01*AF3)*(0.08/0.4)/(-0.08/0.4*0.01*P3-(2*0.08/0.4+3)*0.01*AF3+0.08/0.4+1))/1000</f>
        <v>61.931726521892458</v>
      </c>
    </row>
    <row r="4" spans="1:51" s="1" customFormat="1" x14ac:dyDescent="0.25">
      <c r="A4" s="1">
        <v>9.6041318680199996</v>
      </c>
      <c r="B4" s="1">
        <v>12.9070655487</v>
      </c>
      <c r="C4" s="1">
        <v>5.5804387883500004</v>
      </c>
      <c r="D4" s="1">
        <v>2.60599079132</v>
      </c>
      <c r="E4" s="1">
        <v>1.4816920973500001</v>
      </c>
      <c r="F4" s="1">
        <v>1.3095249121999999</v>
      </c>
      <c r="G4" s="1">
        <v>1.26142586101</v>
      </c>
      <c r="H4" s="1">
        <v>0.651271657994</v>
      </c>
      <c r="I4" s="1">
        <v>0.28211436620300001</v>
      </c>
      <c r="J4" s="1">
        <v>0.13019992297399999</v>
      </c>
      <c r="K4" s="1">
        <v>3.9520735906500001E-2</v>
      </c>
      <c r="L4" s="1">
        <v>3.9881853021099999E-2</v>
      </c>
      <c r="M4" s="1">
        <v>-0.16667539188300001</v>
      </c>
      <c r="N4" s="1">
        <v>0.56088452213100004</v>
      </c>
      <c r="O4" s="1">
        <v>0.164884490474</v>
      </c>
      <c r="P4" s="1">
        <v>2.0034568397400001</v>
      </c>
      <c r="Q4" s="1">
        <v>-0.82755126853400007</v>
      </c>
      <c r="R4" s="1">
        <v>47684</v>
      </c>
      <c r="S4" s="1">
        <v>73461.720512999993</v>
      </c>
      <c r="T4" s="1">
        <v>70975.500195100001</v>
      </c>
      <c r="U4" s="1">
        <v>220295.16228399999</v>
      </c>
      <c r="V4" s="1">
        <v>267.38113779600002</v>
      </c>
      <c r="W4" s="1">
        <v>197.45593798499999</v>
      </c>
      <c r="X4" s="1">
        <v>75042.7040289</v>
      </c>
      <c r="Y4" s="1">
        <v>72411.444051300001</v>
      </c>
      <c r="Z4" s="1">
        <v>229921.43801400001</v>
      </c>
      <c r="AA4" s="1">
        <v>5.12748270348E-4</v>
      </c>
      <c r="AB4" s="1">
        <f t="shared" si="0"/>
        <v>1.0701225422241167</v>
      </c>
      <c r="AC4">
        <f t="shared" si="4"/>
        <v>0.9874729540660705</v>
      </c>
      <c r="AD4">
        <f t="shared" si="5"/>
        <v>8.2649588158046239E-2</v>
      </c>
      <c r="AE4" s="2">
        <f t="shared" si="6"/>
        <v>1.6467493256652945</v>
      </c>
      <c r="AF4">
        <f t="shared" si="1"/>
        <v>6.8394122354116682E-2</v>
      </c>
      <c r="AG4" s="1">
        <f t="shared" si="7"/>
        <v>4.0040681051189964E-2</v>
      </c>
      <c r="AH4" s="1">
        <f t="shared" si="7"/>
        <v>0.85447503670958291</v>
      </c>
      <c r="AI4">
        <f t="shared" si="8"/>
        <v>-4.6859977566318184E-2</v>
      </c>
      <c r="AJ4">
        <f t="shared" ref="AJ4:AJ18" si="15">-(1.35-(1.35*(AL4/3255000)^-0.0723))+0.2354+1.382*AR4</f>
        <v>-1.545518579848526E-2</v>
      </c>
      <c r="AK4">
        <f t="shared" ref="AK4:AK18" si="16">AI4+(1.35-(1.35*(AL4/3255000)^-0.0723))</f>
        <v>-0.40485392051930391</v>
      </c>
      <c r="AL4" s="1">
        <f t="shared" si="2"/>
        <v>125791.86203140001</v>
      </c>
      <c r="AM4" s="1">
        <f t="shared" si="3"/>
        <v>156194.36397390001</v>
      </c>
      <c r="AN4" s="1">
        <f t="shared" ref="AN4:AN18" si="17">(-2*AJ4-3)/(-2*AJ4+6)</f>
        <v>-0.49231201352057596</v>
      </c>
      <c r="AO4" s="2">
        <f t="shared" ref="AO4:AO18" si="18">1/(2+AN4*AT4-2*0.33*(1+AN4+AT4))</f>
        <v>-0.51850688776982978</v>
      </c>
      <c r="AP4" s="3">
        <v>136735.30180419001</v>
      </c>
      <c r="AQ4">
        <f t="shared" ref="AQ4:AQ18" si="19">AM4/AL4</f>
        <v>1.2416889411726091</v>
      </c>
      <c r="AR4">
        <f t="shared" si="9"/>
        <v>-0.44055653310526127</v>
      </c>
      <c r="AS4">
        <f t="shared" si="10"/>
        <v>1.2674374098477243</v>
      </c>
      <c r="AT4" s="1">
        <f t="shared" si="11"/>
        <v>3.1185482539147857</v>
      </c>
      <c r="AU4" s="1">
        <f t="shared" si="12"/>
        <v>7.0513787812402978E-3</v>
      </c>
      <c r="AV4" s="1">
        <f t="shared" ref="AV4:AV18" si="20">AV3+AU4</f>
        <v>4.015378023873311E-2</v>
      </c>
      <c r="AW4" s="1">
        <f t="shared" si="13"/>
        <v>0.45624678170684979</v>
      </c>
      <c r="AX4" s="1">
        <f>AX3+AW4</f>
        <v>0.67351351256930891</v>
      </c>
      <c r="AY4">
        <f t="shared" si="14"/>
        <v>184.80683914850931</v>
      </c>
    </row>
    <row r="5" spans="1:51" x14ac:dyDescent="0.25">
      <c r="A5">
        <v>18.633378606600001</v>
      </c>
      <c r="B5">
        <v>23.757743522199998</v>
      </c>
      <c r="C5">
        <v>8.8802677549499993</v>
      </c>
      <c r="D5">
        <v>8.9617977513200007</v>
      </c>
      <c r="E5">
        <v>3.3652360409800002</v>
      </c>
      <c r="F5">
        <v>3.7223804441100001</v>
      </c>
      <c r="G5">
        <v>2.8219120612399999</v>
      </c>
      <c r="H5">
        <v>0.647773694791</v>
      </c>
      <c r="I5">
        <v>0.52362424531100005</v>
      </c>
      <c r="J5">
        <v>0.20597613309999999</v>
      </c>
      <c r="K5">
        <v>0.16592598198299999</v>
      </c>
      <c r="L5">
        <v>9.9399691343299998E-2</v>
      </c>
      <c r="M5">
        <v>-0.148336451289</v>
      </c>
      <c r="N5">
        <v>0.66740483373799997</v>
      </c>
      <c r="O5">
        <v>0.35607417782099998</v>
      </c>
      <c r="P5">
        <v>3.0051645592999998</v>
      </c>
      <c r="Q5">
        <v>-1.26584545462</v>
      </c>
      <c r="R5">
        <v>47684</v>
      </c>
      <c r="S5">
        <v>139033.218677</v>
      </c>
      <c r="T5">
        <v>133218.71127900001</v>
      </c>
      <c r="U5">
        <v>423898.22613999998</v>
      </c>
      <c r="V5">
        <v>519.06464467299998</v>
      </c>
      <c r="W5">
        <v>379.82954654000002</v>
      </c>
      <c r="X5">
        <v>141898.69468399999</v>
      </c>
      <c r="Y5">
        <v>135424.19183699999</v>
      </c>
      <c r="Z5">
        <v>444777.57900000003</v>
      </c>
      <c r="AA5">
        <v>1.4835155077999999E-4</v>
      </c>
      <c r="AB5">
        <f t="shared" si="0"/>
        <v>1.2796901620335754</v>
      </c>
      <c r="AC5">
        <f t="shared" si="4"/>
        <v>1.2959865974484497</v>
      </c>
      <c r="AD5">
        <f t="shared" si="5"/>
        <v>-1.6296435414874244E-2</v>
      </c>
      <c r="AE5" s="2">
        <f t="shared" si="6"/>
        <v>2.5786011719554747</v>
      </c>
      <c r="AF5">
        <f t="shared" si="1"/>
        <v>-0.22289211761642447</v>
      </c>
      <c r="AG5" s="1">
        <f t="shared" si="7"/>
        <v>-9.8946023572920483E-2</v>
      </c>
      <c r="AH5" s="1">
        <f t="shared" si="7"/>
        <v>0.93185184629018014</v>
      </c>
      <c r="AI5">
        <f t="shared" si="8"/>
        <v>0.10618214039800114</v>
      </c>
      <c r="AJ5">
        <f t="shared" si="15"/>
        <v>6.5268329593767882E-2</v>
      </c>
      <c r="AK5">
        <f t="shared" si="16"/>
        <v>-0.17352835981385803</v>
      </c>
      <c r="AL5">
        <f t="shared" si="2"/>
        <v>240700.15517366666</v>
      </c>
      <c r="AM5">
        <f t="shared" si="3"/>
        <v>306116.13573950005</v>
      </c>
      <c r="AN5" s="1">
        <f t="shared" si="17"/>
        <v>-0.53335994747932103</v>
      </c>
      <c r="AO5" s="2">
        <f t="shared" si="18"/>
        <v>-0.46819434198585363</v>
      </c>
      <c r="AP5" s="3">
        <v>136735.30180419001</v>
      </c>
      <c r="AQ5">
        <f t="shared" si="19"/>
        <v>1.2717737365754307</v>
      </c>
      <c r="AR5">
        <f t="shared" si="9"/>
        <v>-0.32550084704637583</v>
      </c>
      <c r="AS5">
        <f t="shared" si="10"/>
        <v>1.3042096531654834</v>
      </c>
      <c r="AT5">
        <f t="shared" si="11"/>
        <v>3.2076514461515222</v>
      </c>
      <c r="AU5" s="1">
        <f t="shared" si="12"/>
        <v>-4.3115914780457128E-2</v>
      </c>
      <c r="AV5">
        <f t="shared" si="20"/>
        <v>-2.962134541724018E-3</v>
      </c>
      <c r="AW5" s="1">
        <f t="shared" si="13"/>
        <v>0.66059473329272955</v>
      </c>
      <c r="AX5">
        <f>AX4+AW5</f>
        <v>1.3341082458620384</v>
      </c>
      <c r="AY5">
        <f t="shared" si="14"/>
        <v>363.10386387041603</v>
      </c>
    </row>
    <row r="6" spans="1:51" s="2" customFormat="1" x14ac:dyDescent="0.25">
      <c r="A6" s="2">
        <v>29.2880362171</v>
      </c>
      <c r="B6" s="2">
        <v>36.0799893955</v>
      </c>
      <c r="C6" s="2">
        <v>12.2444711155</v>
      </c>
      <c r="D6" s="2">
        <v>18.036380030699998</v>
      </c>
      <c r="E6" s="2">
        <v>5.5205806186800004</v>
      </c>
      <c r="F6" s="2">
        <v>6.7299629896199997</v>
      </c>
      <c r="G6" s="2">
        <v>4.48243470309</v>
      </c>
      <c r="H6" s="2">
        <v>0.64305980651799999</v>
      </c>
      <c r="I6" s="2">
        <v>0.79481777413499999</v>
      </c>
      <c r="J6" s="2">
        <v>0.28275577072800001</v>
      </c>
      <c r="K6" s="2">
        <v>0.35042848165500001</v>
      </c>
      <c r="L6" s="2">
        <v>0.16612996975899999</v>
      </c>
      <c r="M6" s="2">
        <v>-0.123128385194</v>
      </c>
      <c r="N6" s="2">
        <v>0.80738514592499999</v>
      </c>
      <c r="O6" s="2">
        <v>0.58166270127999997</v>
      </c>
      <c r="P6" s="2">
        <v>4.0004733110500004</v>
      </c>
      <c r="Q6" s="2">
        <v>-1.7231194896299999</v>
      </c>
      <c r="R6" s="2">
        <v>47684</v>
      </c>
      <c r="S6" s="2">
        <v>219373.35059700001</v>
      </c>
      <c r="T6" s="2">
        <v>206599.11161399999</v>
      </c>
      <c r="U6" s="2">
        <v>688358.44391599996</v>
      </c>
      <c r="V6" s="2">
        <v>844.07632791499998</v>
      </c>
      <c r="W6" s="2">
        <v>612.01060798499998</v>
      </c>
      <c r="X6" s="2">
        <v>223052.78828199999</v>
      </c>
      <c r="Y6" s="2">
        <v>211207.32135400001</v>
      </c>
      <c r="Z6" s="2">
        <v>718360.99448800005</v>
      </c>
      <c r="AA6" s="2">
        <v>7.4421802100200005E-5</v>
      </c>
      <c r="AB6" s="2">
        <f t="shared" si="0"/>
        <v>1.5621054671954515</v>
      </c>
      <c r="AC6">
        <f t="shared" si="4"/>
        <v>1.5586444276045079</v>
      </c>
      <c r="AD6">
        <f t="shared" si="5"/>
        <v>3.4610395909435709E-3</v>
      </c>
      <c r="AE6" s="2">
        <f t="shared" si="6"/>
        <v>3.4797714886515165</v>
      </c>
      <c r="AF6">
        <f t="shared" si="1"/>
        <v>-0.43813118832954867</v>
      </c>
      <c r="AG6" s="1">
        <f t="shared" si="7"/>
        <v>1.9757475005817815E-2</v>
      </c>
      <c r="AH6" s="1">
        <f t="shared" si="7"/>
        <v>0.90117031669604186</v>
      </c>
      <c r="AI6">
        <f t="shared" si="8"/>
        <v>-2.1924240778651686E-2</v>
      </c>
      <c r="AJ6">
        <f t="shared" si="15"/>
        <v>0.10551786156579906</v>
      </c>
      <c r="AK6">
        <f t="shared" si="16"/>
        <v>-0.24745589546699159</v>
      </c>
      <c r="AL6">
        <f t="shared" si="2"/>
        <v>384207.03470800002</v>
      </c>
      <c r="AM6">
        <f t="shared" si="3"/>
        <v>501230.93967000005</v>
      </c>
      <c r="AN6" s="1">
        <f t="shared" si="17"/>
        <v>-0.55468224876810601</v>
      </c>
      <c r="AO6" s="2">
        <f t="shared" si="18"/>
        <v>-0.43241209167461553</v>
      </c>
      <c r="AP6" s="3">
        <v>136735.30180419001</v>
      </c>
      <c r="AQ6">
        <f t="shared" si="19"/>
        <v>1.3045855343355153</v>
      </c>
      <c r="AR6">
        <f t="shared" si="9"/>
        <v>-0.25717351166609326</v>
      </c>
      <c r="AS6">
        <f t="shared" si="10"/>
        <v>1.3183581430222466</v>
      </c>
      <c r="AT6">
        <f t="shared" si="11"/>
        <v>3.3084364810303923</v>
      </c>
      <c r="AU6" s="1">
        <f t="shared" si="12"/>
        <v>-9.014874955843144E-2</v>
      </c>
      <c r="AV6">
        <f t="shared" si="20"/>
        <v>-9.3110884100155458E-2</v>
      </c>
      <c r="AW6" s="1">
        <f t="shared" si="13"/>
        <v>0.85434587301806131</v>
      </c>
      <c r="AX6">
        <f t="shared" ref="AX6:AX18" si="21">AX5+AW6</f>
        <v>2.1884541188800997</v>
      </c>
      <c r="AY6">
        <f t="shared" si="14"/>
        <v>594.72293735444919</v>
      </c>
    </row>
    <row r="7" spans="1:51" x14ac:dyDescent="0.25">
      <c r="A7">
        <v>41.434693351200004</v>
      </c>
      <c r="B7">
        <v>49.860184776399997</v>
      </c>
      <c r="C7">
        <v>15.864695512300001</v>
      </c>
      <c r="D7">
        <v>29.169608588199999</v>
      </c>
      <c r="E7">
        <v>7.7777377398700001</v>
      </c>
      <c r="F7">
        <v>10.494013305099999</v>
      </c>
      <c r="G7">
        <v>6.4186403420899998</v>
      </c>
      <c r="H7">
        <v>0.64203364061099999</v>
      </c>
      <c r="I7">
        <v>1.1025048987599999</v>
      </c>
      <c r="J7">
        <v>0.35742746652599999</v>
      </c>
      <c r="K7">
        <v>0.590966665635</v>
      </c>
      <c r="L7">
        <v>0.211192621996</v>
      </c>
      <c r="M7">
        <v>-7.8269896071000003E-2</v>
      </c>
      <c r="N7">
        <v>0.913604882673</v>
      </c>
      <c r="O7">
        <v>0.84074962344000004</v>
      </c>
      <c r="P7">
        <v>5.0015242186200002</v>
      </c>
      <c r="Q7">
        <v>-2.22042365719</v>
      </c>
      <c r="R7">
        <v>47684</v>
      </c>
      <c r="S7">
        <v>311893.706229</v>
      </c>
      <c r="T7">
        <v>290875.33969699999</v>
      </c>
      <c r="U7">
        <v>994975.02614500001</v>
      </c>
      <c r="V7">
        <v>1227.8203008400001</v>
      </c>
      <c r="W7">
        <v>881.14109999899995</v>
      </c>
      <c r="X7">
        <v>316037.381612</v>
      </c>
      <c r="Y7">
        <v>297743.01216799999</v>
      </c>
      <c r="Z7">
        <v>1036464.45525</v>
      </c>
      <c r="AA7">
        <v>4.4809809994699999E-5</v>
      </c>
      <c r="AB7">
        <f t="shared" si="0"/>
        <v>1.6235844291454193</v>
      </c>
      <c r="AC7">
        <f t="shared" si="4"/>
        <v>1.7867522032264378</v>
      </c>
      <c r="AD7">
        <f t="shared" si="5"/>
        <v>-0.16316777408101846</v>
      </c>
      <c r="AE7" s="2">
        <f t="shared" si="6"/>
        <v>4.46032940890486</v>
      </c>
      <c r="AF7">
        <f t="shared" si="1"/>
        <v>-0.87717768016458075</v>
      </c>
      <c r="AG7" s="1">
        <f t="shared" si="7"/>
        <v>-0.16662881367196203</v>
      </c>
      <c r="AH7" s="1">
        <f t="shared" si="7"/>
        <v>0.98055792025334343</v>
      </c>
      <c r="AI7">
        <f t="shared" si="8"/>
        <v>0.16993265795957338</v>
      </c>
      <c r="AJ7">
        <f t="shared" si="15"/>
        <v>0.13416959489386848</v>
      </c>
      <c r="AK7">
        <f t="shared" si="16"/>
        <v>-1.5243877271932188E-2</v>
      </c>
      <c r="AL7">
        <f t="shared" si="2"/>
        <v>550081.61634333339</v>
      </c>
      <c r="AM7">
        <f t="shared" si="3"/>
        <v>729574.25835999998</v>
      </c>
      <c r="AN7" s="1">
        <f t="shared" si="17"/>
        <v>-0.57022550670905781</v>
      </c>
      <c r="AO7" s="2">
        <f t="shared" si="18"/>
        <v>-0.41008672621717485</v>
      </c>
      <c r="AP7" s="3">
        <v>136735.30180419001</v>
      </c>
      <c r="AQ7">
        <f t="shared" si="19"/>
        <v>1.326301837188895</v>
      </c>
      <c r="AR7">
        <f t="shared" si="9"/>
        <v>-0.20724091196645231</v>
      </c>
      <c r="AS7">
        <f t="shared" si="10"/>
        <v>1.3279356232650532</v>
      </c>
      <c r="AT7">
        <f t="shared" si="11"/>
        <v>3.3773136638232351</v>
      </c>
      <c r="AU7" s="1">
        <f t="shared" si="12"/>
        <v>-0.13549907864443383</v>
      </c>
      <c r="AV7">
        <f t="shared" si="20"/>
        <v>-0.22860996274458928</v>
      </c>
      <c r="AW7" s="1">
        <f t="shared" si="13"/>
        <v>1.0099089793899816</v>
      </c>
      <c r="AX7">
        <f t="shared" si="21"/>
        <v>3.1983630982700815</v>
      </c>
      <c r="AY7">
        <f t="shared" si="14"/>
        <v>866.81967125087601</v>
      </c>
    </row>
    <row r="8" spans="1:51" x14ac:dyDescent="0.25">
      <c r="A8">
        <v>54.623573886000003</v>
      </c>
      <c r="B8">
        <v>64.708147102400005</v>
      </c>
      <c r="C8">
        <v>19.664195144499999</v>
      </c>
      <c r="D8">
        <v>41.724124248499997</v>
      </c>
      <c r="E8">
        <v>10.2055745538</v>
      </c>
      <c r="F8">
        <v>14.8612574101</v>
      </c>
      <c r="G8">
        <v>8.5076737989800009</v>
      </c>
      <c r="H8">
        <v>0.63810672446700001</v>
      </c>
      <c r="I8">
        <v>1.43364573688</v>
      </c>
      <c r="J8">
        <v>0.43792977748299999</v>
      </c>
      <c r="K8">
        <v>0.85752776775499995</v>
      </c>
      <c r="L8">
        <v>0.27014279057700002</v>
      </c>
      <c r="M8">
        <v>9.9847637295599999E-3</v>
      </c>
      <c r="N8">
        <v>0.98423415219999999</v>
      </c>
      <c r="O8">
        <v>1.12858405107</v>
      </c>
      <c r="P8">
        <v>6.00032989378</v>
      </c>
      <c r="Q8">
        <v>-2.7436587006700002</v>
      </c>
      <c r="R8">
        <v>47684</v>
      </c>
      <c r="S8">
        <v>412473.158276</v>
      </c>
      <c r="T8">
        <v>383723.29873899999</v>
      </c>
      <c r="U8">
        <v>1329469.72156</v>
      </c>
      <c r="V8">
        <v>1648.72962691</v>
      </c>
      <c r="W8">
        <v>1170.67181512</v>
      </c>
      <c r="X8">
        <v>417006.68911899999</v>
      </c>
      <c r="Y8">
        <v>392301.55217500002</v>
      </c>
      <c r="Z8">
        <v>1379681.48703</v>
      </c>
      <c r="AA8">
        <v>3.4740067247800003E-5</v>
      </c>
      <c r="AB8">
        <f t="shared" si="0"/>
        <v>1.858851189179811</v>
      </c>
      <c r="AC8">
        <f t="shared" si="4"/>
        <v>1.9844183164678932</v>
      </c>
      <c r="AD8">
        <f t="shared" si="5"/>
        <v>-0.12556712728808228</v>
      </c>
      <c r="AE8" s="2">
        <f t="shared" si="6"/>
        <v>5.3807128307200633</v>
      </c>
      <c r="AF8">
        <f t="shared" si="1"/>
        <v>-1.1413137577101891</v>
      </c>
      <c r="AG8" s="1">
        <f t="shared" si="7"/>
        <v>3.7600646792936177E-2</v>
      </c>
      <c r="AH8" s="1">
        <f t="shared" si="7"/>
        <v>0.92038342181520338</v>
      </c>
      <c r="AI8">
        <f t="shared" si="8"/>
        <v>-4.0853242139867352E-2</v>
      </c>
      <c r="AJ8">
        <f t="shared" si="15"/>
        <v>0.14938883230930661</v>
      </c>
      <c r="AK8">
        <f t="shared" si="16"/>
        <v>-0.19499043696748292</v>
      </c>
      <c r="AL8">
        <f t="shared" si="2"/>
        <v>729663.24277466664</v>
      </c>
      <c r="AM8">
        <f t="shared" si="3"/>
        <v>975027.36638299993</v>
      </c>
      <c r="AN8" s="1">
        <f t="shared" si="17"/>
        <v>-0.57860884395730894</v>
      </c>
      <c r="AO8" s="2">
        <f t="shared" si="18"/>
        <v>-0.39980879347393827</v>
      </c>
      <c r="AP8" s="3">
        <v>136735.30180419001</v>
      </c>
      <c r="AQ8">
        <f t="shared" si="19"/>
        <v>1.3362703631270985</v>
      </c>
      <c r="AR8">
        <f t="shared" si="9"/>
        <v>-0.17376871383379811</v>
      </c>
      <c r="AS8">
        <f t="shared" si="10"/>
        <v>1.3303684809938174</v>
      </c>
      <c r="AT8">
        <f t="shared" si="11"/>
        <v>3.4095327753589468</v>
      </c>
      <c r="AU8" s="1">
        <f t="shared" si="12"/>
        <v>-0.165000585897321</v>
      </c>
      <c r="AV8">
        <f t="shared" si="20"/>
        <v>-0.39361054864191025</v>
      </c>
      <c r="AW8" s="1">
        <f t="shared" si="13"/>
        <v>1.1045041543379264</v>
      </c>
      <c r="AX8">
        <f t="shared" si="21"/>
        <v>4.3028672526080083</v>
      </c>
      <c r="AY8">
        <f t="shared" si="14"/>
        <v>1159.9771004039569</v>
      </c>
    </row>
    <row r="9" spans="1:51" x14ac:dyDescent="0.25">
      <c r="A9">
        <v>68.694755584199996</v>
      </c>
      <c r="B9">
        <v>80.629825018700004</v>
      </c>
      <c r="C9">
        <v>23.2543310418</v>
      </c>
      <c r="D9">
        <v>55.128773464299996</v>
      </c>
      <c r="E9">
        <v>12.802653362499999</v>
      </c>
      <c r="F9">
        <v>19.904876091999999</v>
      </c>
      <c r="G9">
        <v>10.9896453021</v>
      </c>
      <c r="H9">
        <v>0.63851383399200001</v>
      </c>
      <c r="I9">
        <v>1.79097357482</v>
      </c>
      <c r="J9">
        <v>0.52743693167799999</v>
      </c>
      <c r="K9">
        <v>1.1397547406299999</v>
      </c>
      <c r="L9">
        <v>0.33409666335400001</v>
      </c>
      <c r="M9">
        <v>0.11247825017800001</v>
      </c>
      <c r="N9">
        <v>1.05092417218</v>
      </c>
      <c r="O9">
        <v>1.43555172755</v>
      </c>
      <c r="P9">
        <v>7.0048255087299998</v>
      </c>
      <c r="Q9">
        <v>-3.2974202849399998</v>
      </c>
      <c r="R9">
        <v>47684</v>
      </c>
      <c r="S9">
        <v>518968.99468599999</v>
      </c>
      <c r="T9">
        <v>485187.69063899998</v>
      </c>
      <c r="U9">
        <v>1696739.4610599999</v>
      </c>
      <c r="V9">
        <v>2112.2466602200002</v>
      </c>
      <c r="W9">
        <v>1482.87835591</v>
      </c>
      <c r="X9">
        <v>524669.00028699997</v>
      </c>
      <c r="Y9">
        <v>494702.82428300002</v>
      </c>
      <c r="Z9">
        <v>1750815.16279</v>
      </c>
      <c r="AA9">
        <v>2.14058936336E-5</v>
      </c>
      <c r="AB9">
        <f t="shared" si="0"/>
        <v>1.8344607170093674</v>
      </c>
      <c r="AC9">
        <f t="shared" si="4"/>
        <v>2.1624663342283323</v>
      </c>
      <c r="AD9">
        <f t="shared" si="5"/>
        <v>-0.32800561721896493</v>
      </c>
      <c r="AE9" s="2">
        <f t="shared" si="6"/>
        <v>6.3933386030602106</v>
      </c>
      <c r="AF9">
        <f t="shared" si="1"/>
        <v>-1.6679520373556325</v>
      </c>
      <c r="AG9" s="1">
        <f t="shared" si="7"/>
        <v>-0.20243848993088265</v>
      </c>
      <c r="AH9" s="1">
        <f t="shared" si="7"/>
        <v>1.0126257723401473</v>
      </c>
      <c r="AI9">
        <f t="shared" si="8"/>
        <v>0.19991441602661708</v>
      </c>
      <c r="AJ9">
        <f t="shared" si="15"/>
        <v>0.16205487282812436</v>
      </c>
      <c r="AK9">
        <f t="shared" si="16"/>
        <v>7.1168135843371561E-2</v>
      </c>
      <c r="AL9">
        <f t="shared" si="2"/>
        <v>923395.66245333327</v>
      </c>
      <c r="AM9">
        <f t="shared" si="3"/>
        <v>1241129.2505049999</v>
      </c>
      <c r="AN9" s="1">
        <f t="shared" si="17"/>
        <v>-0.58565433732837102</v>
      </c>
      <c r="AO9" s="2">
        <f t="shared" si="18"/>
        <v>-0.39178835848765997</v>
      </c>
      <c r="AP9" s="3">
        <v>136735.30180419001</v>
      </c>
      <c r="AQ9">
        <f t="shared" si="19"/>
        <v>1.3440925715499821</v>
      </c>
      <c r="AR9">
        <f t="shared" si="9"/>
        <v>-0.14623111964914701</v>
      </c>
      <c r="AS9">
        <f t="shared" si="10"/>
        <v>1.3325151605340986</v>
      </c>
      <c r="AT9">
        <f t="shared" si="11"/>
        <v>3.4350864338016085</v>
      </c>
      <c r="AU9" s="1">
        <f t="shared" si="12"/>
        <v>-0.1946263589519131</v>
      </c>
      <c r="AV9">
        <f t="shared" si="20"/>
        <v>-0.58823690759382341</v>
      </c>
      <c r="AW9" s="1">
        <f t="shared" si="13"/>
        <v>1.2009904765920494</v>
      </c>
      <c r="AX9">
        <f t="shared" si="21"/>
        <v>5.5038577292000577</v>
      </c>
      <c r="AY9">
        <f t="shared" si="14"/>
        <v>1476.9150446862989</v>
      </c>
    </row>
    <row r="10" spans="1:51" x14ac:dyDescent="0.25">
      <c r="A10">
        <v>83.406379524100004</v>
      </c>
      <c r="B10">
        <v>97.243315478699998</v>
      </c>
      <c r="C10">
        <v>26.8440296076</v>
      </c>
      <c r="D10">
        <v>69.469612106300005</v>
      </c>
      <c r="E10">
        <v>15.586190763499999</v>
      </c>
      <c r="F10">
        <v>25.4452184242</v>
      </c>
      <c r="G10">
        <v>13.785028822499999</v>
      </c>
      <c r="H10">
        <v>0.63766538666499994</v>
      </c>
      <c r="I10">
        <v>2.17786333454</v>
      </c>
      <c r="J10">
        <v>0.615896771565</v>
      </c>
      <c r="K10">
        <v>1.4577811923899999</v>
      </c>
      <c r="L10">
        <v>0.370890969643</v>
      </c>
      <c r="M10">
        <v>0.22259340647600001</v>
      </c>
      <c r="N10">
        <v>1.1354673045300001</v>
      </c>
      <c r="O10">
        <v>1.76847125042</v>
      </c>
      <c r="P10">
        <v>8.0057731891700001</v>
      </c>
      <c r="Q10">
        <v>-3.8750912458800002</v>
      </c>
      <c r="R10">
        <v>47684</v>
      </c>
      <c r="S10">
        <v>629708.03666300001</v>
      </c>
      <c r="T10">
        <v>592290.82114300004</v>
      </c>
      <c r="U10">
        <v>2067014.93187</v>
      </c>
      <c r="V10">
        <v>2595.24355242</v>
      </c>
      <c r="W10">
        <v>1800.4591455899999</v>
      </c>
      <c r="X10">
        <v>637077.24769300001</v>
      </c>
      <c r="Y10">
        <v>602502.86008400004</v>
      </c>
      <c r="Z10">
        <v>2129858.0628900002</v>
      </c>
      <c r="AA10">
        <v>3.3566607697800003E-5</v>
      </c>
      <c r="AB10">
        <f t="shared" si="0"/>
        <v>1.8852923228709129</v>
      </c>
      <c r="AC10">
        <f t="shared" si="4"/>
        <v>2.3204251932412645</v>
      </c>
      <c r="AD10">
        <f t="shared" si="5"/>
        <v>-0.43513287037035164</v>
      </c>
      <c r="AE10" s="2">
        <f t="shared" si="6"/>
        <v>7.3773424148796956</v>
      </c>
      <c r="AF10">
        <f t="shared" si="1"/>
        <v>-2.1175942717140872</v>
      </c>
      <c r="AG10" s="1">
        <f t="shared" si="7"/>
        <v>-0.10712725315138671</v>
      </c>
      <c r="AH10" s="1">
        <f t="shared" si="7"/>
        <v>0.98400381181948493</v>
      </c>
      <c r="AI10">
        <f t="shared" si="8"/>
        <v>0.10886873797094514</v>
      </c>
      <c r="AJ10">
        <f t="shared" si="15"/>
        <v>0.16970789957235849</v>
      </c>
      <c r="AK10">
        <f t="shared" si="16"/>
        <v>9.119058804466923E-4</v>
      </c>
      <c r="AL10">
        <f t="shared" si="2"/>
        <v>1123146.0568890001</v>
      </c>
      <c r="AM10">
        <f t="shared" si="3"/>
        <v>1510068.0090015002</v>
      </c>
      <c r="AN10" s="1">
        <f t="shared" si="17"/>
        <v>-0.5899419001028462</v>
      </c>
      <c r="AO10" s="2">
        <f t="shared" si="18"/>
        <v>-0.38971739576075359</v>
      </c>
      <c r="AP10" s="3">
        <v>136735.30180419001</v>
      </c>
      <c r="AQ10">
        <f t="shared" si="19"/>
        <v>1.344498339943635</v>
      </c>
      <c r="AR10">
        <f t="shared" si="9"/>
        <v>-0.12565045768316929</v>
      </c>
      <c r="AS10">
        <f t="shared" si="10"/>
        <v>1.3323063744073291</v>
      </c>
      <c r="AT10">
        <f t="shared" si="11"/>
        <v>3.4364185896941812</v>
      </c>
      <c r="AU10" s="1">
        <f t="shared" si="12"/>
        <v>-0.21024570015848582</v>
      </c>
      <c r="AV10">
        <f t="shared" si="20"/>
        <v>-0.79848260775230928</v>
      </c>
      <c r="AW10" s="1">
        <f t="shared" si="13"/>
        <v>1.2388680826778082</v>
      </c>
      <c r="AX10">
        <f t="shared" si="21"/>
        <v>6.7427258118778663</v>
      </c>
      <c r="AY10">
        <f t="shared" si="14"/>
        <v>1798.7786048701641</v>
      </c>
    </row>
    <row r="11" spans="1:51" x14ac:dyDescent="0.25">
      <c r="A11">
        <v>98.506007605299999</v>
      </c>
      <c r="B11">
        <v>114.28504680099999</v>
      </c>
      <c r="C11">
        <v>30.389217011300001</v>
      </c>
      <c r="D11">
        <v>84.440870842899997</v>
      </c>
      <c r="E11">
        <v>18.768443291099999</v>
      </c>
      <c r="F11">
        <v>31.484534543300001</v>
      </c>
      <c r="G11">
        <v>16.8409835575</v>
      </c>
      <c r="H11">
        <v>0.63743120925999996</v>
      </c>
      <c r="I11">
        <v>2.5841536164400001</v>
      </c>
      <c r="J11">
        <v>0.70558882053299998</v>
      </c>
      <c r="K11">
        <v>1.7774310472599999</v>
      </c>
      <c r="L11">
        <v>0.442232114136</v>
      </c>
      <c r="M11">
        <v>0.34304884460000001</v>
      </c>
      <c r="N11">
        <v>1.2275598276799999</v>
      </c>
      <c r="O11">
        <v>2.11319103158</v>
      </c>
      <c r="P11">
        <v>9.0025018483799997</v>
      </c>
      <c r="Q11">
        <v>-4.45540078345</v>
      </c>
      <c r="R11">
        <v>47684</v>
      </c>
      <c r="S11">
        <v>743962.07450600003</v>
      </c>
      <c r="T11">
        <v>704136.96134299994</v>
      </c>
      <c r="U11">
        <v>2444974.5752500002</v>
      </c>
      <c r="V11">
        <v>3090.2460202500001</v>
      </c>
      <c r="W11">
        <v>2116.5728955099999</v>
      </c>
      <c r="X11">
        <v>752254.90972</v>
      </c>
      <c r="Y11">
        <v>714486.240812</v>
      </c>
      <c r="Z11">
        <v>2510512.0214900002</v>
      </c>
      <c r="AA11">
        <v>2.1608821514899998E-5</v>
      </c>
      <c r="AB11">
        <f t="shared" si="0"/>
        <v>1.8993222021266298</v>
      </c>
      <c r="AC11">
        <f t="shared" si="4"/>
        <v>2.461649362791448</v>
      </c>
      <c r="AD11">
        <f t="shared" si="5"/>
        <v>-0.56232716066481814</v>
      </c>
      <c r="AE11" s="2">
        <f t="shared" si="6"/>
        <v>8.3693944476711231</v>
      </c>
      <c r="AF11">
        <f t="shared" si="1"/>
        <v>-2.60192872206337</v>
      </c>
      <c r="AG11" s="1">
        <f t="shared" si="7"/>
        <v>-0.12719429029446649</v>
      </c>
      <c r="AH11" s="1">
        <f t="shared" si="7"/>
        <v>0.99205203279142751</v>
      </c>
      <c r="AI11">
        <f t="shared" si="8"/>
        <v>0.12821332560205365</v>
      </c>
      <c r="AJ11">
        <f t="shared" si="15"/>
        <v>0.1751272500507948</v>
      </c>
      <c r="AK11">
        <f t="shared" si="16"/>
        <v>3.7633912957753174E-2</v>
      </c>
      <c r="AL11">
        <f t="shared" si="2"/>
        <v>1325751.0573406667</v>
      </c>
      <c r="AM11">
        <f t="shared" si="3"/>
        <v>1777141.4462240003</v>
      </c>
      <c r="AN11" s="1">
        <f t="shared" si="17"/>
        <v>-0.59299210914223155</v>
      </c>
      <c r="AO11" s="2">
        <f t="shared" si="18"/>
        <v>-0.39094073116548811</v>
      </c>
      <c r="AP11" s="3">
        <v>136735.30180419001</v>
      </c>
      <c r="AQ11">
        <f t="shared" si="19"/>
        <v>1.3404789959502508</v>
      </c>
      <c r="AR11">
        <f t="shared" si="9"/>
        <v>-0.10915496569718211</v>
      </c>
      <c r="AS11">
        <f t="shared" si="10"/>
        <v>1.3314244469471184</v>
      </c>
      <c r="AT11">
        <f t="shared" si="11"/>
        <v>3.4232516358860123</v>
      </c>
      <c r="AU11" s="1">
        <f t="shared" si="12"/>
        <v>-0.21919266092853293</v>
      </c>
      <c r="AV11">
        <f t="shared" si="20"/>
        <v>-1.0176752686808421</v>
      </c>
      <c r="AW11" s="1">
        <f t="shared" si="13"/>
        <v>1.2516193845615522</v>
      </c>
      <c r="AX11">
        <f t="shared" si="21"/>
        <v>7.9943451964394185</v>
      </c>
      <c r="AY11">
        <f t="shared" si="14"/>
        <v>2119.4620586188844</v>
      </c>
    </row>
    <row r="12" spans="1:51" x14ac:dyDescent="0.25">
      <c r="A12">
        <v>114.008215518</v>
      </c>
      <c r="B12">
        <v>131.767882087</v>
      </c>
      <c r="C12">
        <v>34.068327776399997</v>
      </c>
      <c r="D12">
        <v>99.735174857299995</v>
      </c>
      <c r="E12">
        <v>21.7434623477</v>
      </c>
      <c r="F12">
        <v>38.095010437699997</v>
      </c>
      <c r="G12">
        <v>20.1457532949</v>
      </c>
      <c r="H12">
        <v>0.63903546103499997</v>
      </c>
      <c r="I12">
        <v>3.0060361039700001</v>
      </c>
      <c r="J12">
        <v>0.79876277784899996</v>
      </c>
      <c r="K12">
        <v>2.1165968069700001</v>
      </c>
      <c r="L12">
        <v>0.49920509427400001</v>
      </c>
      <c r="M12">
        <v>0.47367314709000002</v>
      </c>
      <c r="N12">
        <v>1.3160760411300001</v>
      </c>
      <c r="O12">
        <v>2.4748106065200002</v>
      </c>
      <c r="P12">
        <v>10.000829901299999</v>
      </c>
      <c r="Q12">
        <v>-5.0569887689500002</v>
      </c>
      <c r="R12">
        <v>47684</v>
      </c>
      <c r="S12">
        <v>862760.69016500004</v>
      </c>
      <c r="T12">
        <v>820065.59484100004</v>
      </c>
      <c r="U12">
        <v>2824837.9467699998</v>
      </c>
      <c r="V12">
        <v>3608.6523386700001</v>
      </c>
      <c r="W12">
        <v>2440.6718577699999</v>
      </c>
      <c r="X12">
        <v>871500.25792500004</v>
      </c>
      <c r="Y12">
        <v>830112.00571199995</v>
      </c>
      <c r="Z12">
        <v>2901006.5164700001</v>
      </c>
      <c r="AA12">
        <v>2.1669075727299999E-5</v>
      </c>
      <c r="AB12">
        <f t="shared" si="0"/>
        <v>1.8032093482882816</v>
      </c>
      <c r="AC12">
        <f t="shared" si="4"/>
        <v>2.5919560426629995</v>
      </c>
      <c r="AD12">
        <f t="shared" si="5"/>
        <v>-0.78874669437471789</v>
      </c>
      <c r="AE12" s="2">
        <f t="shared" si="6"/>
        <v>9.3997601185372393</v>
      </c>
      <c r="AF12">
        <f t="shared" si="1"/>
        <v>-3.1972056023617181</v>
      </c>
      <c r="AG12" s="1">
        <f t="shared" si="7"/>
        <v>-0.22641953370989976</v>
      </c>
      <c r="AH12" s="1">
        <f t="shared" si="7"/>
        <v>1.0303656708661162</v>
      </c>
      <c r="AI12">
        <f t="shared" si="8"/>
        <v>0.21974677545261531</v>
      </c>
      <c r="AJ12">
        <f t="shared" si="15"/>
        <v>0.17918651336520805</v>
      </c>
      <c r="AK12">
        <f t="shared" si="16"/>
        <v>0.14429736033531446</v>
      </c>
      <c r="AL12">
        <f t="shared" si="2"/>
        <v>1534206.2600356666</v>
      </c>
      <c r="AM12">
        <f t="shared" si="3"/>
        <v>2050200.3846515003</v>
      </c>
      <c r="AN12" s="1">
        <f t="shared" si="17"/>
        <v>-0.59528448843615822</v>
      </c>
      <c r="AO12" s="2">
        <f t="shared" si="18"/>
        <v>-0.3925764245555905</v>
      </c>
      <c r="AP12" s="3">
        <v>136735.30180419001</v>
      </c>
      <c r="AQ12">
        <f t="shared" si="19"/>
        <v>1.3363264367099101</v>
      </c>
      <c r="AR12">
        <f t="shared" si="9"/>
        <v>-9.5269827606434737E-2</v>
      </c>
      <c r="AS12">
        <f t="shared" si="10"/>
        <v>1.3301795875108662</v>
      </c>
      <c r="AT12">
        <f t="shared" si="11"/>
        <v>3.4097151019227301</v>
      </c>
      <c r="AU12" s="1">
        <f t="shared" si="12"/>
        <v>-0.2298058670711767</v>
      </c>
      <c r="AV12">
        <f t="shared" si="20"/>
        <v>-1.2474811357520188</v>
      </c>
      <c r="AW12" s="1">
        <f t="shared" si="13"/>
        <v>1.2824953326861108</v>
      </c>
      <c r="AX12">
        <f t="shared" si="21"/>
        <v>9.2768405291255291</v>
      </c>
      <c r="AY12">
        <f t="shared" si="14"/>
        <v>2450.0695611309498</v>
      </c>
    </row>
    <row r="13" spans="1:51" x14ac:dyDescent="0.25">
      <c r="A13">
        <v>129.77406091500001</v>
      </c>
      <c r="B13">
        <v>149.619034978</v>
      </c>
      <c r="C13">
        <v>37.9582344198</v>
      </c>
      <c r="D13">
        <v>115.012132904</v>
      </c>
      <c r="E13">
        <v>24.314009778599999</v>
      </c>
      <c r="F13">
        <v>45.030804680800003</v>
      </c>
      <c r="G13">
        <v>23.029578957999998</v>
      </c>
      <c r="H13">
        <v>0.63991141178499999</v>
      </c>
      <c r="I13">
        <v>3.4383422972100002</v>
      </c>
      <c r="J13">
        <v>0.90662239149400004</v>
      </c>
      <c r="K13">
        <v>2.4697892319800001</v>
      </c>
      <c r="L13">
        <v>0.56175009292400002</v>
      </c>
      <c r="M13">
        <v>0.64496488439199995</v>
      </c>
      <c r="N13">
        <v>1.31982461287</v>
      </c>
      <c r="O13">
        <v>2.8474971396500002</v>
      </c>
      <c r="P13">
        <v>11.0048504764</v>
      </c>
      <c r="Q13">
        <v>-5.6630710862500004</v>
      </c>
      <c r="R13">
        <v>47684</v>
      </c>
      <c r="S13">
        <v>983825.06879699999</v>
      </c>
      <c r="T13">
        <v>941696.47692799999</v>
      </c>
      <c r="U13">
        <v>3211463.6100599999</v>
      </c>
      <c r="V13">
        <v>4132.3352922499998</v>
      </c>
      <c r="W13">
        <v>2762.9585197400002</v>
      </c>
      <c r="X13">
        <v>992817.56556999998</v>
      </c>
      <c r="Y13">
        <v>949282.38092999998</v>
      </c>
      <c r="Z13">
        <v>3286621.1431399998</v>
      </c>
      <c r="AA13">
        <v>3.7007084644299999E-5</v>
      </c>
      <c r="AB13">
        <f t="shared" si="0"/>
        <v>1.7507299758379502</v>
      </c>
      <c r="AC13">
        <f t="shared" si="4"/>
        <v>2.7105266347417203</v>
      </c>
      <c r="AD13">
        <f t="shared" si="5"/>
        <v>-0.95979665890377008</v>
      </c>
      <c r="AE13" s="2">
        <f t="shared" si="6"/>
        <v>10.42127381778735</v>
      </c>
      <c r="AF13">
        <f t="shared" si="1"/>
        <v>-3.7516952623620496</v>
      </c>
      <c r="AG13" s="1">
        <f t="shared" si="7"/>
        <v>-0.17104996452905219</v>
      </c>
      <c r="AH13" s="1">
        <f t="shared" si="7"/>
        <v>1.0215136992501108</v>
      </c>
      <c r="AI13">
        <f t="shared" si="8"/>
        <v>0.16744754833402556</v>
      </c>
      <c r="AJ13">
        <f t="shared" si="15"/>
        <v>0.18178805081003913</v>
      </c>
      <c r="AK13">
        <f t="shared" si="16"/>
        <v>0.10508211793984881</v>
      </c>
      <c r="AL13">
        <f t="shared" si="2"/>
        <v>1742907.02988</v>
      </c>
      <c r="AM13">
        <f t="shared" si="3"/>
        <v>2315571.1698899996</v>
      </c>
      <c r="AN13" s="1">
        <f t="shared" si="17"/>
        <v>-0.5967571215832207</v>
      </c>
      <c r="AO13" s="2">
        <f t="shared" si="18"/>
        <v>-0.39686202041161939</v>
      </c>
      <c r="AP13" s="3">
        <v>136735.30180419001</v>
      </c>
      <c r="AQ13">
        <f t="shared" si="19"/>
        <v>1.3285683804083501</v>
      </c>
      <c r="AR13">
        <f t="shared" si="9"/>
        <v>-8.3919956283746461E-2</v>
      </c>
      <c r="AS13">
        <f t="shared" si="10"/>
        <v>1.3284454741104303</v>
      </c>
      <c r="AT13">
        <f t="shared" si="11"/>
        <v>3.3846055647785365</v>
      </c>
      <c r="AU13" s="1">
        <f t="shared" si="12"/>
        <v>-0.23161425658474344</v>
      </c>
      <c r="AV13">
        <f t="shared" si="20"/>
        <v>-1.4790953923367622</v>
      </c>
      <c r="AW13" s="1">
        <f t="shared" si="13"/>
        <v>1.2740895540310879</v>
      </c>
      <c r="AX13">
        <f t="shared" si="21"/>
        <v>10.550930083156617</v>
      </c>
      <c r="AY13">
        <f t="shared" si="14"/>
        <v>2773.2292757628188</v>
      </c>
    </row>
    <row r="14" spans="1:51" x14ac:dyDescent="0.25">
      <c r="A14">
        <v>145.475280191</v>
      </c>
      <c r="B14">
        <v>167.520517697</v>
      </c>
      <c r="C14">
        <v>41.4977912807</v>
      </c>
      <c r="D14">
        <v>130.222222733</v>
      </c>
      <c r="E14">
        <v>26.9105763303</v>
      </c>
      <c r="F14">
        <v>51.943558112200002</v>
      </c>
      <c r="G14">
        <v>25.6952842906</v>
      </c>
      <c r="H14">
        <v>0.64078517544199998</v>
      </c>
      <c r="I14">
        <v>3.8837859605</v>
      </c>
      <c r="J14">
        <v>1.0033333317399999</v>
      </c>
      <c r="K14">
        <v>2.8259712619399999</v>
      </c>
      <c r="L14">
        <v>0.63401539727400003</v>
      </c>
      <c r="M14">
        <v>0.80850408768199999</v>
      </c>
      <c r="N14">
        <v>1.3391387674899999</v>
      </c>
      <c r="O14">
        <v>3.2284104989600002</v>
      </c>
      <c r="P14">
        <v>12.0028031227</v>
      </c>
      <c r="Q14">
        <v>-6.26267683847</v>
      </c>
      <c r="R14">
        <v>47684</v>
      </c>
      <c r="S14">
        <v>1103303.2352199999</v>
      </c>
      <c r="T14">
        <v>1060987.98921</v>
      </c>
      <c r="U14">
        <v>3581672.5495799999</v>
      </c>
      <c r="V14">
        <v>4644.0488262999997</v>
      </c>
      <c r="W14">
        <v>3068.3094737400002</v>
      </c>
      <c r="X14">
        <v>1114125.8083800001</v>
      </c>
      <c r="Y14">
        <v>1068570.93643</v>
      </c>
      <c r="Z14">
        <v>3653623.6524399999</v>
      </c>
      <c r="AA14">
        <v>2.79805353437E-5</v>
      </c>
      <c r="AB14">
        <f t="shared" si="0"/>
        <v>1.6983816350330971</v>
      </c>
      <c r="AC14">
        <f t="shared" si="4"/>
        <v>2.8164327034808418</v>
      </c>
      <c r="AD14">
        <f t="shared" si="5"/>
        <v>-1.1180510684477447</v>
      </c>
      <c r="AE14" s="2">
        <f t="shared" si="6"/>
        <v>11.4366759110223</v>
      </c>
      <c r="AF14">
        <f t="shared" si="1"/>
        <v>-4.3030199263169031</v>
      </c>
      <c r="AG14" s="1">
        <f t="shared" si="7"/>
        <v>-0.15825440954397463</v>
      </c>
      <c r="AH14" s="1">
        <f t="shared" si="7"/>
        <v>1.0154020932349503</v>
      </c>
      <c r="AI14">
        <f t="shared" si="8"/>
        <v>0.15585393274086612</v>
      </c>
      <c r="AJ14">
        <f t="shared" si="15"/>
        <v>0.18369904926551572</v>
      </c>
      <c r="AK14">
        <f t="shared" si="16"/>
        <v>0.10466979165443102</v>
      </c>
      <c r="AL14">
        <f t="shared" si="2"/>
        <v>1945440.1324166667</v>
      </c>
      <c r="AM14">
        <f t="shared" si="3"/>
        <v>2562275.2800349998</v>
      </c>
      <c r="AN14" s="1">
        <f t="shared" si="17"/>
        <v>-0.59784059967966541</v>
      </c>
      <c r="AO14" s="2">
        <f t="shared" si="18"/>
        <v>-0.40380665461588899</v>
      </c>
      <c r="AP14" s="3">
        <v>136735.30180419001</v>
      </c>
      <c r="AQ14">
        <f t="shared" si="19"/>
        <v>1.3170671445191622</v>
      </c>
      <c r="AR14">
        <f t="shared" si="9"/>
        <v>-7.4446520854500264E-2</v>
      </c>
      <c r="AS14">
        <f t="shared" si="10"/>
        <v>1.3267376202319348</v>
      </c>
      <c r="AT14">
        <f t="shared" si="11"/>
        <v>3.3478069375670798</v>
      </c>
      <c r="AU14" s="1">
        <f t="shared" si="12"/>
        <v>-0.22450698969752603</v>
      </c>
      <c r="AV14">
        <f t="shared" si="20"/>
        <v>-1.7036023820342883</v>
      </c>
      <c r="AW14" s="1">
        <f t="shared" si="13"/>
        <v>1.2221456267475126</v>
      </c>
      <c r="AX14">
        <f t="shared" si="21"/>
        <v>11.773075709904129</v>
      </c>
      <c r="AY14">
        <f t="shared" si="14"/>
        <v>3078.7193865813874</v>
      </c>
    </row>
    <row r="15" spans="1:51" x14ac:dyDescent="0.25">
      <c r="A15">
        <v>160.97110197399999</v>
      </c>
      <c r="B15">
        <v>185.01185738699999</v>
      </c>
      <c r="C15">
        <v>44.503450098099997</v>
      </c>
      <c r="D15">
        <v>145.448117526</v>
      </c>
      <c r="E15">
        <v>29.673495174999999</v>
      </c>
      <c r="F15">
        <v>59.348220450200003</v>
      </c>
      <c r="G15">
        <v>28.578405696200001</v>
      </c>
      <c r="H15">
        <v>0.64158719462400005</v>
      </c>
      <c r="I15">
        <v>4.3316005647900004</v>
      </c>
      <c r="J15">
        <v>1.0953072418400001</v>
      </c>
      <c r="K15">
        <v>3.1821360110899999</v>
      </c>
      <c r="L15">
        <v>0.71223557552000005</v>
      </c>
      <c r="M15">
        <v>0.969511239001</v>
      </c>
      <c r="N15">
        <v>1.3914861053900001</v>
      </c>
      <c r="O15">
        <v>3.61477392851</v>
      </c>
      <c r="P15">
        <v>13.0039989773</v>
      </c>
      <c r="Q15">
        <v>-6.8616324872999996</v>
      </c>
      <c r="R15">
        <v>47684</v>
      </c>
      <c r="S15">
        <v>1224221.32852</v>
      </c>
      <c r="T15">
        <v>1182985.4143600001</v>
      </c>
      <c r="U15">
        <v>3957983.1035699998</v>
      </c>
      <c r="V15">
        <v>5167.8657776299997</v>
      </c>
      <c r="W15">
        <v>3373.1603332</v>
      </c>
      <c r="X15">
        <v>1234737.6075500001</v>
      </c>
      <c r="Y15">
        <v>1188528.18438</v>
      </c>
      <c r="Z15">
        <v>4022002.9746400001</v>
      </c>
      <c r="AA15">
        <v>4.0149537435799997E-5</v>
      </c>
      <c r="AB15">
        <f t="shared" si="0"/>
        <v>1.6503316009821023</v>
      </c>
      <c r="AC15">
        <f t="shared" si="4"/>
        <v>2.9150890236335414</v>
      </c>
      <c r="AD15">
        <f t="shared" si="5"/>
        <v>-1.2647574226514391</v>
      </c>
      <c r="AE15" s="2">
        <f t="shared" si="6"/>
        <v>12.453888443639299</v>
      </c>
      <c r="AF15">
        <f t="shared" si="1"/>
        <v>-4.8516678876678974</v>
      </c>
      <c r="AG15" s="1">
        <f t="shared" si="7"/>
        <v>-0.14670635420369438</v>
      </c>
      <c r="AH15" s="1">
        <f t="shared" si="7"/>
        <v>1.0172125326169983</v>
      </c>
      <c r="AI15">
        <f t="shared" si="8"/>
        <v>0.14422389569489544</v>
      </c>
      <c r="AJ15">
        <f t="shared" si="15"/>
        <v>0.18485398142106957</v>
      </c>
      <c r="AK15">
        <f t="shared" si="16"/>
        <v>0.10305792650396825</v>
      </c>
      <c r="AL15">
        <f t="shared" si="2"/>
        <v>2148422.9221899998</v>
      </c>
      <c r="AM15">
        <f t="shared" si="3"/>
        <v>2810370.078675</v>
      </c>
      <c r="AN15" s="1">
        <f t="shared" si="17"/>
        <v>-0.59849612428685828</v>
      </c>
      <c r="AO15" s="2">
        <f t="shared" si="18"/>
        <v>-0.40940693688198654</v>
      </c>
      <c r="AP15" s="3">
        <v>136735.30180419001</v>
      </c>
      <c r="AQ15">
        <f t="shared" si="19"/>
        <v>1.3081084034470469</v>
      </c>
      <c r="AR15">
        <f t="shared" si="9"/>
        <v>-6.6361785651127075E-2</v>
      </c>
      <c r="AS15">
        <f t="shared" si="10"/>
        <v>1.3248041835398001</v>
      </c>
      <c r="AT15">
        <f t="shared" si="11"/>
        <v>3.3194897464687045</v>
      </c>
      <c r="AU15" s="1">
        <f t="shared" si="12"/>
        <v>-0.22435780663541297</v>
      </c>
      <c r="AV15">
        <f t="shared" si="20"/>
        <v>-1.9279601886697013</v>
      </c>
      <c r="AW15" s="1">
        <f t="shared" si="13"/>
        <v>1.2137028637990732</v>
      </c>
      <c r="AX15">
        <f t="shared" si="21"/>
        <v>12.986778573703202</v>
      </c>
      <c r="AY15">
        <f t="shared" si="14"/>
        <v>3385.3134271444919</v>
      </c>
    </row>
    <row r="16" spans="1:51" x14ac:dyDescent="0.25">
      <c r="A16">
        <v>176.24245648600001</v>
      </c>
      <c r="B16">
        <v>202.257570241</v>
      </c>
      <c r="C16">
        <v>47.5463395648</v>
      </c>
      <c r="D16">
        <v>160.56107358599999</v>
      </c>
      <c r="E16">
        <v>32.679665583099997</v>
      </c>
      <c r="F16">
        <v>67.398569405800004</v>
      </c>
      <c r="G16">
        <v>31.505220780399998</v>
      </c>
      <c r="H16">
        <v>0.64371388454</v>
      </c>
      <c r="I16">
        <v>4.7980541774300001</v>
      </c>
      <c r="J16">
        <v>1.1922856686500001</v>
      </c>
      <c r="K16">
        <v>3.5402390813200002</v>
      </c>
      <c r="L16">
        <v>0.79044181158399995</v>
      </c>
      <c r="M16">
        <v>1.1483404232200001</v>
      </c>
      <c r="N16">
        <v>1.43336437211</v>
      </c>
      <c r="O16">
        <v>4.0086872738599997</v>
      </c>
      <c r="P16">
        <v>14.001736538999999</v>
      </c>
      <c r="Q16">
        <v>-7.4664504251299997</v>
      </c>
      <c r="R16">
        <v>47683</v>
      </c>
      <c r="S16">
        <v>1341340.82442</v>
      </c>
      <c r="T16">
        <v>1302780.40765</v>
      </c>
      <c r="U16">
        <v>4318468.8915299997</v>
      </c>
      <c r="V16">
        <v>5683.3464713000003</v>
      </c>
      <c r="W16">
        <v>3657.3588259100002</v>
      </c>
      <c r="X16">
        <v>1352077.3467600001</v>
      </c>
      <c r="Y16">
        <v>1306565.1390500001</v>
      </c>
      <c r="Z16">
        <v>4375478.24498</v>
      </c>
      <c r="AA16">
        <v>3.4135450198300003E-5</v>
      </c>
      <c r="AB16">
        <f t="shared" si="0"/>
        <v>1.5229187844645886</v>
      </c>
      <c r="AC16">
        <f t="shared" si="4"/>
        <v>3.0044632205799586</v>
      </c>
      <c r="AD16">
        <f t="shared" si="5"/>
        <v>-1.48154443611537</v>
      </c>
      <c r="AE16" s="2">
        <f t="shared" si="6"/>
        <v>13.494096944178469</v>
      </c>
      <c r="AF16">
        <f t="shared" si="1"/>
        <v>-5.4779494850354116</v>
      </c>
      <c r="AG16" s="1">
        <f t="shared" si="7"/>
        <v>-0.21678701346393092</v>
      </c>
      <c r="AH16" s="1">
        <f t="shared" si="7"/>
        <v>1.0402085005391708</v>
      </c>
      <c r="AI16">
        <f t="shared" si="8"/>
        <v>0.2084072696498479</v>
      </c>
      <c r="AJ16">
        <f t="shared" si="15"/>
        <v>0.18592174565362865</v>
      </c>
      <c r="AK16">
        <f t="shared" si="16"/>
        <v>0.17600702450437045</v>
      </c>
      <c r="AL16">
        <f t="shared" si="2"/>
        <v>2344706.9102633335</v>
      </c>
      <c r="AM16">
        <f t="shared" si="3"/>
        <v>3046157.0020749997</v>
      </c>
      <c r="AN16" s="1">
        <f t="shared" si="17"/>
        <v>-0.59910265219160341</v>
      </c>
      <c r="AO16" s="2">
        <f t="shared" si="18"/>
        <v>-0.41511946703841091</v>
      </c>
      <c r="AP16" s="3">
        <v>136735.30180419001</v>
      </c>
      <c r="AQ16">
        <f t="shared" si="19"/>
        <v>1.2991632296306435</v>
      </c>
      <c r="AR16">
        <f t="shared" si="9"/>
        <v>-5.9246381687300155E-2</v>
      </c>
      <c r="AS16">
        <f t="shared" si="10"/>
        <v>1.3231538634581774</v>
      </c>
      <c r="AT16">
        <f t="shared" si="11"/>
        <v>3.2915130697965478</v>
      </c>
      <c r="AU16" s="1">
        <f t="shared" si="12"/>
        <v>-0.2162047729610112</v>
      </c>
      <c r="AV16">
        <f t="shared" si="20"/>
        <v>-2.1441649616307124</v>
      </c>
      <c r="AW16" s="1">
        <f t="shared" si="13"/>
        <v>1.162880502229146</v>
      </c>
      <c r="AX16">
        <f t="shared" si="21"/>
        <v>14.149659075932348</v>
      </c>
      <c r="AY16">
        <f t="shared" si="14"/>
        <v>3678.2700597738526</v>
      </c>
    </row>
    <row r="17" spans="1:51" x14ac:dyDescent="0.25">
      <c r="A17">
        <v>191.27767915699999</v>
      </c>
      <c r="B17">
        <v>218.91975642599999</v>
      </c>
      <c r="C17">
        <v>49.9048923581</v>
      </c>
      <c r="D17">
        <v>176.19341868000001</v>
      </c>
      <c r="E17">
        <v>35.323371499399997</v>
      </c>
      <c r="F17">
        <v>75.746733444100002</v>
      </c>
      <c r="G17">
        <v>34.871327076100002</v>
      </c>
      <c r="H17">
        <v>0.64602498064699998</v>
      </c>
      <c r="I17">
        <v>5.27231004181</v>
      </c>
      <c r="J17">
        <v>1.28683294529</v>
      </c>
      <c r="K17">
        <v>3.9192197022299999</v>
      </c>
      <c r="L17">
        <v>0.84947515432599996</v>
      </c>
      <c r="M17">
        <v>1.33766672672</v>
      </c>
      <c r="N17">
        <v>1.4860556549799999</v>
      </c>
      <c r="O17">
        <v>4.4097595094499997</v>
      </c>
      <c r="P17">
        <v>15.0044971383</v>
      </c>
      <c r="Q17">
        <v>-8.0770512269699992</v>
      </c>
      <c r="R17">
        <v>47682</v>
      </c>
      <c r="S17">
        <v>1455601.98025</v>
      </c>
      <c r="T17">
        <v>1424099.09821</v>
      </c>
      <c r="U17">
        <v>4667340.4032699997</v>
      </c>
      <c r="V17">
        <v>6183.1073589400003</v>
      </c>
      <c r="W17">
        <v>3937.7048846100001</v>
      </c>
      <c r="X17">
        <v>1467753.4859800001</v>
      </c>
      <c r="Y17">
        <v>1424294.8140400001</v>
      </c>
      <c r="Z17">
        <v>4709102.9716699999</v>
      </c>
      <c r="AA17">
        <v>2.4655940977799999E-5</v>
      </c>
      <c r="AB17">
        <f t="shared" si="0"/>
        <v>1.3844579482043651</v>
      </c>
      <c r="AC17">
        <f t="shared" si="4"/>
        <v>3.0857024773424628</v>
      </c>
      <c r="AD17">
        <f t="shared" si="5"/>
        <v>-1.7012445291380978</v>
      </c>
      <c r="AE17" s="2">
        <f t="shared" si="6"/>
        <v>14.54301115556521</v>
      </c>
      <c r="AF17">
        <f t="shared" si="1"/>
        <v>-6.1177906209456347</v>
      </c>
      <c r="AG17" s="1">
        <f t="shared" si="7"/>
        <v>-0.21970009302272775</v>
      </c>
      <c r="AH17" s="1">
        <f t="shared" si="7"/>
        <v>1.0489142113867409</v>
      </c>
      <c r="AI17">
        <f t="shared" si="8"/>
        <v>0.20945477774799928</v>
      </c>
      <c r="AJ17">
        <f t="shared" si="15"/>
        <v>0.18680055744587248</v>
      </c>
      <c r="AK17">
        <f t="shared" si="16"/>
        <v>0.18478149165285754</v>
      </c>
      <c r="AL17">
        <f t="shared" si="2"/>
        <v>2533717.0905633331</v>
      </c>
      <c r="AM17">
        <f t="shared" si="3"/>
        <v>3263078.8216599999</v>
      </c>
      <c r="AN17" s="1">
        <f t="shared" si="17"/>
        <v>-0.59960219383322921</v>
      </c>
      <c r="AO17" s="2">
        <f t="shared" si="18"/>
        <v>-0.42260670925861493</v>
      </c>
      <c r="AP17" s="3">
        <v>136735.30180419001</v>
      </c>
      <c r="AQ17">
        <f t="shared" si="19"/>
        <v>1.2878623402009355</v>
      </c>
      <c r="AR17">
        <f t="shared" si="9"/>
        <v>-5.3019340556634771E-2</v>
      </c>
      <c r="AS17">
        <f t="shared" si="10"/>
        <v>1.321653945538507</v>
      </c>
      <c r="AT17">
        <f t="shared" si="11"/>
        <v>3.2565866701724411</v>
      </c>
      <c r="AU17" s="1">
        <f t="shared" si="12"/>
        <v>-0.20672833774778393</v>
      </c>
      <c r="AV17">
        <f t="shared" si="20"/>
        <v>-2.3508932993784963</v>
      </c>
      <c r="AW17" s="1">
        <f t="shared" si="13"/>
        <v>1.1066794477189175</v>
      </c>
      <c r="AX17">
        <f t="shared" si="21"/>
        <v>15.256338523651266</v>
      </c>
      <c r="AY17">
        <f t="shared" si="14"/>
        <v>3951.3515544303914</v>
      </c>
    </row>
    <row r="18" spans="1:51" x14ac:dyDescent="0.25">
      <c r="A18">
        <v>198.126511647</v>
      </c>
      <c r="B18">
        <v>226.44453776200001</v>
      </c>
      <c r="C18">
        <v>43.221503972900003</v>
      </c>
      <c r="D18">
        <v>194.833183142</v>
      </c>
      <c r="E18">
        <v>38.058379829099998</v>
      </c>
      <c r="F18">
        <v>83.706134753000001</v>
      </c>
      <c r="G18">
        <v>38.1851148549</v>
      </c>
      <c r="H18">
        <v>0.67549807377299997</v>
      </c>
      <c r="I18">
        <v>5.82058083124</v>
      </c>
      <c r="J18">
        <v>1.3929142856300001</v>
      </c>
      <c r="K18">
        <v>4.3772305656999997</v>
      </c>
      <c r="L18">
        <v>0.91205487974400001</v>
      </c>
      <c r="M18">
        <v>1.48746352849</v>
      </c>
      <c r="N18">
        <v>1.6530270144500001</v>
      </c>
      <c r="O18">
        <v>4.3518435504999999</v>
      </c>
      <c r="P18">
        <v>16.0005775646</v>
      </c>
      <c r="Q18">
        <v>-8.8489067416699996</v>
      </c>
      <c r="R18">
        <v>47556</v>
      </c>
      <c r="S18">
        <v>1469973.97762</v>
      </c>
      <c r="T18">
        <v>1497118.59785</v>
      </c>
      <c r="U18">
        <v>4460732.6086299997</v>
      </c>
      <c r="V18">
        <v>5931.2320184399996</v>
      </c>
      <c r="W18">
        <v>3717.1698037400001</v>
      </c>
      <c r="X18">
        <v>1473399.0185400001</v>
      </c>
      <c r="Y18">
        <v>1489442.5235299999</v>
      </c>
      <c r="Z18">
        <v>4465602.3595799999</v>
      </c>
      <c r="AA18">
        <v>7.8270726522100003E-5</v>
      </c>
      <c r="AB18">
        <f t="shared" si="0"/>
        <v>-0.38131419300644342</v>
      </c>
      <c r="AC18">
        <f t="shared" si="4"/>
        <v>3.0614212955280857</v>
      </c>
      <c r="AD18">
        <f t="shared" si="5"/>
        <v>-3.4427354885345292</v>
      </c>
      <c r="AE18" s="2">
        <f t="shared" si="6"/>
        <v>16.127682295602149</v>
      </c>
      <c r="AF18">
        <f t="shared" si="1"/>
        <v>-8.3816029753064427</v>
      </c>
      <c r="AG18" s="1">
        <f t="shared" si="7"/>
        <v>-1.7414909593964314</v>
      </c>
      <c r="AH18" s="1">
        <f t="shared" si="7"/>
        <v>1.5846711400369387</v>
      </c>
      <c r="AI18">
        <f t="shared" si="8"/>
        <v>1.0989604817033756</v>
      </c>
      <c r="AJ18">
        <f t="shared" si="15"/>
        <v>0.20012001760723436</v>
      </c>
      <c r="AK18">
        <f t="shared" si="16"/>
        <v>1.0720010105971842</v>
      </c>
      <c r="AL18">
        <f t="shared" si="2"/>
        <v>2476147.9672166668</v>
      </c>
      <c r="AM18">
        <f t="shared" si="3"/>
        <v>2984181.5885450002</v>
      </c>
      <c r="AN18" s="1">
        <f t="shared" si="17"/>
        <v>-0.60721174775295872</v>
      </c>
      <c r="AO18" s="2">
        <f t="shared" si="18"/>
        <v>-0.48097044540939665</v>
      </c>
      <c r="AP18" s="3">
        <v>136735.30180419001</v>
      </c>
      <c r="AQ18">
        <f t="shared" si="19"/>
        <v>1.2051709461851718</v>
      </c>
      <c r="AR18">
        <f t="shared" si="9"/>
        <v>-4.5035784007928355E-2</v>
      </c>
      <c r="AS18">
        <f t="shared" si="10"/>
        <v>1.3319236870982629</v>
      </c>
      <c r="AT18">
        <f t="shared" si="11"/>
        <v>3.0144051216860492</v>
      </c>
      <c r="AU18" s="1">
        <f t="shared" si="12"/>
        <v>6.164578109078641E-2</v>
      </c>
      <c r="AV18">
        <f t="shared" si="20"/>
        <v>-2.2892475182877101</v>
      </c>
      <c r="AW18" s="1">
        <f t="shared" si="13"/>
        <v>-0.30804405190377054</v>
      </c>
      <c r="AX18">
        <f t="shared" si="21"/>
        <v>14.948294471747495</v>
      </c>
      <c r="AY18">
        <f t="shared" si="14"/>
        <v>3623.9884782688664</v>
      </c>
    </row>
    <row r="19" spans="1:51" x14ac:dyDescent="0.25">
      <c r="A19">
        <v>197.87447431800001</v>
      </c>
      <c r="B19">
        <v>222.26741213</v>
      </c>
      <c r="C19">
        <v>34.179877482800002</v>
      </c>
      <c r="D19">
        <v>210.15589996700001</v>
      </c>
      <c r="E19">
        <v>40.666233874900001</v>
      </c>
      <c r="F19">
        <v>91.442834844299995</v>
      </c>
      <c r="G19">
        <v>40.861685698599999</v>
      </c>
      <c r="H19">
        <v>0.70194551813700001</v>
      </c>
      <c r="I19">
        <v>6.5157745580500004</v>
      </c>
      <c r="J19">
        <v>1.71671465684</v>
      </c>
      <c r="K19">
        <v>4.7698389511299997</v>
      </c>
      <c r="L19">
        <v>0.956583984773</v>
      </c>
      <c r="M19">
        <v>1.67453475153</v>
      </c>
      <c r="N19">
        <v>1.67417204519</v>
      </c>
      <c r="O19">
        <v>3.9382537745300001</v>
      </c>
      <c r="P19">
        <v>17.001864528799999</v>
      </c>
      <c r="Q19">
        <v>-9.7944281144699996</v>
      </c>
      <c r="R19">
        <v>47367</v>
      </c>
      <c r="S19">
        <v>1491846.7603800001</v>
      </c>
      <c r="T19">
        <v>1545819.45093</v>
      </c>
      <c r="U19">
        <v>4481430.1204500003</v>
      </c>
      <c r="V19">
        <v>5525.3523807900001</v>
      </c>
      <c r="W19">
        <v>3397.17668258</v>
      </c>
      <c r="X19">
        <v>1424126.4973599999</v>
      </c>
      <c r="Y19">
        <v>1485389.17729</v>
      </c>
      <c r="Z19">
        <v>4112987.1619699998</v>
      </c>
      <c r="AA19">
        <v>3.9752576599E-5</v>
      </c>
      <c r="AB19">
        <f t="shared" si="0"/>
        <v>-1.9658156996697373</v>
      </c>
    </row>
    <row r="20" spans="1:51" x14ac:dyDescent="0.25">
      <c r="A20">
        <v>186.57943324600001</v>
      </c>
      <c r="B20">
        <v>201.85808670500001</v>
      </c>
      <c r="C20">
        <v>23.853723196699999</v>
      </c>
      <c r="D20">
        <v>222.17580370100001</v>
      </c>
      <c r="E20">
        <v>42.975591128300003</v>
      </c>
      <c r="F20">
        <v>97.273064235800007</v>
      </c>
      <c r="G20">
        <v>41.3064650524</v>
      </c>
      <c r="H20">
        <v>0.72558047761300004</v>
      </c>
      <c r="I20">
        <v>7.4603571880699997</v>
      </c>
      <c r="J20">
        <v>2.3074618664400002</v>
      </c>
      <c r="K20">
        <v>5.1187224882100004</v>
      </c>
      <c r="L20">
        <v>1.01556724269</v>
      </c>
      <c r="M20">
        <v>1.81387669212</v>
      </c>
      <c r="N20">
        <v>1.74303878288</v>
      </c>
      <c r="O20">
        <v>3.1619439216999998</v>
      </c>
      <c r="P20">
        <v>18.002300519399999</v>
      </c>
      <c r="Q20">
        <v>-11.039217403099999</v>
      </c>
      <c r="R20">
        <v>47132</v>
      </c>
      <c r="S20">
        <v>1336776.97945</v>
      </c>
      <c r="T20">
        <v>1425762.6123800001</v>
      </c>
      <c r="U20">
        <v>3576664.1175099998</v>
      </c>
      <c r="V20">
        <v>4694.4983666899998</v>
      </c>
      <c r="W20">
        <v>2815.2636167999999</v>
      </c>
      <c r="X20">
        <v>1298841.69285</v>
      </c>
      <c r="Y20">
        <v>1380111.5390900001</v>
      </c>
      <c r="Z20">
        <v>3451797.0800299998</v>
      </c>
      <c r="AA20">
        <v>1.06288530165E-4</v>
      </c>
      <c r="AB20">
        <f t="shared" si="0"/>
        <v>-3.381817502498885</v>
      </c>
    </row>
    <row r="21" spans="1:51" x14ac:dyDescent="0.25">
      <c r="A21">
        <v>183.777742348</v>
      </c>
      <c r="B21">
        <v>194.001846758</v>
      </c>
      <c r="C21">
        <v>23.530420877800001</v>
      </c>
      <c r="D21">
        <v>233.860235633</v>
      </c>
      <c r="E21">
        <v>44.911279075700001</v>
      </c>
      <c r="F21">
        <v>102.87477810199999</v>
      </c>
      <c r="G21">
        <v>41.765740119299998</v>
      </c>
      <c r="H21">
        <v>0.74272010639899999</v>
      </c>
      <c r="I21">
        <v>8.2554576513499995</v>
      </c>
      <c r="J21">
        <v>2.7871209306</v>
      </c>
      <c r="K21">
        <v>5.4382933180000004</v>
      </c>
      <c r="L21">
        <v>1.0943191030099999</v>
      </c>
      <c r="M21">
        <v>1.96164914749</v>
      </c>
      <c r="N21">
        <v>1.7527819419299999</v>
      </c>
      <c r="O21">
        <v>2.8623264433000002</v>
      </c>
      <c r="P21">
        <v>19.003296857399999</v>
      </c>
      <c r="Q21">
        <v>-12.0964978189</v>
      </c>
      <c r="R21">
        <v>47032</v>
      </c>
      <c r="S21">
        <v>1295559.6661400001</v>
      </c>
      <c r="T21">
        <v>1371870.6107000001</v>
      </c>
      <c r="U21">
        <v>3337523.74034</v>
      </c>
      <c r="V21">
        <v>4484.4226799400003</v>
      </c>
      <c r="W21">
        <v>2634.6376321500002</v>
      </c>
      <c r="X21">
        <v>1258475.83506</v>
      </c>
      <c r="Y21">
        <v>1346902.1371800001</v>
      </c>
      <c r="Z21">
        <v>3254334.9218799998</v>
      </c>
      <c r="AA21">
        <v>7.9888216471699999E-5</v>
      </c>
      <c r="AB21">
        <f t="shared" si="0"/>
        <v>-4.4086754197059319</v>
      </c>
    </row>
    <row r="22" spans="1:51" x14ac:dyDescent="0.25">
      <c r="A22">
        <v>184.13538001000001</v>
      </c>
      <c r="B22">
        <v>190.68640648100001</v>
      </c>
      <c r="C22">
        <v>23.883465279700001</v>
      </c>
      <c r="D22">
        <v>245.34428965699999</v>
      </c>
      <c r="E22">
        <v>46.714771428600002</v>
      </c>
      <c r="F22">
        <v>108.947065525</v>
      </c>
      <c r="G22">
        <v>42.638998999899997</v>
      </c>
      <c r="H22">
        <v>0.74942898528599999</v>
      </c>
      <c r="I22">
        <v>8.9349123281599994</v>
      </c>
      <c r="J22">
        <v>3.23458371729</v>
      </c>
      <c r="K22">
        <v>5.76371218365</v>
      </c>
      <c r="L22">
        <v>1.1588859976899999</v>
      </c>
      <c r="M22">
        <v>2.1131115224800001</v>
      </c>
      <c r="N22">
        <v>1.75597645128</v>
      </c>
      <c r="O22">
        <v>2.7303925122399999</v>
      </c>
      <c r="P22">
        <v>20.000571516200001</v>
      </c>
      <c r="Q22">
        <v>-12.964237081899999</v>
      </c>
      <c r="R22">
        <v>46971</v>
      </c>
      <c r="S22">
        <v>1231656.3214400001</v>
      </c>
      <c r="T22">
        <v>1310183.7332299999</v>
      </c>
      <c r="U22">
        <v>2999031.0597299999</v>
      </c>
      <c r="V22">
        <v>4402.9825515499997</v>
      </c>
      <c r="W22">
        <v>2542.3702754800001</v>
      </c>
      <c r="X22">
        <v>1252987.75281</v>
      </c>
      <c r="Y22">
        <v>1340417.07714</v>
      </c>
      <c r="Z22">
        <v>3156898.7430699999</v>
      </c>
      <c r="AA22">
        <v>7.7077215666299998E-5</v>
      </c>
      <c r="AB22">
        <f t="shared" si="0"/>
        <v>-4.8106132613426222</v>
      </c>
    </row>
    <row r="23" spans="1:51" x14ac:dyDescent="0.25">
      <c r="W23">
        <f>MIN(W2:W22)</f>
        <v>4.2240728909899996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2016-01-25T10:25:42Z</dcterms:created>
  <dcterms:modified xsi:type="dcterms:W3CDTF">2016-03-24T15:32:31Z</dcterms:modified>
  <dc:language>en-US</dc:language>
</cp:coreProperties>
</file>