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23" i="1" l="1"/>
  <c r="AT3" i="1" l="1"/>
  <c r="AP2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" i="1"/>
  <c r="AS18" i="1" l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M18" i="1" l="1"/>
  <c r="AL18" i="1"/>
  <c r="AM17" i="1"/>
  <c r="AL17" i="1"/>
  <c r="AC17" i="1" s="1"/>
  <c r="AM16" i="1"/>
  <c r="AL16" i="1"/>
  <c r="AM15" i="1"/>
  <c r="AL15" i="1"/>
  <c r="AC15" i="1" s="1"/>
  <c r="AM14" i="1"/>
  <c r="AL14" i="1"/>
  <c r="AM13" i="1"/>
  <c r="AL13" i="1"/>
  <c r="AC13" i="1" s="1"/>
  <c r="AM12" i="1"/>
  <c r="AL12" i="1"/>
  <c r="AM11" i="1"/>
  <c r="AL11" i="1"/>
  <c r="AC11" i="1" s="1"/>
  <c r="AM10" i="1"/>
  <c r="AL10" i="1"/>
  <c r="AM9" i="1"/>
  <c r="AL9" i="1"/>
  <c r="AC9" i="1" s="1"/>
  <c r="AM8" i="1"/>
  <c r="AL8" i="1"/>
  <c r="AM7" i="1"/>
  <c r="AL7" i="1"/>
  <c r="AC7" i="1" s="1"/>
  <c r="AM6" i="1"/>
  <c r="AL6" i="1"/>
  <c r="AM5" i="1"/>
  <c r="AL5" i="1"/>
  <c r="AC5" i="1" s="1"/>
  <c r="AM4" i="1"/>
  <c r="AL4" i="1"/>
  <c r="AC4" i="1" s="1"/>
  <c r="AM3" i="1"/>
  <c r="AL3" i="1"/>
  <c r="AC3" i="1" s="1"/>
  <c r="AO2" i="1"/>
  <c r="AM2" i="1"/>
  <c r="AL2" i="1"/>
  <c r="AQ6" i="1" l="1"/>
  <c r="AQ10" i="1"/>
  <c r="AQ14" i="1"/>
  <c r="AC2" i="1"/>
  <c r="AQ3" i="1"/>
  <c r="AQ5" i="1"/>
  <c r="AQ7" i="1"/>
  <c r="AQ9" i="1"/>
  <c r="AQ11" i="1"/>
  <c r="AQ13" i="1"/>
  <c r="AQ15" i="1"/>
  <c r="AQ17" i="1"/>
  <c r="AQ4" i="1"/>
  <c r="AQ8" i="1"/>
  <c r="AQ12" i="1"/>
  <c r="AQ16" i="1"/>
  <c r="AQ18" i="1"/>
  <c r="AQ2" i="1"/>
  <c r="AT6" i="1"/>
  <c r="AC6" i="1"/>
  <c r="AC8" i="1"/>
  <c r="AT10" i="1"/>
  <c r="AC10" i="1"/>
  <c r="AT12" i="1"/>
  <c r="AC12" i="1"/>
  <c r="AT14" i="1"/>
  <c r="AC14" i="1"/>
  <c r="AC16" i="1"/>
  <c r="AT18" i="1"/>
  <c r="AC18" i="1"/>
  <c r="AT15" i="1"/>
  <c r="AT7" i="1"/>
  <c r="AT11" i="1"/>
  <c r="AT5" i="1" l="1"/>
  <c r="AT9" i="1"/>
  <c r="AT17" i="1"/>
  <c r="AT13" i="1"/>
  <c r="AT16" i="1"/>
  <c r="AT8" i="1"/>
  <c r="AT4" i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4" i="1" l="1"/>
  <c r="AY4" i="1" s="1"/>
  <c r="AE4" i="1"/>
  <c r="AH4" i="1" s="1"/>
  <c r="AD4" i="1"/>
  <c r="AD12" i="1"/>
  <c r="AF12" i="1"/>
  <c r="AY12" i="1" s="1"/>
  <c r="AE12" i="1"/>
  <c r="AF5" i="1"/>
  <c r="AY5" i="1" s="1"/>
  <c r="AE5" i="1"/>
  <c r="AD5" i="1"/>
  <c r="AG5" i="1" s="1"/>
  <c r="AF13" i="1"/>
  <c r="AY13" i="1" s="1"/>
  <c r="AE13" i="1"/>
  <c r="AD13" i="1"/>
  <c r="AG13" i="1" s="1"/>
  <c r="AE6" i="1"/>
  <c r="AH6" i="1" s="1"/>
  <c r="AF6" i="1"/>
  <c r="AY6" i="1" s="1"/>
  <c r="AD6" i="1"/>
  <c r="AE14" i="1"/>
  <c r="AF14" i="1"/>
  <c r="AY14" i="1" s="1"/>
  <c r="AD14" i="1"/>
  <c r="AG14" i="1" s="1"/>
  <c r="AD3" i="1"/>
  <c r="AF3" i="1"/>
  <c r="AY3" i="1" s="1"/>
  <c r="AE3" i="1"/>
  <c r="AH3" i="1" s="1"/>
  <c r="AF7" i="1"/>
  <c r="AY7" i="1" s="1"/>
  <c r="AE7" i="1"/>
  <c r="AH7" i="1" s="1"/>
  <c r="AD7" i="1"/>
  <c r="AF11" i="1"/>
  <c r="AY11" i="1" s="1"/>
  <c r="AE11" i="1"/>
  <c r="AH11" i="1" s="1"/>
  <c r="AD11" i="1"/>
  <c r="AG11" i="1" s="1"/>
  <c r="AE15" i="1"/>
  <c r="AH15" i="1" s="1"/>
  <c r="AD15" i="1"/>
  <c r="AF15" i="1"/>
  <c r="AY15" i="1" s="1"/>
  <c r="AE8" i="1"/>
  <c r="AH8" i="1" s="1"/>
  <c r="AD8" i="1"/>
  <c r="AG8" i="1" s="1"/>
  <c r="AF8" i="1"/>
  <c r="AY8" i="1" s="1"/>
  <c r="AD16" i="1"/>
  <c r="AG16" i="1" s="1"/>
  <c r="AE16" i="1"/>
  <c r="AH16" i="1" s="1"/>
  <c r="AF16" i="1"/>
  <c r="AY16" i="1" s="1"/>
  <c r="AF9" i="1"/>
  <c r="AY9" i="1" s="1"/>
  <c r="AE9" i="1"/>
  <c r="AH9" i="1" s="1"/>
  <c r="AD9" i="1"/>
  <c r="AE17" i="1"/>
  <c r="AF17" i="1"/>
  <c r="AY17" i="1" s="1"/>
  <c r="AD17" i="1"/>
  <c r="AF2" i="1"/>
  <c r="AY2" i="1" s="1"/>
  <c r="AE2" i="1"/>
  <c r="AD2" i="1"/>
  <c r="AF10" i="1"/>
  <c r="AY10" i="1" s="1"/>
  <c r="AE10" i="1"/>
  <c r="AD10" i="1"/>
  <c r="AF18" i="1"/>
  <c r="AY18" i="1" s="1"/>
  <c r="AE18" i="1"/>
  <c r="AH18" i="1" s="1"/>
  <c r="AD18" i="1"/>
  <c r="AI16" i="1" l="1"/>
  <c r="AG15" i="1"/>
  <c r="AI15" i="1" s="1"/>
  <c r="AI5" i="1"/>
  <c r="AG10" i="1"/>
  <c r="AH17" i="1"/>
  <c r="AI8" i="1"/>
  <c r="AG7" i="1"/>
  <c r="AI7" i="1" s="1"/>
  <c r="AH14" i="1"/>
  <c r="AI14" i="1" s="1"/>
  <c r="AH5" i="1"/>
  <c r="AG12" i="1"/>
  <c r="AI18" i="1"/>
  <c r="AG17" i="1"/>
  <c r="AH12" i="1"/>
  <c r="AG18" i="1"/>
  <c r="AH10" i="1"/>
  <c r="AG9" i="1"/>
  <c r="AI9" i="1" s="1"/>
  <c r="AI11" i="1"/>
  <c r="AG3" i="1"/>
  <c r="AI3" i="1" s="1"/>
  <c r="AG6" i="1"/>
  <c r="AI6" i="1" s="1"/>
  <c r="AH13" i="1"/>
  <c r="AI13" i="1" s="1"/>
  <c r="AG4" i="1"/>
  <c r="AI4" i="1" s="1"/>
  <c r="AK18" i="1" l="1"/>
  <c r="AO3" i="1"/>
  <c r="AU3" i="1" s="1"/>
  <c r="AV3" i="1" s="1"/>
  <c r="AK3" i="1"/>
  <c r="AI17" i="1"/>
  <c r="AK14" i="1"/>
  <c r="AK4" i="1"/>
  <c r="AK7" i="1"/>
  <c r="AK5" i="1"/>
  <c r="AK13" i="1"/>
  <c r="AK9" i="1"/>
  <c r="AK8" i="1"/>
  <c r="AK15" i="1"/>
  <c r="AK11" i="1"/>
  <c r="AK6" i="1"/>
  <c r="AK16" i="1"/>
  <c r="AI10" i="1"/>
  <c r="AI12" i="1"/>
  <c r="AO13" i="1"/>
  <c r="AW13" i="1" s="1"/>
  <c r="AO14" i="1"/>
  <c r="AU14" i="1" s="1"/>
  <c r="AO5" i="1"/>
  <c r="AU5" i="1" s="1"/>
  <c r="AO6" i="1"/>
  <c r="AU6" i="1" s="1"/>
  <c r="AO9" i="1"/>
  <c r="AW9" i="1" s="1"/>
  <c r="AO18" i="1"/>
  <c r="AW18" i="1" s="1"/>
  <c r="AO4" i="1"/>
  <c r="AU4" i="1" s="1"/>
  <c r="AO7" i="1"/>
  <c r="AW7" i="1" s="1"/>
  <c r="AO11" i="1"/>
  <c r="AW11" i="1" s="1"/>
  <c r="AO8" i="1"/>
  <c r="AU8" i="1" s="1"/>
  <c r="AO15" i="1"/>
  <c r="AW15" i="1" s="1"/>
  <c r="AW5" i="1" l="1"/>
  <c r="AO10" i="1"/>
  <c r="AU10" i="1" s="1"/>
  <c r="AK10" i="1"/>
  <c r="AO16" i="1"/>
  <c r="AW16" i="1" s="1"/>
  <c r="AO12" i="1"/>
  <c r="AW12" i="1" s="1"/>
  <c r="AK12" i="1"/>
  <c r="AK17" i="1"/>
  <c r="AU15" i="1"/>
  <c r="AU11" i="1"/>
  <c r="AW4" i="1"/>
  <c r="AU18" i="1"/>
  <c r="AW6" i="1"/>
  <c r="AW14" i="1"/>
  <c r="AU13" i="1"/>
  <c r="AW8" i="1"/>
  <c r="AU7" i="1"/>
  <c r="AW3" i="1"/>
  <c r="AX3" i="1" s="1"/>
  <c r="AU9" i="1"/>
  <c r="AV4" i="1"/>
  <c r="AV5" i="1" s="1"/>
  <c r="AV6" i="1" s="1"/>
  <c r="AV7" i="1" l="1"/>
  <c r="AV8" i="1" s="1"/>
  <c r="AV9" i="1" s="1"/>
  <c r="AV10" i="1" s="1"/>
  <c r="AV11" i="1" s="1"/>
  <c r="AX4" i="1"/>
  <c r="AX5" i="1" s="1"/>
  <c r="AX6" i="1" s="1"/>
  <c r="AX7" i="1" s="1"/>
  <c r="AX8" i="1" s="1"/>
  <c r="AX9" i="1" s="1"/>
  <c r="AW10" i="1"/>
  <c r="AU16" i="1"/>
  <c r="AU12" i="1"/>
  <c r="AO17" i="1"/>
  <c r="AU17" i="1" s="1"/>
  <c r="AW17" i="1"/>
  <c r="AX10" i="1" l="1"/>
  <c r="AX11" i="1" s="1"/>
  <c r="AX12" i="1" s="1"/>
  <c r="AX13" i="1" s="1"/>
  <c r="AX14" i="1" s="1"/>
  <c r="AX15" i="1" s="1"/>
  <c r="AX16" i="1" s="1"/>
  <c r="AX17" i="1" s="1"/>
  <c r="AX18" i="1" s="1"/>
  <c r="AV12" i="1"/>
  <c r="AV13" i="1" s="1"/>
  <c r="AV14" i="1" s="1"/>
  <c r="AV15" i="1" s="1"/>
  <c r="AV16" i="1" s="1"/>
  <c r="AV17" i="1" s="1"/>
  <c r="AV18" i="1" s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<sst xmlns="http://schemas.openxmlformats.org/spreadsheetml/2006/main" count="51" uniqueCount="51">
  <si>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</si>
  <si>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</si>
  <si>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</si>
  <si>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</si>
  <si>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</si>
  <si>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</si>
  <si>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</si>
  <si>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</si>
  <si>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</si>
  <si>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</si>
  <si>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</si>
  <si>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</si>
  <si>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</si>
  <si>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</si>
  <si>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</si>
  <si>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</si>
  <si>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</si>
  <si>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</si>
  <si>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</si>
  <si>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</si>
  <si>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</si>
  <si>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</si>
  <si>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</si>
  <si>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</si>
  <si>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</si>
  <si>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</si>
  <si>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</si>
  <si>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</si>
  <si>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</si>
  <si>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</si>
  <si>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</si>
  <si>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</si>
  <si>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</si>
  <si>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</si>
  <si>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</si>
  <si>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</si>
  <si>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</si>
  <si>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</si>
  <si>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</si>
  <si>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</si>
  <si>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</si>
  <si>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</si>
  <si>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</si>
  <si>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</si>
  <si>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</si>
  <si>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</si>
  <si>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K_phi</t>
    <phoneticPr fontId="1"/>
  </si>
  <si>
    <t>dratio_pred</t>
    <phoneticPr fontId="1"/>
  </si>
  <si>
    <t>dev/deq-ratioF</t>
    <phoneticPr fontId="1"/>
  </si>
  <si>
    <t>dratio-M</t>
    <phoneticPr fontId="1"/>
  </si>
  <si>
    <t>dev/deq_pred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</si>
</sst>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tabSelected="1" topLeftCell="P1" zoomScale="70" zoomScaleNormal="70" workbookViewId="0">
      <selection activeCell="AB2" sqref="AB2"/>
    </sheetView>
  </sheetViews>
  <sheetFormatPr defaultRowHeight="13.2" x14ac:dyDescent="0.25"/>
  <cols>
    <col min="1" max="5" width="13.77734375"/>
    <col min="6" max="6" width="18.5546875"/>
    <col min="7" max="7" width="13.777343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7" width="12.88671875" customWidth="1"/>
    <col min="42" max="42" width="12.77734375" bestFit="1" customWidth="1"/>
    <col min="43" max="43" width="12.77734375" customWidth="1"/>
    <col min="44" max="45" width="10.44140625" customWidth="1"/>
    <col min="47" max="47" width="12.44140625" customWidth="1"/>
    <col min="48" max="48" width="11.21875" customWidth="1"/>
    <col min="51" max="51" width="13.33203125" customWidth="1"/>
    <col min="52" max="1031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38</v>
      </c>
      <c r="AD1" t="s">
        <v>39</v>
      </c>
      <c r="AE1" s="2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50</v>
      </c>
      <c r="AK1" t="s">
        <v>48</v>
      </c>
      <c r="AL1" t="s">
        <v>28</v>
      </c>
      <c r="AM1" t="s">
        <v>29</v>
      </c>
      <c r="AN1" t="s">
        <v>46</v>
      </c>
      <c r="AO1" t="s">
        <v>30</v>
      </c>
      <c r="AP1" t="s">
        <v>31</v>
      </c>
      <c r="AQ1" t="s">
        <v>45</v>
      </c>
      <c r="AR1" t="s">
        <v>49</v>
      </c>
      <c r="AS1" t="s">
        <v>47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</row>
    <row r="2" spans="1:51" x14ac:dyDescent="0.25">
      <c r="A2">
        <v>0.21107232507000001</v>
      </c>
      <c r="B2">
        <v>0.30557665038100001</v>
      </c>
      <c r="C2">
        <v>0.25402984576900001</v>
      </c>
      <c r="D2">
        <v>2.9079858789999999E-4</v>
      </c>
      <c r="E2">
        <v>6.7196476240900002E-4</v>
      </c>
      <c r="F2">
        <v>2.28826597702E-5</v>
      </c>
      <c r="G2">
        <v>5.9307019246300002E-5</v>
      </c>
      <c r="H2">
        <v>0.66922956800400002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-3.6999998898057385E-10</v>
      </c>
      <c r="R2">
        <v>47684</v>
      </c>
      <c r="S2">
        <v>1663.24727123</v>
      </c>
      <c r="T2">
        <v>1594.1961213100001</v>
      </c>
      <c r="U2">
        <v>4802.29274386</v>
      </c>
      <c r="V2">
        <v>5.6257445878299999</v>
      </c>
      <c r="W2">
        <v>4.2257824171199996</v>
      </c>
      <c r="X2">
        <v>1715.1737697399999</v>
      </c>
      <c r="Y2">
        <v>1659.24362443</v>
      </c>
      <c r="Z2">
        <v>4846.0478123000003</v>
      </c>
      <c r="AA2">
        <v>5.3848325035600001E-4</v>
      </c>
      <c r="AB2">
        <f t="shared" ref="AB2:AB22" si="0">-100*((H2+1)/(0.669229568+1)-1)</f>
        <v>-2.3963053763509379E-10</v>
      </c>
      <c r="AC2">
        <f>1.34 *((AL2/100000)^0.3-(2594/100000)^0.3)</f>
        <v>7.4281330067596614E-3</v>
      </c>
      <c r="AD2">
        <f>AB2-AC2</f>
        <v>-7.428133246390199E-3</v>
      </c>
      <c r="AE2" s="2">
        <f>P2-AB2/3</f>
        <v>7.9876845878364592E-11</v>
      </c>
      <c r="AF2">
        <f t="shared" ref="AF2:AF18" si="1">AB2-P2/2</f>
        <v>-2.3963053763509379E-10</v>
      </c>
      <c r="AL2">
        <f t="shared" ref="AL2:AL18" si="2">(X2+Y2+Z2)/3</f>
        <v>2740.1550688233333</v>
      </c>
      <c r="AM2">
        <f t="shared" ref="AM2:AM18" si="3">Z2-(Y2+X2)/2</f>
        <v>3158.8391152150002</v>
      </c>
      <c r="AN2" s="1">
        <f>(-2*AJ2-3)/(-2*AJ2+6)</f>
        <v>-0.5</v>
      </c>
      <c r="AO2">
        <f t="shared" ref="AO2:AO18" si="4">1/(2+AN2*AT2-2*0.33*(1+AN2+AT2))</f>
        <v>-0.22624434389140272</v>
      </c>
      <c r="AP2" s="1" t="e">
        <f>3*(1-2*0.33)*(AL2-AL1)/(AC2-AC1)</f>
        <v>#VALUE!</v>
      </c>
      <c r="AQ2">
        <f>AM2/AL2</f>
        <v>1.152795749100235</v>
      </c>
      <c r="AR2">
        <f>-1.386/(AE2+1.27)+0.03463</f>
        <v>-1.0567085826085254</v>
      </c>
      <c r="AS2">
        <f>1.35*(AL2/3255000)^-0.0723-1.386/(AE2+1.27)+0.03463</f>
        <v>1.1956631205418984</v>
      </c>
      <c r="AT2">
        <v>5.25</v>
      </c>
      <c r="AV2">
        <v>0</v>
      </c>
      <c r="AX2">
        <v>0</v>
      </c>
      <c r="AY2">
        <f t="shared" ref="AY2:AY18" si="5">(AT2*X2-4*X2*(1-0.01*P2-2*0.01*AF2)*(0.08/0.4)/(-0.08/0.4*0.01*P2-(2*0.08/0.4+3)*0.01*AF2+0.08/0.4+1))/1000</f>
        <v>7.8612131113106152</v>
      </c>
    </row>
    <row r="3" spans="1:51" x14ac:dyDescent="0.25">
      <c r="A3">
        <v>3.6951329181500001</v>
      </c>
      <c r="B3">
        <v>5.29463719568</v>
      </c>
      <c r="C3">
        <v>2.9606583208699999</v>
      </c>
      <c r="D3">
        <v>0.22539775028</v>
      </c>
      <c r="E3">
        <v>0.273101091957</v>
      </c>
      <c r="F3">
        <v>9.4263911771199999E-2</v>
      </c>
      <c r="G3">
        <v>0.134207507689</v>
      </c>
      <c r="H3">
        <v>0.65822139426399995</v>
      </c>
      <c r="I3">
        <v>8.1665993608400003E-2</v>
      </c>
      <c r="J3">
        <v>5.1761380185600003E-2</v>
      </c>
      <c r="K3">
        <v>-2.4675457451700002E-2</v>
      </c>
      <c r="L3">
        <v>2.5212466812500001E-2</v>
      </c>
      <c r="M3">
        <v>-0.16975877487999999</v>
      </c>
      <c r="N3">
        <v>0.48657467945600003</v>
      </c>
      <c r="O3">
        <v>1.8539746092000001E-2</v>
      </c>
      <c r="P3">
        <v>1.0082710889099999</v>
      </c>
      <c r="Q3">
        <v>-0.41603717689399999</v>
      </c>
      <c r="R3">
        <v>47684</v>
      </c>
      <c r="S3">
        <v>28894.415073</v>
      </c>
      <c r="T3">
        <v>28188.546027</v>
      </c>
      <c r="U3">
        <v>82624.175863500001</v>
      </c>
      <c r="V3">
        <v>99.694419339199996</v>
      </c>
      <c r="W3">
        <v>74.232563508499993</v>
      </c>
      <c r="X3">
        <v>29772.960471099999</v>
      </c>
      <c r="Y3">
        <v>29069.1426359</v>
      </c>
      <c r="Z3">
        <v>85612.127190800005</v>
      </c>
      <c r="AA3">
        <v>9.69644948744E-4</v>
      </c>
      <c r="AB3">
        <f t="shared" si="0"/>
        <v>0.65947632051531757</v>
      </c>
      <c r="AC3">
        <f t="shared" ref="AC3:AC18" si="6">1.34 *((AL3/100000)^0.3-(2594/100000)^0.3)</f>
        <v>0.62816806732205577</v>
      </c>
      <c r="AD3">
        <f t="shared" ref="AD3:AD18" si="7">AB3-AC3</f>
        <v>3.1308253193261804E-2</v>
      </c>
      <c r="AE3" s="2">
        <f t="shared" ref="AE3:AE18" si="8">P3-AB3/3</f>
        <v>0.78844564873822742</v>
      </c>
      <c r="AF3">
        <f t="shared" si="1"/>
        <v>0.1553407760603176</v>
      </c>
      <c r="AG3" s="1">
        <f t="shared" ref="AG3:AH18" si="9">AD3-AD2</f>
        <v>3.8736386439652E-2</v>
      </c>
      <c r="AH3" s="1">
        <f t="shared" si="9"/>
        <v>0.78844564865835054</v>
      </c>
      <c r="AI3">
        <f t="shared" ref="AI3:AI18" si="10">-AG3/AH3</f>
        <v>-4.9130065598773136E-2</v>
      </c>
      <c r="AJ3">
        <f>-(1.35-(1.35*(AL3/3255000)^-0.0723))+0.2354+1.382*AR3</f>
        <v>-0.16648435373008275</v>
      </c>
      <c r="AK3">
        <f>AI3+(1.35-(1.35*(AL3/3255000)^-0.0723))</f>
        <v>-0.52992024383036329</v>
      </c>
      <c r="AL3" s="2">
        <f t="shared" si="2"/>
        <v>48151.410099266672</v>
      </c>
      <c r="AM3" s="2">
        <f t="shared" si="3"/>
        <v>56191.075637300004</v>
      </c>
      <c r="AN3" s="1">
        <f>(-2*AJ3-3)/(-2*AJ3+6)</f>
        <v>-0.4211344498509999</v>
      </c>
      <c r="AO3" s="2">
        <f t="shared" si="4"/>
        <v>-0.65443424777227832</v>
      </c>
      <c r="AP3" s="3">
        <v>167503.903488732</v>
      </c>
      <c r="AQ3">
        <f>AM3/AL3</f>
        <v>1.1669663571940914</v>
      </c>
      <c r="AR3">
        <f t="shared" ref="AR3:AR18" si="11">-1.386/(AE3+1.27)+0.03463</f>
        <v>-0.63869358318500224</v>
      </c>
      <c r="AS3">
        <f t="shared" ref="AS3:AS18" si="12">1.35*(AL3/3255000)^-0.0723-1.386/(AE3+1.27)+0.03463</f>
        <v>1.1920965950465878</v>
      </c>
      <c r="AT3" s="2">
        <f>(2*AQ3+3)/(3-AQ3)</f>
        <v>2.9098935174060898</v>
      </c>
      <c r="AU3" s="2">
        <f t="shared" ref="AU3:AU18" si="13">(1+2*AN3)*(AL3-AL2)*(1-AQ3/3)/(3*AO3*AP3*AN3)</f>
        <v>3.1600724802344528E-2</v>
      </c>
      <c r="AV3" s="2">
        <f>(AV2+AU3)</f>
        <v>3.1600724802344528E-2</v>
      </c>
      <c r="AW3" s="2">
        <f t="shared" ref="AW3:AW18" si="14">2*(1-AN3)*(AL3-AL2)*(1-AQ3/3)/(9*AO3*AP3*AN3)</f>
        <v>0.18981197989078344</v>
      </c>
      <c r="AX3" s="2">
        <f>AX2+AW3</f>
        <v>0.18981197989078344</v>
      </c>
      <c r="AY3">
        <f t="shared" si="5"/>
        <v>66.92944684181353</v>
      </c>
    </row>
    <row r="4" spans="1:51" s="1" customFormat="1" x14ac:dyDescent="0.25">
      <c r="A4" s="1">
        <v>10.9153812583</v>
      </c>
      <c r="B4" s="1">
        <v>14.6845031847</v>
      </c>
      <c r="C4" s="1">
        <v>6.5318657661400001</v>
      </c>
      <c r="D4" s="1">
        <v>2.8489658878899999</v>
      </c>
      <c r="E4" s="1">
        <v>1.6527627898099999</v>
      </c>
      <c r="F4" s="1">
        <v>1.5148525612299999</v>
      </c>
      <c r="G4" s="1">
        <v>1.48708722493</v>
      </c>
      <c r="H4" s="1">
        <v>0.64994321099300001</v>
      </c>
      <c r="I4" s="1">
        <v>0.24055043375900001</v>
      </c>
      <c r="J4" s="1">
        <v>0.116880033622</v>
      </c>
      <c r="K4" s="1">
        <v>2.7057212661500001E-2</v>
      </c>
      <c r="L4" s="1">
        <v>4.2829391334099999E-2</v>
      </c>
      <c r="M4" s="1">
        <v>-0.17046216753400001</v>
      </c>
      <c r="N4" s="1">
        <v>0.57708046866200002</v>
      </c>
      <c r="O4" s="1">
        <v>0.13493248473200001</v>
      </c>
      <c r="P4" s="1">
        <v>2.00575144974</v>
      </c>
      <c r="Q4" s="1">
        <v>-0.79051154346800001</v>
      </c>
      <c r="R4" s="1">
        <v>47684</v>
      </c>
      <c r="S4" s="1">
        <v>83260.825491099997</v>
      </c>
      <c r="T4" s="1">
        <v>80331.198153200006</v>
      </c>
      <c r="U4" s="1">
        <v>243952.98033200001</v>
      </c>
      <c r="V4" s="1">
        <v>294.45071408400003</v>
      </c>
      <c r="W4" s="1">
        <v>217.63628506500001</v>
      </c>
      <c r="X4" s="1">
        <v>84784.593628799994</v>
      </c>
      <c r="Y4" s="1">
        <v>81760.372902899995</v>
      </c>
      <c r="Z4" s="1">
        <v>253526.225706</v>
      </c>
      <c r="AA4" s="1">
        <v>4.3079238560599998E-4</v>
      </c>
      <c r="AB4" s="1">
        <f t="shared" si="0"/>
        <v>1.1554047074608276</v>
      </c>
      <c r="AC4">
        <f t="shared" si="6"/>
        <v>1.0343812717757865</v>
      </c>
      <c r="AD4">
        <f t="shared" si="7"/>
        <v>0.12102343568504104</v>
      </c>
      <c r="AE4" s="2">
        <f t="shared" si="8"/>
        <v>1.6206165472530574</v>
      </c>
      <c r="AF4">
        <f t="shared" si="1"/>
        <v>0.15252898259082759</v>
      </c>
      <c r="AG4" s="1">
        <f t="shared" si="9"/>
        <v>8.9715182491779233E-2</v>
      </c>
      <c r="AH4" s="1">
        <f t="shared" si="9"/>
        <v>0.83217089851482995</v>
      </c>
      <c r="AI4">
        <f t="shared" si="10"/>
        <v>-0.1078086035595493</v>
      </c>
      <c r="AJ4">
        <f t="shared" ref="AJ4:AJ18" si="15">-(1.35-(1.35*(AL4/3255000)^-0.0723))+0.2354+1.382*AR4</f>
        <v>-3.4576878919942655E-2</v>
      </c>
      <c r="AK4">
        <f t="shared" ref="AK4:AK18" si="16">AI4+(1.35-(1.35*(AL4/3255000)^-0.0723))</f>
        <v>-0.4526178563952778</v>
      </c>
      <c r="AL4" s="1">
        <f t="shared" si="2"/>
        <v>140023.73074589999</v>
      </c>
      <c r="AM4" s="1">
        <f t="shared" si="3"/>
        <v>170253.74244015</v>
      </c>
      <c r="AN4" s="1">
        <f t="shared" ref="AN4:AN18" si="17">(-2*AJ4-3)/(-2*AJ4+6)</f>
        <v>-0.48290855020342288</v>
      </c>
      <c r="AO4" s="1">
        <f t="shared" si="4"/>
        <v>-0.54917636047771345</v>
      </c>
      <c r="AP4" s="3">
        <v>167503.903488732</v>
      </c>
      <c r="AQ4">
        <f t="shared" ref="AQ4:AQ18" si="18">AM4/AL4</f>
        <v>1.2158920601044989</v>
      </c>
      <c r="AR4">
        <f t="shared" si="11"/>
        <v>-0.4448524831806594</v>
      </c>
      <c r="AS4">
        <f t="shared" si="12"/>
        <v>1.2499567696550691</v>
      </c>
      <c r="AT4" s="1">
        <f t="shared" ref="AT4:AT18" si="19">(2*AQ4+3)/(3-AQ4)</f>
        <v>3.0445378324627312</v>
      </c>
      <c r="AU4" s="1">
        <f t="shared" si="13"/>
        <v>1.4014271946406425E-2</v>
      </c>
      <c r="AV4" s="1">
        <f t="shared" ref="AV4:AV18" si="20">AV3+AU4</f>
        <v>4.5614996748750955E-2</v>
      </c>
      <c r="AW4" s="1">
        <f t="shared" si="14"/>
        <v>0.4053076039296174</v>
      </c>
      <c r="AX4" s="1">
        <f>AX3+AW4</f>
        <v>0.59511958382040087</v>
      </c>
      <c r="AY4">
        <f t="shared" si="5"/>
        <v>202.48649776813525</v>
      </c>
    </row>
    <row r="5" spans="1:51" s="2" customFormat="1" x14ac:dyDescent="0.25">
      <c r="A5" s="2">
        <v>21.328496033499999</v>
      </c>
      <c r="B5" s="2">
        <v>27.302025838300001</v>
      </c>
      <c r="C5" s="2">
        <v>10.5729421177</v>
      </c>
      <c r="D5" s="2">
        <v>9.8720106467500006</v>
      </c>
      <c r="E5" s="2">
        <v>3.8507619011099998</v>
      </c>
      <c r="F5" s="2">
        <v>4.2822338321900002</v>
      </c>
      <c r="G5" s="2">
        <v>3.3036296725800001</v>
      </c>
      <c r="H5" s="2">
        <v>0.64625251195900002</v>
      </c>
      <c r="I5" s="2">
        <v>0.45026113872899998</v>
      </c>
      <c r="J5" s="2">
        <v>0.18839847256700001</v>
      </c>
      <c r="K5" s="2">
        <v>0.129366424945</v>
      </c>
      <c r="L5" s="2">
        <v>9.9086570984099995E-2</v>
      </c>
      <c r="M5" s="2">
        <v>-0.14791625707600001</v>
      </c>
      <c r="N5" s="2">
        <v>0.64253043302299995</v>
      </c>
      <c r="O5" s="2">
        <v>0.301342099925</v>
      </c>
      <c r="P5" s="2">
        <v>3.00595902406</v>
      </c>
      <c r="Q5" s="2">
        <v>-1.19131108365</v>
      </c>
      <c r="R5" s="2">
        <v>47684</v>
      </c>
      <c r="S5" s="2">
        <v>159419.719541</v>
      </c>
      <c r="T5" s="2">
        <v>152854.75061700001</v>
      </c>
      <c r="U5" s="2">
        <v>476979.68875500001</v>
      </c>
      <c r="V5" s="2">
        <v>581.86835996900004</v>
      </c>
      <c r="W5" s="2">
        <v>426.58274723699998</v>
      </c>
      <c r="X5" s="2">
        <v>162585.001204</v>
      </c>
      <c r="Y5" s="2">
        <v>155440.49785000001</v>
      </c>
      <c r="Z5" s="2">
        <v>499588.57497100002</v>
      </c>
      <c r="AA5" s="2">
        <v>1.06061289572E-4</v>
      </c>
      <c r="AB5" s="2">
        <f t="shared" si="0"/>
        <v>1.3765066520197045</v>
      </c>
      <c r="AC5">
        <f t="shared" si="6"/>
        <v>1.3622082097068715</v>
      </c>
      <c r="AD5">
        <f t="shared" si="7"/>
        <v>1.4298442312832949E-2</v>
      </c>
      <c r="AE5" s="2">
        <f t="shared" si="8"/>
        <v>2.5471234733867654</v>
      </c>
      <c r="AF5">
        <f t="shared" si="1"/>
        <v>-0.12647286001029556</v>
      </c>
      <c r="AG5" s="1">
        <f t="shared" si="9"/>
        <v>-0.10672499337220809</v>
      </c>
      <c r="AH5" s="1">
        <f t="shared" si="9"/>
        <v>0.926506926133708</v>
      </c>
      <c r="AI5">
        <f t="shared" si="10"/>
        <v>0.11519071294757506</v>
      </c>
      <c r="AJ5">
        <f t="shared" si="15"/>
        <v>4.6592275712897369E-2</v>
      </c>
      <c r="AK5">
        <f t="shared" si="16"/>
        <v>-0.14994799588181601</v>
      </c>
      <c r="AL5">
        <f t="shared" si="2"/>
        <v>272538.02467499999</v>
      </c>
      <c r="AM5">
        <f t="shared" si="3"/>
        <v>340575.82544400002</v>
      </c>
      <c r="AN5" s="1">
        <f t="shared" si="17"/>
        <v>-0.52366365232765677</v>
      </c>
      <c r="AO5">
        <f t="shared" si="4"/>
        <v>-0.49182737558953599</v>
      </c>
      <c r="AP5" s="3">
        <v>167503.903488732</v>
      </c>
      <c r="AQ5">
        <f t="shared" si="18"/>
        <v>1.2496451673124684</v>
      </c>
      <c r="AR5">
        <f t="shared" si="11"/>
        <v>-0.32847064624927191</v>
      </c>
      <c r="AS5">
        <f t="shared" si="12"/>
        <v>1.2866680625801192</v>
      </c>
      <c r="AT5">
        <f t="shared" si="19"/>
        <v>3.1418145806363222</v>
      </c>
      <c r="AU5" s="1">
        <f t="shared" si="13"/>
        <v>-2.827274824563621E-2</v>
      </c>
      <c r="AV5">
        <f t="shared" si="20"/>
        <v>1.7342248503114745E-2</v>
      </c>
      <c r="AW5" s="1">
        <f t="shared" si="14"/>
        <v>0.60681191920853017</v>
      </c>
      <c r="AX5">
        <f>AX4+AW5</f>
        <v>1.201931503028931</v>
      </c>
      <c r="AY5">
        <f t="shared" si="5"/>
        <v>405.25533765032992</v>
      </c>
    </row>
    <row r="6" spans="1:51" s="2" customFormat="1" x14ac:dyDescent="0.25">
      <c r="A6" s="2">
        <v>33.875225325000002</v>
      </c>
      <c r="B6" s="2">
        <v>41.819674580899999</v>
      </c>
      <c r="C6" s="2">
        <v>14.781316954099999</v>
      </c>
      <c r="D6" s="2">
        <v>20.399995736099999</v>
      </c>
      <c r="E6" s="2">
        <v>6.5534295782500003</v>
      </c>
      <c r="F6" s="2">
        <v>7.9175596301000004</v>
      </c>
      <c r="G6" s="2">
        <v>5.4369913728599997</v>
      </c>
      <c r="H6" s="2">
        <v>0.64013258568300002</v>
      </c>
      <c r="I6" s="2">
        <v>0.69094120819600002</v>
      </c>
      <c r="J6" s="2">
        <v>0.25888257059899999</v>
      </c>
      <c r="K6" s="2">
        <v>0.29941966411799997</v>
      </c>
      <c r="L6" s="2">
        <v>0.14201333979399999</v>
      </c>
      <c r="M6" s="2">
        <v>-0.13921555238700001</v>
      </c>
      <c r="N6" s="2">
        <v>0.82401229013199995</v>
      </c>
      <c r="O6" s="2">
        <v>0.49875283160200001</v>
      </c>
      <c r="P6" s="2">
        <v>4.0049613604200003</v>
      </c>
      <c r="Q6" s="2">
        <v>-1.6141632908400001</v>
      </c>
      <c r="R6" s="2">
        <v>47684</v>
      </c>
      <c r="S6" s="2">
        <v>253963.959661</v>
      </c>
      <c r="T6" s="2">
        <v>239945.831015</v>
      </c>
      <c r="U6" s="2">
        <v>784357.79609600001</v>
      </c>
      <c r="V6" s="2">
        <v>956.56759365799996</v>
      </c>
      <c r="W6" s="2">
        <v>695.05799973700005</v>
      </c>
      <c r="X6" s="2">
        <v>258215.709787</v>
      </c>
      <c r="Y6" s="2">
        <v>244609.248311</v>
      </c>
      <c r="Z6" s="2">
        <v>816397.83105499996</v>
      </c>
      <c r="AA6" s="2">
        <v>7.0379280839400006E-5</v>
      </c>
      <c r="AB6" s="2">
        <f t="shared" si="0"/>
        <v>1.7431384439147379</v>
      </c>
      <c r="AC6">
        <f t="shared" si="6"/>
        <v>1.6415850589659351</v>
      </c>
      <c r="AD6">
        <f t="shared" si="7"/>
        <v>0.10155338494880284</v>
      </c>
      <c r="AE6" s="2">
        <f t="shared" si="8"/>
        <v>3.4239152124484211</v>
      </c>
      <c r="AF6">
        <f t="shared" si="1"/>
        <v>-0.25934223629526221</v>
      </c>
      <c r="AG6" s="1">
        <f t="shared" si="9"/>
        <v>8.725494263596989E-2</v>
      </c>
      <c r="AH6" s="1">
        <f t="shared" si="9"/>
        <v>0.87679173906165575</v>
      </c>
      <c r="AI6">
        <f t="shared" si="10"/>
        <v>-9.9516155032836312E-2</v>
      </c>
      <c r="AJ6">
        <f t="shared" si="15"/>
        <v>8.541538694951295E-2</v>
      </c>
      <c r="AK6">
        <f t="shared" si="16"/>
        <v>-0.30974416433533181</v>
      </c>
      <c r="AL6">
        <f t="shared" si="2"/>
        <v>439740.92971766664</v>
      </c>
      <c r="AM6">
        <f t="shared" si="3"/>
        <v>564985.352006</v>
      </c>
      <c r="AN6" s="1">
        <f t="shared" si="17"/>
        <v>-0.5439592934960884</v>
      </c>
      <c r="AO6">
        <f t="shared" si="4"/>
        <v>-0.45237871313153155</v>
      </c>
      <c r="AP6" s="3">
        <v>167503.903488732</v>
      </c>
      <c r="AQ6">
        <f t="shared" si="18"/>
        <v>1.2848141117287988</v>
      </c>
      <c r="AR6">
        <f t="shared" si="11"/>
        <v>-0.26064589171706409</v>
      </c>
      <c r="AS6">
        <f t="shared" si="12"/>
        <v>1.2995821175854314</v>
      </c>
      <c r="AT6">
        <f t="shared" si="19"/>
        <v>3.2472446640004891</v>
      </c>
      <c r="AU6" s="1">
        <f t="shared" si="13"/>
        <v>-6.7967251757976202E-2</v>
      </c>
      <c r="AV6">
        <f t="shared" si="20"/>
        <v>-5.0625003254861453E-2</v>
      </c>
      <c r="AW6" s="1">
        <f t="shared" si="14"/>
        <v>0.79572608853425886</v>
      </c>
      <c r="AX6">
        <f t="shared" ref="AX6:AX18" si="21">AX5+AW6</f>
        <v>1.9976575915631898</v>
      </c>
      <c r="AY6">
        <f t="shared" si="5"/>
        <v>672.45894328324471</v>
      </c>
    </row>
    <row r="7" spans="1:51" x14ac:dyDescent="0.25">
      <c r="A7">
        <v>48.216694473399997</v>
      </c>
      <c r="B7">
        <v>58.057232393</v>
      </c>
      <c r="C7">
        <v>19.2941246633</v>
      </c>
      <c r="D7">
        <v>33.373787714700001</v>
      </c>
      <c r="E7">
        <v>9.4129531854199993</v>
      </c>
      <c r="F7">
        <v>12.4417949259</v>
      </c>
      <c r="G7">
        <v>7.8240945787599996</v>
      </c>
      <c r="H7">
        <v>0.63802613357899995</v>
      </c>
      <c r="I7">
        <v>0.961625825775</v>
      </c>
      <c r="J7">
        <v>0.330824615017</v>
      </c>
      <c r="K7">
        <v>0.50536559137500003</v>
      </c>
      <c r="L7">
        <v>0.19449305486900001</v>
      </c>
      <c r="M7">
        <v>-9.1703472768000005E-2</v>
      </c>
      <c r="N7">
        <v>0.88691564574500004</v>
      </c>
      <c r="O7">
        <v>0.72848666411999996</v>
      </c>
      <c r="P7">
        <v>5.0012490301800003</v>
      </c>
      <c r="Q7">
        <v>-2.0628009756700001</v>
      </c>
      <c r="R7">
        <v>47684</v>
      </c>
      <c r="S7">
        <v>364050.32354700001</v>
      </c>
      <c r="T7">
        <v>339613.02193699998</v>
      </c>
      <c r="U7">
        <v>1137611.7582100001</v>
      </c>
      <c r="V7">
        <v>1398.17751103</v>
      </c>
      <c r="W7">
        <v>1006.57904301</v>
      </c>
      <c r="X7">
        <v>368393.35385499999</v>
      </c>
      <c r="Y7">
        <v>346931.29490099999</v>
      </c>
      <c r="Z7">
        <v>1184525.05162</v>
      </c>
      <c r="AA7">
        <v>4.5120998214200001E-5</v>
      </c>
      <c r="AB7">
        <f t="shared" si="0"/>
        <v>1.869331517916184</v>
      </c>
      <c r="AC7">
        <f t="shared" si="6"/>
        <v>1.883206681787722</v>
      </c>
      <c r="AD7">
        <f t="shared" si="7"/>
        <v>-1.3875163871537977E-2</v>
      </c>
      <c r="AE7" s="2">
        <f t="shared" si="8"/>
        <v>4.3781385242079391</v>
      </c>
      <c r="AF7">
        <f t="shared" si="1"/>
        <v>-0.63129299717381615</v>
      </c>
      <c r="AG7" s="1">
        <f t="shared" si="9"/>
        <v>-0.11542854882034081</v>
      </c>
      <c r="AH7" s="1">
        <f t="shared" si="9"/>
        <v>0.95422331175951802</v>
      </c>
      <c r="AI7">
        <f t="shared" si="10"/>
        <v>0.12096597033193311</v>
      </c>
      <c r="AJ7">
        <f t="shared" si="15"/>
        <v>0.11375121946020461</v>
      </c>
      <c r="AK7">
        <f t="shared" si="16"/>
        <v>-4.8656373532525513E-2</v>
      </c>
      <c r="AL7">
        <f t="shared" si="2"/>
        <v>633283.23345866671</v>
      </c>
      <c r="AM7">
        <f t="shared" si="3"/>
        <v>826862.72724200005</v>
      </c>
      <c r="AN7" s="1">
        <f t="shared" si="17"/>
        <v>-0.5591171593872083</v>
      </c>
      <c r="AO7">
        <f t="shared" si="4"/>
        <v>-0.42945742451415964</v>
      </c>
      <c r="AP7" s="3">
        <v>167503.903488732</v>
      </c>
      <c r="AQ7">
        <f t="shared" si="18"/>
        <v>1.3056760128104163</v>
      </c>
      <c r="AR7">
        <f t="shared" si="11"/>
        <v>-0.21076058205807094</v>
      </c>
      <c r="AS7">
        <f t="shared" si="12"/>
        <v>1.3088617618063878</v>
      </c>
      <c r="AT7">
        <f t="shared" si="19"/>
        <v>3.3118530269576829</v>
      </c>
      <c r="AU7" s="1">
        <f t="shared" si="13"/>
        <v>-0.10710889552206411</v>
      </c>
      <c r="AV7">
        <f t="shared" si="20"/>
        <v>-0.15773389877692556</v>
      </c>
      <c r="AW7" s="1">
        <f t="shared" si="14"/>
        <v>0.94160656940944598</v>
      </c>
      <c r="AX7">
        <f t="shared" si="21"/>
        <v>2.9392641609726358</v>
      </c>
      <c r="AY7">
        <f t="shared" si="5"/>
        <v>985.887740696366</v>
      </c>
    </row>
    <row r="8" spans="1:51" x14ac:dyDescent="0.25">
      <c r="A8">
        <v>64.043480911700001</v>
      </c>
      <c r="B8">
        <v>75.890187606300003</v>
      </c>
      <c r="C8">
        <v>23.9064221836</v>
      </c>
      <c r="D8">
        <v>48.247519746899997</v>
      </c>
      <c r="E8">
        <v>12.5052542864</v>
      </c>
      <c r="F8">
        <v>17.878378889899999</v>
      </c>
      <c r="G8">
        <v>10.5557222657</v>
      </c>
      <c r="H8">
        <v>0.63406363450799996</v>
      </c>
      <c r="I8">
        <v>1.2603437183699999</v>
      </c>
      <c r="J8">
        <v>0.40141720574099998</v>
      </c>
      <c r="K8">
        <v>0.73201129560900002</v>
      </c>
      <c r="L8">
        <v>0.26957704062400001</v>
      </c>
      <c r="M8">
        <v>-3.4166949028599999E-2</v>
      </c>
      <c r="N8">
        <v>1.0190569147899999</v>
      </c>
      <c r="O8">
        <v>0.981842683612</v>
      </c>
      <c r="P8">
        <v>6.00125063603</v>
      </c>
      <c r="Q8">
        <v>-2.5424299371100001</v>
      </c>
      <c r="R8">
        <v>47684</v>
      </c>
      <c r="S8">
        <v>486070.076413</v>
      </c>
      <c r="T8">
        <v>451352.77540699998</v>
      </c>
      <c r="U8">
        <v>1534502.1742100001</v>
      </c>
      <c r="V8">
        <v>1893.56471354</v>
      </c>
      <c r="W8">
        <v>1349.8612750499999</v>
      </c>
      <c r="X8">
        <v>489940.08461800002</v>
      </c>
      <c r="Y8">
        <v>460484.44454499998</v>
      </c>
      <c r="Z8">
        <v>1591445.4774</v>
      </c>
      <c r="AA8">
        <v>3.9617847022000001E-5</v>
      </c>
      <c r="AB8">
        <f t="shared" si="0"/>
        <v>2.106716425718147</v>
      </c>
      <c r="AC8">
        <f t="shared" si="6"/>
        <v>2.0959659402397075</v>
      </c>
      <c r="AD8">
        <f t="shared" si="7"/>
        <v>1.0750485478439487E-2</v>
      </c>
      <c r="AE8" s="2">
        <f t="shared" si="8"/>
        <v>5.2990118274572842</v>
      </c>
      <c r="AF8">
        <f t="shared" si="1"/>
        <v>-0.893908892296853</v>
      </c>
      <c r="AG8" s="1">
        <f t="shared" si="9"/>
        <v>2.4625649349977463E-2</v>
      </c>
      <c r="AH8" s="1">
        <f t="shared" si="9"/>
        <v>0.92087330324934502</v>
      </c>
      <c r="AI8">
        <f t="shared" si="10"/>
        <v>-2.6741625870882232E-2</v>
      </c>
      <c r="AJ8">
        <f t="shared" si="15"/>
        <v>0.12964066164558649</v>
      </c>
      <c r="AK8">
        <f t="shared" si="16"/>
        <v>-0.16471268996780364</v>
      </c>
      <c r="AL8">
        <f t="shared" si="2"/>
        <v>847290.0021876666</v>
      </c>
      <c r="AM8">
        <f t="shared" si="3"/>
        <v>1116233.2128185001</v>
      </c>
      <c r="AN8" s="1">
        <f t="shared" si="17"/>
        <v>-0.56774796098521407</v>
      </c>
      <c r="AO8">
        <f t="shared" si="4"/>
        <v>-0.41720383414204887</v>
      </c>
      <c r="AP8" s="3">
        <v>167503.903488732</v>
      </c>
      <c r="AQ8">
        <f t="shared" si="18"/>
        <v>1.317415772564805</v>
      </c>
      <c r="AR8">
        <f t="shared" si="11"/>
        <v>-0.17636063853208025</v>
      </c>
      <c r="AS8">
        <f t="shared" si="12"/>
        <v>1.3116104255648411</v>
      </c>
      <c r="AT8">
        <f t="shared" si="19"/>
        <v>3.348914992338258</v>
      </c>
      <c r="AU8" s="1">
        <f t="shared" si="13"/>
        <v>-0.1366341413178794</v>
      </c>
      <c r="AV8">
        <f t="shared" si="20"/>
        <v>-0.29436804009480499</v>
      </c>
      <c r="AW8" s="1">
        <f t="shared" si="14"/>
        <v>1.0539451093778878</v>
      </c>
      <c r="AX8">
        <f t="shared" si="21"/>
        <v>3.9932092703505235</v>
      </c>
      <c r="AY8">
        <f t="shared" si="5"/>
        <v>1332.6255506436266</v>
      </c>
    </row>
    <row r="9" spans="1:51" x14ac:dyDescent="0.25">
      <c r="A9">
        <v>81.032561823500004</v>
      </c>
      <c r="B9">
        <v>95.086713149399998</v>
      </c>
      <c r="C9">
        <v>28.627069950500001</v>
      </c>
      <c r="D9">
        <v>64.128557561299999</v>
      </c>
      <c r="E9">
        <v>15.8907736533</v>
      </c>
      <c r="F9">
        <v>24.223642505299999</v>
      </c>
      <c r="G9">
        <v>13.649560002999999</v>
      </c>
      <c r="H9">
        <v>0.63280965018199997</v>
      </c>
      <c r="I9">
        <v>1.5787492599399999</v>
      </c>
      <c r="J9">
        <v>0.48580010204500002</v>
      </c>
      <c r="K9">
        <v>0.99439447343200005</v>
      </c>
      <c r="L9">
        <v>0.306769519426</v>
      </c>
      <c r="M9">
        <v>7.9814074845900002E-2</v>
      </c>
      <c r="N9">
        <v>1.03420740687</v>
      </c>
      <c r="O9">
        <v>1.25917056719</v>
      </c>
      <c r="P9">
        <v>7.0049336642000002</v>
      </c>
      <c r="Q9">
        <v>-3.0490753779199999</v>
      </c>
      <c r="R9">
        <v>47684</v>
      </c>
      <c r="S9">
        <v>615802.91054700001</v>
      </c>
      <c r="T9">
        <v>574156.931186</v>
      </c>
      <c r="U9">
        <v>1977403.2223</v>
      </c>
      <c r="V9">
        <v>2439.9928299899998</v>
      </c>
      <c r="W9">
        <v>1720.0985234</v>
      </c>
      <c r="X9">
        <v>620619.34866000002</v>
      </c>
      <c r="Y9">
        <v>584119.59189799998</v>
      </c>
      <c r="Z9">
        <v>2033008.85213</v>
      </c>
      <c r="AA9">
        <v>2.18776606201E-5</v>
      </c>
      <c r="AB9">
        <f t="shared" si="0"/>
        <v>2.1818399647471343</v>
      </c>
      <c r="AC9">
        <f t="shared" si="6"/>
        <v>2.2875106850711382</v>
      </c>
      <c r="AD9">
        <f t="shared" si="7"/>
        <v>-0.10567072032400393</v>
      </c>
      <c r="AE9" s="2">
        <f t="shared" si="8"/>
        <v>6.2776536759509556</v>
      </c>
      <c r="AF9">
        <f t="shared" si="1"/>
        <v>-1.3206268673528658</v>
      </c>
      <c r="AG9" s="1">
        <f t="shared" si="9"/>
        <v>-0.11642120580244342</v>
      </c>
      <c r="AH9" s="1">
        <f t="shared" si="9"/>
        <v>0.97864184849367142</v>
      </c>
      <c r="AI9">
        <f t="shared" si="10"/>
        <v>0.11896201453232283</v>
      </c>
      <c r="AJ9">
        <f t="shared" si="15"/>
        <v>0.14164293772304554</v>
      </c>
      <c r="AK9">
        <f t="shared" si="16"/>
        <v>6.796617240530628E-3</v>
      </c>
      <c r="AL9">
        <f t="shared" si="2"/>
        <v>1079249.2642293333</v>
      </c>
      <c r="AM9">
        <f t="shared" si="3"/>
        <v>1430639.381851</v>
      </c>
      <c r="AN9" s="1">
        <f t="shared" si="17"/>
        <v>-0.57433095374561782</v>
      </c>
      <c r="AO9">
        <f t="shared" si="4"/>
        <v>-0.4086915778392004</v>
      </c>
      <c r="AP9" s="3">
        <v>167503.903488732</v>
      </c>
      <c r="AQ9">
        <f t="shared" si="18"/>
        <v>1.3255875442941221</v>
      </c>
      <c r="AR9">
        <f t="shared" si="11"/>
        <v>-0.14900322689489628</v>
      </c>
      <c r="AS9">
        <f t="shared" si="12"/>
        <v>1.3131621703968959</v>
      </c>
      <c r="AT9">
        <f t="shared" si="19"/>
        <v>3.3750197386138607</v>
      </c>
      <c r="AU9" s="1">
        <f t="shared" si="13"/>
        <v>-0.16317308041796033</v>
      </c>
      <c r="AV9">
        <f t="shared" si="20"/>
        <v>-0.4575411205127653</v>
      </c>
      <c r="AW9" s="1">
        <f t="shared" si="14"/>
        <v>1.1520029380992691</v>
      </c>
      <c r="AX9">
        <f t="shared" si="21"/>
        <v>5.1452122084497924</v>
      </c>
      <c r="AY9">
        <f t="shared" si="5"/>
        <v>1708.8414786126064</v>
      </c>
    </row>
    <row r="10" spans="1:51" x14ac:dyDescent="0.25">
      <c r="A10">
        <v>98.931897493400001</v>
      </c>
      <c r="B10">
        <v>115.27521770600001</v>
      </c>
      <c r="C10">
        <v>33.399189540199998</v>
      </c>
      <c r="D10">
        <v>81.281858054699995</v>
      </c>
      <c r="E10">
        <v>19.563912191</v>
      </c>
      <c r="F10">
        <v>31.2956436039</v>
      </c>
      <c r="G10">
        <v>17.169027646</v>
      </c>
      <c r="H10">
        <v>0.63060043087399997</v>
      </c>
      <c r="I10">
        <v>1.9256355833800001</v>
      </c>
      <c r="J10">
        <v>0.56847030545499999</v>
      </c>
      <c r="K10">
        <v>1.2792937821599999</v>
      </c>
      <c r="L10">
        <v>0.347665576576</v>
      </c>
      <c r="M10">
        <v>0.18195188095699999</v>
      </c>
      <c r="N10">
        <v>1.12125687958</v>
      </c>
      <c r="O10">
        <v>1.55845487161</v>
      </c>
      <c r="P10">
        <v>8.0019384663200004</v>
      </c>
      <c r="Q10">
        <v>-3.5864747638500001</v>
      </c>
      <c r="R10">
        <v>47684</v>
      </c>
      <c r="S10">
        <v>751173.49398499995</v>
      </c>
      <c r="T10">
        <v>704576.24035199999</v>
      </c>
      <c r="U10">
        <v>2429813.0644899998</v>
      </c>
      <c r="V10">
        <v>3016.4264324999999</v>
      </c>
      <c r="W10">
        <v>2104.51252217</v>
      </c>
      <c r="X10">
        <v>757927.530914</v>
      </c>
      <c r="Y10">
        <v>715311.01732300001</v>
      </c>
      <c r="Z10">
        <v>2490476.11094</v>
      </c>
      <c r="AA10">
        <v>1.7742807157500001E-5</v>
      </c>
      <c r="AB10">
        <f t="shared" si="0"/>
        <v>2.3141896037873311</v>
      </c>
      <c r="AC10">
        <f t="shared" si="6"/>
        <v>2.4586744757517636</v>
      </c>
      <c r="AD10">
        <f t="shared" si="7"/>
        <v>-0.14448487196443249</v>
      </c>
      <c r="AE10" s="2">
        <f t="shared" si="8"/>
        <v>7.2305419317242237</v>
      </c>
      <c r="AF10">
        <f t="shared" si="1"/>
        <v>-1.6867796293726691</v>
      </c>
      <c r="AG10" s="1">
        <f t="shared" si="9"/>
        <v>-3.8814151640428562E-2</v>
      </c>
      <c r="AH10" s="1">
        <f t="shared" si="9"/>
        <v>0.95288825577326808</v>
      </c>
      <c r="AI10">
        <f t="shared" si="10"/>
        <v>4.0733161947652412E-2</v>
      </c>
      <c r="AJ10">
        <f t="shared" si="15"/>
        <v>0.14886033193444792</v>
      </c>
      <c r="AK10">
        <f t="shared" si="16"/>
        <v>-5.0201437626560159E-2</v>
      </c>
      <c r="AL10">
        <f t="shared" si="2"/>
        <v>1321238.2197256668</v>
      </c>
      <c r="AM10">
        <f t="shared" si="3"/>
        <v>1753856.8368215</v>
      </c>
      <c r="AN10" s="1">
        <f t="shared" si="17"/>
        <v>-0.57831622575444386</v>
      </c>
      <c r="AO10">
        <f t="shared" si="4"/>
        <v>-0.40567920480893627</v>
      </c>
      <c r="AP10" s="3">
        <v>167503.903488732</v>
      </c>
      <c r="AQ10">
        <f t="shared" si="18"/>
        <v>1.3274342284661271</v>
      </c>
      <c r="AR10">
        <f t="shared" si="11"/>
        <v>-0.12841842810402654</v>
      </c>
      <c r="AS10">
        <f t="shared" si="12"/>
        <v>1.3125161714701861</v>
      </c>
      <c r="AT10">
        <f t="shared" si="19"/>
        <v>3.3809543117376486</v>
      </c>
      <c r="AU10" s="1">
        <f t="shared" si="13"/>
        <v>-0.17924412494726452</v>
      </c>
      <c r="AV10">
        <f t="shared" si="20"/>
        <v>-0.63678524546002979</v>
      </c>
      <c r="AW10" s="1">
        <f t="shared" si="14"/>
        <v>1.2041093998513746</v>
      </c>
      <c r="AX10">
        <f t="shared" si="21"/>
        <v>6.3493216083011674</v>
      </c>
      <c r="AY10">
        <f t="shared" si="5"/>
        <v>2096.6708599958552</v>
      </c>
    </row>
    <row r="11" spans="1:51" x14ac:dyDescent="0.25">
      <c r="A11">
        <v>117.528065302</v>
      </c>
      <c r="B11">
        <v>136.213289887</v>
      </c>
      <c r="C11">
        <v>38.247727106600003</v>
      </c>
      <c r="D11">
        <v>99.462666924299995</v>
      </c>
      <c r="E11">
        <v>23.606874510600001</v>
      </c>
      <c r="F11">
        <v>38.857743811600002</v>
      </c>
      <c r="G11">
        <v>21.0699249816</v>
      </c>
      <c r="H11">
        <v>0.629145667199</v>
      </c>
      <c r="I11">
        <v>2.2936254151700002</v>
      </c>
      <c r="J11">
        <v>0.658977121695</v>
      </c>
      <c r="K11">
        <v>1.55929376428</v>
      </c>
      <c r="L11">
        <v>0.43247409380500001</v>
      </c>
      <c r="M11">
        <v>0.28609701869900001</v>
      </c>
      <c r="N11">
        <v>1.2319720143499999</v>
      </c>
      <c r="O11">
        <v>1.87156117439</v>
      </c>
      <c r="P11">
        <v>9.0038048627999991</v>
      </c>
      <c r="Q11">
        <v>-4.1395431688200004</v>
      </c>
      <c r="R11">
        <v>47684</v>
      </c>
      <c r="S11">
        <v>893843.01265799999</v>
      </c>
      <c r="T11">
        <v>841449.98602199997</v>
      </c>
      <c r="U11">
        <v>2896701.3707900001</v>
      </c>
      <c r="V11">
        <v>3618.4594032800001</v>
      </c>
      <c r="W11">
        <v>2457.6409865099999</v>
      </c>
      <c r="X11">
        <v>900990.52882300003</v>
      </c>
      <c r="Y11">
        <v>853133.65409900004</v>
      </c>
      <c r="Z11">
        <v>2959388.5390499998</v>
      </c>
      <c r="AA11">
        <v>2.0069621889200002E-5</v>
      </c>
      <c r="AB11">
        <f t="shared" si="0"/>
        <v>2.4013414074031125</v>
      </c>
      <c r="AC11">
        <f t="shared" si="6"/>
        <v>2.6137464712908529</v>
      </c>
      <c r="AD11">
        <f t="shared" si="7"/>
        <v>-0.21240506388774039</v>
      </c>
      <c r="AE11" s="2">
        <f t="shared" si="8"/>
        <v>8.203357726998961</v>
      </c>
      <c r="AF11">
        <f t="shared" si="1"/>
        <v>-2.100561023996887</v>
      </c>
      <c r="AG11" s="1">
        <f t="shared" si="9"/>
        <v>-6.7920191923307893E-2</v>
      </c>
      <c r="AH11" s="1">
        <f t="shared" si="9"/>
        <v>0.97281579527473738</v>
      </c>
      <c r="AI11">
        <f t="shared" si="10"/>
        <v>6.9818142605431524E-2</v>
      </c>
      <c r="AJ11">
        <f t="shared" si="15"/>
        <v>0.15406296642643291</v>
      </c>
      <c r="AK11">
        <f t="shared" si="16"/>
        <v>-3.1797318460938667E-3</v>
      </c>
      <c r="AL11">
        <f t="shared" si="2"/>
        <v>1571170.907324</v>
      </c>
      <c r="AM11">
        <f t="shared" si="3"/>
        <v>2082326.4475889998</v>
      </c>
      <c r="AN11" s="1">
        <f t="shared" si="17"/>
        <v>-0.58120153289177667</v>
      </c>
      <c r="AO11">
        <f t="shared" si="4"/>
        <v>-0.4057655769518167</v>
      </c>
      <c r="AP11" s="3">
        <v>167503.903488732</v>
      </c>
      <c r="AQ11">
        <f t="shared" si="18"/>
        <v>1.3253341427608241</v>
      </c>
      <c r="AR11">
        <f t="shared" si="11"/>
        <v>-0.11167504198631872</v>
      </c>
      <c r="AS11">
        <f t="shared" si="12"/>
        <v>1.3113228324652066</v>
      </c>
      <c r="AT11">
        <f t="shared" si="19"/>
        <v>3.374206419206061</v>
      </c>
      <c r="AU11" s="1">
        <f t="shared" si="13"/>
        <v>-0.19119479063002939</v>
      </c>
      <c r="AV11">
        <f t="shared" si="20"/>
        <v>-0.82798003609005921</v>
      </c>
      <c r="AW11" s="1">
        <f t="shared" si="14"/>
        <v>1.2410171961821042</v>
      </c>
      <c r="AX11">
        <f t="shared" si="21"/>
        <v>7.590338804483272</v>
      </c>
      <c r="AY11">
        <f t="shared" si="5"/>
        <v>2492.6820608569533</v>
      </c>
    </row>
    <row r="12" spans="1:51" x14ac:dyDescent="0.25">
      <c r="A12">
        <v>136.61812978099999</v>
      </c>
      <c r="B12">
        <v>157.682961267</v>
      </c>
      <c r="C12">
        <v>43.019344275999998</v>
      </c>
      <c r="D12">
        <v>118.35459930899999</v>
      </c>
      <c r="E12">
        <v>27.676257709800002</v>
      </c>
      <c r="F12">
        <v>46.923404515800001</v>
      </c>
      <c r="G12">
        <v>25.318606614</v>
      </c>
      <c r="H12">
        <v>0.62933993313199998</v>
      </c>
      <c r="I12">
        <v>2.6778499780899998</v>
      </c>
      <c r="J12">
        <v>0.75068895906699995</v>
      </c>
      <c r="K12">
        <v>1.8625722302700001</v>
      </c>
      <c r="L12">
        <v>0.50069472964100004</v>
      </c>
      <c r="M12">
        <v>0.409721690832</v>
      </c>
      <c r="N12">
        <v>1.2927120860900001</v>
      </c>
      <c r="O12">
        <v>2.2023488978499999</v>
      </c>
      <c r="P12">
        <v>10.004210800299999</v>
      </c>
      <c r="Q12">
        <v>-4.7003139893699997</v>
      </c>
      <c r="R12">
        <v>47684</v>
      </c>
      <c r="S12">
        <v>1039679.46375</v>
      </c>
      <c r="T12">
        <v>985768.36074399995</v>
      </c>
      <c r="U12">
        <v>3361634.4641499999</v>
      </c>
      <c r="V12">
        <v>4230.6015365699996</v>
      </c>
      <c r="W12">
        <v>2882.8498941600001</v>
      </c>
      <c r="X12">
        <v>1048346.92827</v>
      </c>
      <c r="Y12">
        <v>995758.55296600005</v>
      </c>
      <c r="Z12">
        <v>3426616.5286400001</v>
      </c>
      <c r="AA12">
        <v>2.0197591179899999E-5</v>
      </c>
      <c r="AB12">
        <f t="shared" si="0"/>
        <v>2.389703347742278</v>
      </c>
      <c r="AC12">
        <f t="shared" si="6"/>
        <v>2.7536903623769238</v>
      </c>
      <c r="AD12">
        <f t="shared" si="7"/>
        <v>-0.36398701463464578</v>
      </c>
      <c r="AE12" s="2">
        <f t="shared" si="8"/>
        <v>9.2076430177192403</v>
      </c>
      <c r="AF12">
        <f t="shared" si="1"/>
        <v>-2.6124020524077216</v>
      </c>
      <c r="AG12" s="1">
        <f t="shared" si="9"/>
        <v>-0.15158195074690539</v>
      </c>
      <c r="AH12" s="1">
        <f t="shared" si="9"/>
        <v>1.0042852907202793</v>
      </c>
      <c r="AI12">
        <f t="shared" si="10"/>
        <v>0.15093514975031641</v>
      </c>
      <c r="AJ12">
        <f t="shared" si="15"/>
        <v>0.15819835063500168</v>
      </c>
      <c r="AK12">
        <f t="shared" si="16"/>
        <v>9.3182206481999375E-2</v>
      </c>
      <c r="AL12">
        <f t="shared" si="2"/>
        <v>1823574.0032919999</v>
      </c>
      <c r="AM12">
        <f t="shared" si="3"/>
        <v>2404563.7880220003</v>
      </c>
      <c r="AN12" s="1">
        <f t="shared" si="17"/>
        <v>-0.58350249427349254</v>
      </c>
      <c r="AO12">
        <f t="shared" si="4"/>
        <v>-0.40917280246593823</v>
      </c>
      <c r="AP12" s="3">
        <v>167503.903488732</v>
      </c>
      <c r="AQ12">
        <f t="shared" si="18"/>
        <v>1.3185995104564832</v>
      </c>
      <c r="AR12">
        <f t="shared" si="11"/>
        <v>-9.7651658924251344E-2</v>
      </c>
      <c r="AS12">
        <f t="shared" si="12"/>
        <v>1.3101012843440658</v>
      </c>
      <c r="AT12">
        <f t="shared" si="19"/>
        <v>3.3526807301236179</v>
      </c>
      <c r="AU12" s="1">
        <f t="shared" si="13"/>
        <v>-0.19691480695309577</v>
      </c>
      <c r="AV12">
        <f t="shared" si="20"/>
        <v>-1.024894843043155</v>
      </c>
      <c r="AW12" s="1">
        <f t="shared" si="14"/>
        <v>1.244733628149016</v>
      </c>
      <c r="AX12">
        <f t="shared" si="21"/>
        <v>8.8350724326322876</v>
      </c>
      <c r="AY12">
        <f t="shared" si="5"/>
        <v>2885.3704377407312</v>
      </c>
    </row>
    <row r="13" spans="1:51" x14ac:dyDescent="0.25">
      <c r="A13">
        <v>156.072675395</v>
      </c>
      <c r="B13">
        <v>179.82437239199999</v>
      </c>
      <c r="C13">
        <v>47.625758427299999</v>
      </c>
      <c r="D13">
        <v>137.49286765100001</v>
      </c>
      <c r="E13">
        <v>31.337078601399998</v>
      </c>
      <c r="F13">
        <v>54.890184683400001</v>
      </c>
      <c r="G13">
        <v>29.1154198419</v>
      </c>
      <c r="H13">
        <v>0.62867913897500005</v>
      </c>
      <c r="I13">
        <v>3.0782831081099999</v>
      </c>
      <c r="J13">
        <v>0.84130364316999995</v>
      </c>
      <c r="K13">
        <v>2.1953022799599999</v>
      </c>
      <c r="L13">
        <v>0.53832248337900002</v>
      </c>
      <c r="M13">
        <v>0.537214693859</v>
      </c>
      <c r="N13">
        <v>1.35323998626</v>
      </c>
      <c r="O13">
        <v>2.5429903985700002</v>
      </c>
      <c r="P13">
        <v>11.0004755409</v>
      </c>
      <c r="Q13">
        <v>-5.2716160597400004</v>
      </c>
      <c r="R13">
        <v>47684</v>
      </c>
      <c r="S13">
        <v>1189146.5580899999</v>
      </c>
      <c r="T13">
        <v>1135536.4364499999</v>
      </c>
      <c r="U13">
        <v>3834213.3267299999</v>
      </c>
      <c r="V13">
        <v>4865.3939623200004</v>
      </c>
      <c r="W13">
        <v>3279.0129152300001</v>
      </c>
      <c r="X13">
        <v>1198149.72844</v>
      </c>
      <c r="Y13">
        <v>1143710.54452</v>
      </c>
      <c r="Z13">
        <v>3900788.0460600001</v>
      </c>
      <c r="AA13">
        <v>2.8604110260300001E-5</v>
      </c>
      <c r="AB13">
        <f t="shared" si="0"/>
        <v>2.4292901229628905</v>
      </c>
      <c r="AC13">
        <f t="shared" si="6"/>
        <v>2.8830157949666879</v>
      </c>
      <c r="AD13">
        <f t="shared" si="7"/>
        <v>-0.45372567200379743</v>
      </c>
      <c r="AE13" s="2">
        <f t="shared" si="8"/>
        <v>10.190712166579036</v>
      </c>
      <c r="AF13">
        <f t="shared" si="1"/>
        <v>-3.0709476474871096</v>
      </c>
      <c r="AG13" s="1">
        <f t="shared" si="9"/>
        <v>-8.9738657369151653E-2</v>
      </c>
      <c r="AH13" s="1">
        <f t="shared" si="9"/>
        <v>0.98306914885979602</v>
      </c>
      <c r="AI13">
        <f t="shared" si="10"/>
        <v>9.1284176167296296E-2</v>
      </c>
      <c r="AJ13">
        <f t="shared" si="15"/>
        <v>0.16050907086443611</v>
      </c>
      <c r="AK13">
        <f t="shared" si="16"/>
        <v>4.6901743124891773E-2</v>
      </c>
      <c r="AL13">
        <f t="shared" si="2"/>
        <v>2080882.7730066665</v>
      </c>
      <c r="AM13">
        <f t="shared" si="3"/>
        <v>2729857.9095800002</v>
      </c>
      <c r="AN13" s="1">
        <f t="shared" si="17"/>
        <v>-0.58479111654353855</v>
      </c>
      <c r="AO13">
        <f t="shared" si="4"/>
        <v>-0.41307236706408745</v>
      </c>
      <c r="AP13" s="3">
        <v>167503.903488732</v>
      </c>
      <c r="AQ13">
        <f t="shared" si="18"/>
        <v>1.3118749143353376</v>
      </c>
      <c r="AR13">
        <f t="shared" si="11"/>
        <v>-8.6304893037603775E-2</v>
      </c>
      <c r="AS13">
        <f t="shared" si="12"/>
        <v>1.3080775400048008</v>
      </c>
      <c r="AT13">
        <f t="shared" si="19"/>
        <v>3.3313584854741061</v>
      </c>
      <c r="AU13" s="1">
        <f t="shared" si="13"/>
        <v>-0.20227639732769742</v>
      </c>
      <c r="AV13">
        <f t="shared" si="20"/>
        <v>-1.2271712403708523</v>
      </c>
      <c r="AW13" s="1">
        <f t="shared" si="14"/>
        <v>1.2602178570863294</v>
      </c>
      <c r="AX13">
        <f t="shared" si="21"/>
        <v>10.095290289718617</v>
      </c>
      <c r="AY13">
        <f t="shared" si="5"/>
        <v>3280.3454628033014</v>
      </c>
    </row>
    <row r="14" spans="1:51" x14ac:dyDescent="0.25">
      <c r="A14">
        <v>175.754296737</v>
      </c>
      <c r="B14">
        <v>202.38086054199999</v>
      </c>
      <c r="C14">
        <v>52.251087799899999</v>
      </c>
      <c r="D14">
        <v>156.160169766</v>
      </c>
      <c r="E14">
        <v>34.687540263499997</v>
      </c>
      <c r="F14">
        <v>63.296373385499997</v>
      </c>
      <c r="G14">
        <v>32.897435313000003</v>
      </c>
      <c r="H14">
        <v>0.62841998399300003</v>
      </c>
      <c r="I14">
        <v>3.4892482345700002</v>
      </c>
      <c r="J14">
        <v>0.93713698117300004</v>
      </c>
      <c r="K14">
        <v>2.5171695794</v>
      </c>
      <c r="L14">
        <v>0.60753327768599996</v>
      </c>
      <c r="M14">
        <v>0.68113506698199999</v>
      </c>
      <c r="N14">
        <v>1.38963921968</v>
      </c>
      <c r="O14">
        <v>2.89404345684</v>
      </c>
      <c r="P14">
        <v>12.001812181</v>
      </c>
      <c r="Q14">
        <v>-5.8458057233499998</v>
      </c>
      <c r="R14">
        <v>47684</v>
      </c>
      <c r="S14">
        <v>1341178.9546300001</v>
      </c>
      <c r="T14">
        <v>1286444.2644</v>
      </c>
      <c r="U14">
        <v>4293024.8297499996</v>
      </c>
      <c r="V14">
        <v>5520.5546172300001</v>
      </c>
      <c r="W14">
        <v>3672.9900029800001</v>
      </c>
      <c r="X14">
        <v>1350704.2466</v>
      </c>
      <c r="Y14">
        <v>1294491.6658900001</v>
      </c>
      <c r="Z14">
        <v>4380112.0656199995</v>
      </c>
      <c r="AA14">
        <v>2.3076288532799999E-5</v>
      </c>
      <c r="AB14">
        <f t="shared" si="0"/>
        <v>2.4448155478036693</v>
      </c>
      <c r="AC14">
        <f t="shared" si="6"/>
        <v>3.0031650106759034</v>
      </c>
      <c r="AD14">
        <f t="shared" si="7"/>
        <v>-0.55834946287223408</v>
      </c>
      <c r="AE14" s="2">
        <f t="shared" si="8"/>
        <v>11.186873665065443</v>
      </c>
      <c r="AF14">
        <f t="shared" si="1"/>
        <v>-3.5560905426963307</v>
      </c>
      <c r="AG14" s="1">
        <f t="shared" si="9"/>
        <v>-0.10462379086843665</v>
      </c>
      <c r="AH14" s="1">
        <f t="shared" si="9"/>
        <v>0.99616149848640667</v>
      </c>
      <c r="AI14">
        <f t="shared" si="10"/>
        <v>0.10502693692479052</v>
      </c>
      <c r="AJ14">
        <f t="shared" si="15"/>
        <v>0.16201753794052029</v>
      </c>
      <c r="AK14">
        <f t="shared" si="16"/>
        <v>7.2501387546333881E-2</v>
      </c>
      <c r="AL14">
        <f t="shared" si="2"/>
        <v>2341769.3260366665</v>
      </c>
      <c r="AM14">
        <f t="shared" si="3"/>
        <v>3057514.1093749995</v>
      </c>
      <c r="AN14" s="1">
        <f t="shared" si="17"/>
        <v>-0.58563347735927163</v>
      </c>
      <c r="AO14">
        <f t="shared" si="4"/>
        <v>-0.41689127422851496</v>
      </c>
      <c r="AP14" s="3">
        <v>167503.903488732</v>
      </c>
      <c r="AQ14">
        <f t="shared" si="18"/>
        <v>1.3056427357641143</v>
      </c>
      <c r="AR14">
        <f t="shared" si="11"/>
        <v>-7.6633872241632678E-2</v>
      </c>
      <c r="AS14">
        <f t="shared" si="12"/>
        <v>1.3058916771368241</v>
      </c>
      <c r="AT14">
        <f t="shared" si="19"/>
        <v>3.3117487025729386</v>
      </c>
      <c r="AU14" s="1">
        <f t="shared" si="13"/>
        <v>-0.20569044487656604</v>
      </c>
      <c r="AV14">
        <f t="shared" si="20"/>
        <v>-1.4328616852474183</v>
      </c>
      <c r="AW14" s="1">
        <f t="shared" si="14"/>
        <v>1.2695566633784974</v>
      </c>
      <c r="AX14">
        <f t="shared" si="21"/>
        <v>11.364846953097114</v>
      </c>
      <c r="AY14">
        <f t="shared" si="5"/>
        <v>3680.7455875409596</v>
      </c>
    </row>
    <row r="15" spans="1:51" x14ac:dyDescent="0.25">
      <c r="A15">
        <v>195.47018625300001</v>
      </c>
      <c r="B15">
        <v>224.81767349699999</v>
      </c>
      <c r="C15">
        <v>56.8939129034</v>
      </c>
      <c r="D15">
        <v>174.94783826</v>
      </c>
      <c r="E15">
        <v>38.212989040499998</v>
      </c>
      <c r="F15">
        <v>72.616797927099995</v>
      </c>
      <c r="G15">
        <v>36.957906410600003</v>
      </c>
      <c r="H15">
        <v>0.62847949785900004</v>
      </c>
      <c r="I15">
        <v>3.9090794414999999</v>
      </c>
      <c r="J15">
        <v>1.02952362603</v>
      </c>
      <c r="K15">
        <v>2.84697140352</v>
      </c>
      <c r="L15">
        <v>0.68066281123299999</v>
      </c>
      <c r="M15">
        <v>0.83207019150600003</v>
      </c>
      <c r="N15">
        <v>1.43858228638</v>
      </c>
      <c r="O15">
        <v>3.2524107529599999</v>
      </c>
      <c r="P15">
        <v>13.0036738642</v>
      </c>
      <c r="Q15">
        <v>-6.4205530607499997</v>
      </c>
      <c r="R15">
        <v>47684</v>
      </c>
      <c r="S15">
        <v>1495088.4368199999</v>
      </c>
      <c r="T15">
        <v>1443518.50202</v>
      </c>
      <c r="U15">
        <v>4765569.39769</v>
      </c>
      <c r="V15">
        <v>6157.1889357299997</v>
      </c>
      <c r="W15">
        <v>4053.6330686400001</v>
      </c>
      <c r="X15">
        <v>1503767.60803</v>
      </c>
      <c r="Y15">
        <v>1447610.3241999999</v>
      </c>
      <c r="Z15">
        <v>4835647.1634499999</v>
      </c>
      <c r="AA15">
        <v>3.3735317594500003E-5</v>
      </c>
      <c r="AB15">
        <f t="shared" si="0"/>
        <v>2.4412501984268697</v>
      </c>
      <c r="AC15">
        <f t="shared" si="6"/>
        <v>3.1114070546618344</v>
      </c>
      <c r="AD15">
        <f t="shared" si="7"/>
        <v>-0.67015685623496468</v>
      </c>
      <c r="AE15" s="2">
        <f t="shared" si="8"/>
        <v>12.189923798057709</v>
      </c>
      <c r="AF15">
        <f t="shared" si="1"/>
        <v>-4.0605867336731301</v>
      </c>
      <c r="AG15" s="1">
        <f t="shared" si="9"/>
        <v>-0.1118073933627306</v>
      </c>
      <c r="AH15" s="1">
        <f t="shared" si="9"/>
        <v>1.0030501329922661</v>
      </c>
      <c r="AI15">
        <f t="shared" si="10"/>
        <v>0.11146740295940191</v>
      </c>
      <c r="AJ15">
        <f t="shared" si="15"/>
        <v>0.16322509877226327</v>
      </c>
      <c r="AK15">
        <f t="shared" si="16"/>
        <v>8.919317487584974E-2</v>
      </c>
      <c r="AL15">
        <f t="shared" si="2"/>
        <v>2595675.0318933334</v>
      </c>
      <c r="AM15">
        <f t="shared" si="3"/>
        <v>3359958.1973350001</v>
      </c>
      <c r="AN15" s="1">
        <f t="shared" si="17"/>
        <v>-0.58630845121071495</v>
      </c>
      <c r="AO15">
        <f t="shared" si="4"/>
        <v>-0.42426229021045553</v>
      </c>
      <c r="AP15" s="3">
        <v>167503.903488732</v>
      </c>
      <c r="AQ15">
        <f t="shared" si="18"/>
        <v>1.2944448577155609</v>
      </c>
      <c r="AR15">
        <f t="shared" si="11"/>
        <v>-6.834235116591092E-2</v>
      </c>
      <c r="AS15">
        <f t="shared" si="12"/>
        <v>1.3039318769176413</v>
      </c>
      <c r="AT15">
        <f t="shared" si="19"/>
        <v>3.2768742428024362</v>
      </c>
      <c r="AU15" s="1">
        <f t="shared" si="13"/>
        <v>-0.1993395698666795</v>
      </c>
      <c r="AV15">
        <f t="shared" si="20"/>
        <v>-1.6322012551140979</v>
      </c>
      <c r="AW15" s="1">
        <f t="shared" si="14"/>
        <v>1.2212556240802421</v>
      </c>
      <c r="AX15">
        <f t="shared" si="21"/>
        <v>12.586102577177357</v>
      </c>
      <c r="AY15">
        <f t="shared" si="5"/>
        <v>4055.5300218515031</v>
      </c>
    </row>
    <row r="16" spans="1:51" x14ac:dyDescent="0.25">
      <c r="A16">
        <v>214.993858558</v>
      </c>
      <c r="B16">
        <v>246.90418970299999</v>
      </c>
      <c r="C16">
        <v>61.485175557399998</v>
      </c>
      <c r="D16">
        <v>193.708131802</v>
      </c>
      <c r="E16">
        <v>41.894022985399999</v>
      </c>
      <c r="F16">
        <v>82.3031643132</v>
      </c>
      <c r="G16">
        <v>40.737178462700001</v>
      </c>
      <c r="H16">
        <v>0.628442422221</v>
      </c>
      <c r="I16">
        <v>4.3375086706400001</v>
      </c>
      <c r="J16">
        <v>1.1227391932799999</v>
      </c>
      <c r="K16">
        <v>3.1817597225799998</v>
      </c>
      <c r="L16">
        <v>0.75125279131800005</v>
      </c>
      <c r="M16">
        <v>0.99867697951599999</v>
      </c>
      <c r="N16">
        <v>1.4680165567900001</v>
      </c>
      <c r="O16">
        <v>3.6212943098100001</v>
      </c>
      <c r="P16">
        <v>14.000659857600001</v>
      </c>
      <c r="Q16">
        <v>-6.9923586996600005</v>
      </c>
      <c r="R16">
        <v>47684</v>
      </c>
      <c r="S16">
        <v>1646111.4945100001</v>
      </c>
      <c r="T16">
        <v>1593715.90812</v>
      </c>
      <c r="U16">
        <v>5206981.7700399999</v>
      </c>
      <c r="V16">
        <v>6798.2006567400003</v>
      </c>
      <c r="W16">
        <v>4415.4513714200002</v>
      </c>
      <c r="X16">
        <v>1655432.29259</v>
      </c>
      <c r="Y16">
        <v>1599573.66505</v>
      </c>
      <c r="Z16">
        <v>5284833.6124200001</v>
      </c>
      <c r="AA16">
        <v>2.7160876935200001E-5</v>
      </c>
      <c r="AB16">
        <f t="shared" si="0"/>
        <v>2.4434713211957559</v>
      </c>
      <c r="AC16">
        <f t="shared" si="6"/>
        <v>3.2113264877940195</v>
      </c>
      <c r="AD16">
        <f t="shared" si="7"/>
        <v>-0.76785516659826358</v>
      </c>
      <c r="AE16" s="2">
        <f t="shared" si="8"/>
        <v>13.186169417201416</v>
      </c>
      <c r="AF16">
        <f t="shared" si="1"/>
        <v>-4.5568586076042443</v>
      </c>
      <c r="AG16" s="1">
        <f t="shared" si="9"/>
        <v>-9.7698310363298901E-2</v>
      </c>
      <c r="AH16" s="1">
        <f t="shared" si="9"/>
        <v>0.99624561914370702</v>
      </c>
      <c r="AI16">
        <f t="shared" si="10"/>
        <v>9.8066489313421074E-2</v>
      </c>
      <c r="AJ16">
        <f t="shared" si="15"/>
        <v>0.16390677483467098</v>
      </c>
      <c r="AK16">
        <f t="shared" si="16"/>
        <v>8.4917713707522519E-2</v>
      </c>
      <c r="AL16">
        <f t="shared" si="2"/>
        <v>2846613.1900200001</v>
      </c>
      <c r="AM16">
        <f t="shared" si="3"/>
        <v>3657330.6336000003</v>
      </c>
      <c r="AN16" s="1">
        <f t="shared" si="17"/>
        <v>-0.58668973222404353</v>
      </c>
      <c r="AO16">
        <f t="shared" si="4"/>
        <v>-0.43084130521279534</v>
      </c>
      <c r="AP16" s="3">
        <v>167503.903488732</v>
      </c>
      <c r="AQ16">
        <f t="shared" si="18"/>
        <v>1.2848007050702608</v>
      </c>
      <c r="AR16">
        <f t="shared" si="11"/>
        <v>-6.1246020818543849E-2</v>
      </c>
      <c r="AS16">
        <f t="shared" si="12"/>
        <v>1.3019027547873547</v>
      </c>
      <c r="AT16">
        <f t="shared" si="19"/>
        <v>3.2472036495144851</v>
      </c>
      <c r="AU16" s="1">
        <f t="shared" si="13"/>
        <v>-0.19583291586210344</v>
      </c>
      <c r="AV16">
        <f t="shared" si="20"/>
        <v>-1.8280341709762014</v>
      </c>
      <c r="AW16" s="1">
        <f t="shared" si="14"/>
        <v>1.1947823148837851</v>
      </c>
      <c r="AX16">
        <f t="shared" si="21"/>
        <v>13.780884892061142</v>
      </c>
      <c r="AY16">
        <f t="shared" si="5"/>
        <v>4426.2488534488339</v>
      </c>
    </row>
    <row r="17" spans="1:51" x14ac:dyDescent="0.25">
      <c r="A17">
        <v>234.41600230899999</v>
      </c>
      <c r="B17">
        <v>268.69373762599997</v>
      </c>
      <c r="C17">
        <v>65.4324967007</v>
      </c>
      <c r="D17">
        <v>213.2091384</v>
      </c>
      <c r="E17">
        <v>45.266959774699998</v>
      </c>
      <c r="F17">
        <v>91.713613403799997</v>
      </c>
      <c r="G17">
        <v>44.557181074600003</v>
      </c>
      <c r="H17">
        <v>0.62976225725400004</v>
      </c>
      <c r="I17">
        <v>4.7764131077099998</v>
      </c>
      <c r="J17">
        <v>1.2171977128</v>
      </c>
      <c r="K17">
        <v>3.5386834283500002</v>
      </c>
      <c r="L17">
        <v>0.79973245952700001</v>
      </c>
      <c r="M17">
        <v>1.15082212085</v>
      </c>
      <c r="N17">
        <v>1.5220400486900001</v>
      </c>
      <c r="O17">
        <v>3.99728390745</v>
      </c>
      <c r="P17">
        <v>15.0036349649</v>
      </c>
      <c r="Q17">
        <v>-7.5624686846999998</v>
      </c>
      <c r="R17">
        <v>47684</v>
      </c>
      <c r="S17">
        <v>1797734.5634399999</v>
      </c>
      <c r="T17">
        <v>1747531.69163</v>
      </c>
      <c r="U17">
        <v>5652686.3485099999</v>
      </c>
      <c r="V17">
        <v>7436.8731632400004</v>
      </c>
      <c r="W17">
        <v>4781.4251414700002</v>
      </c>
      <c r="X17">
        <v>1807114.7924599999</v>
      </c>
      <c r="Y17">
        <v>1752851.5681499999</v>
      </c>
      <c r="Z17">
        <v>5721346.4204200003</v>
      </c>
      <c r="AA17">
        <v>3.4581384651399999E-5</v>
      </c>
      <c r="AB17">
        <f t="shared" si="0"/>
        <v>2.364402806097432</v>
      </c>
      <c r="AC17">
        <f t="shared" si="6"/>
        <v>3.3038815764800109</v>
      </c>
      <c r="AD17">
        <f t="shared" si="7"/>
        <v>-0.93947877038257888</v>
      </c>
      <c r="AE17" s="2">
        <f t="shared" si="8"/>
        <v>14.215500696200856</v>
      </c>
      <c r="AF17">
        <f t="shared" si="1"/>
        <v>-5.1374146763525683</v>
      </c>
      <c r="AG17" s="1">
        <f t="shared" si="9"/>
        <v>-0.17162360378431529</v>
      </c>
      <c r="AH17" s="1">
        <f t="shared" si="9"/>
        <v>1.0293312789994395</v>
      </c>
      <c r="AI17">
        <f t="shared" si="10"/>
        <v>0.16673310846158473</v>
      </c>
      <c r="AJ17">
        <f t="shared" si="15"/>
        <v>0.16453300808671917</v>
      </c>
      <c r="AK17">
        <f t="shared" si="16"/>
        <v>0.16176550449777738</v>
      </c>
      <c r="AL17">
        <f t="shared" si="2"/>
        <v>3093770.9270099998</v>
      </c>
      <c r="AM17">
        <f t="shared" si="3"/>
        <v>3941363.2401150004</v>
      </c>
      <c r="AN17" s="1">
        <f t="shared" si="17"/>
        <v>-0.58704016404844361</v>
      </c>
      <c r="AO17">
        <f t="shared" si="4"/>
        <v>-0.4384278122464762</v>
      </c>
      <c r="AP17" s="3">
        <v>167503.903488732</v>
      </c>
      <c r="AQ17">
        <f t="shared" si="18"/>
        <v>1.273967379325063</v>
      </c>
      <c r="AR17">
        <f t="shared" si="11"/>
        <v>-5.4873079505852539E-2</v>
      </c>
      <c r="AS17">
        <f t="shared" si="12"/>
        <v>1.3000945244579549</v>
      </c>
      <c r="AT17">
        <f t="shared" si="19"/>
        <v>3.2142699345280601</v>
      </c>
      <c r="AU17" s="1">
        <f t="shared" si="13"/>
        <v>-0.19139895051027553</v>
      </c>
      <c r="AV17">
        <f t="shared" si="20"/>
        <v>-2.0194331214864767</v>
      </c>
      <c r="AW17" s="1">
        <f t="shared" si="14"/>
        <v>1.1632860344314391</v>
      </c>
      <c r="AX17">
        <f t="shared" si="21"/>
        <v>14.94417092649258</v>
      </c>
      <c r="AY17">
        <f t="shared" si="5"/>
        <v>4784.2638981297505</v>
      </c>
    </row>
    <row r="18" spans="1:51" x14ac:dyDescent="0.25">
      <c r="A18">
        <v>253.35444194799999</v>
      </c>
      <c r="B18">
        <v>289.73336510899998</v>
      </c>
      <c r="C18">
        <v>68.4622252164</v>
      </c>
      <c r="D18">
        <v>233.144288163</v>
      </c>
      <c r="E18">
        <v>48.660810096900001</v>
      </c>
      <c r="F18">
        <v>101.38548607600001</v>
      </c>
      <c r="G18">
        <v>48.294825228599997</v>
      </c>
      <c r="H18">
        <v>0.63044676086600004</v>
      </c>
      <c r="I18">
        <v>5.2260816828100003</v>
      </c>
      <c r="J18">
        <v>1.31035155461</v>
      </c>
      <c r="K18">
        <v>3.9055856877299999</v>
      </c>
      <c r="L18">
        <v>0.848504203008</v>
      </c>
      <c r="M18">
        <v>1.30401064566</v>
      </c>
      <c r="N18">
        <v>1.6006874145000001</v>
      </c>
      <c r="O18">
        <v>4.3717342204499996</v>
      </c>
      <c r="P18">
        <v>16.0001474024</v>
      </c>
      <c r="Q18">
        <v>-8.1388773610699996</v>
      </c>
      <c r="R18">
        <v>47682</v>
      </c>
      <c r="S18">
        <v>1944238.1694499999</v>
      </c>
      <c r="T18">
        <v>1901572.0434399999</v>
      </c>
      <c r="U18">
        <v>6110869.3584700003</v>
      </c>
      <c r="V18">
        <v>8062.2779921700003</v>
      </c>
      <c r="W18">
        <v>5120.64365954</v>
      </c>
      <c r="X18">
        <v>1954879.6035800001</v>
      </c>
      <c r="Y18">
        <v>1903526.8088400001</v>
      </c>
      <c r="Z18">
        <v>6139100.5787000004</v>
      </c>
      <c r="AA18">
        <v>2.5377013172400001E-5</v>
      </c>
      <c r="AB18">
        <f t="shared" si="0"/>
        <v>2.3233956477578976</v>
      </c>
      <c r="AC18">
        <f t="shared" si="6"/>
        <v>3.3884881500284769</v>
      </c>
      <c r="AD18">
        <f t="shared" si="7"/>
        <v>-1.0650925022705793</v>
      </c>
      <c r="AE18" s="2">
        <f t="shared" si="8"/>
        <v>15.2256821864807</v>
      </c>
      <c r="AF18">
        <f t="shared" si="1"/>
        <v>-5.6766780534421022</v>
      </c>
      <c r="AG18" s="1">
        <f t="shared" si="9"/>
        <v>-0.1256137318880004</v>
      </c>
      <c r="AH18" s="1">
        <f t="shared" si="9"/>
        <v>1.0101814902798445</v>
      </c>
      <c r="AI18">
        <f t="shared" si="10"/>
        <v>0.12434768712026428</v>
      </c>
      <c r="AJ18">
        <f t="shared" si="15"/>
        <v>0.1648454636687067</v>
      </c>
      <c r="AK18">
        <f t="shared" si="16"/>
        <v>0.12664249693403368</v>
      </c>
      <c r="AL18">
        <f t="shared" si="2"/>
        <v>3332502.3303733333</v>
      </c>
      <c r="AM18">
        <f t="shared" si="3"/>
        <v>4209897.37249</v>
      </c>
      <c r="AN18" s="1">
        <f t="shared" si="17"/>
        <v>-0.58721506793877509</v>
      </c>
      <c r="AO18">
        <f t="shared" si="4"/>
        <v>-0.44616575842685652</v>
      </c>
      <c r="AP18" s="3">
        <v>167503.903488732</v>
      </c>
      <c r="AQ18">
        <f t="shared" si="18"/>
        <v>1.2632841496072935</v>
      </c>
      <c r="AR18">
        <f t="shared" si="11"/>
        <v>-4.9391987349872581E-2</v>
      </c>
      <c r="AS18">
        <f t="shared" si="12"/>
        <v>1.298313202836358</v>
      </c>
      <c r="AT18">
        <f t="shared" si="19"/>
        <v>3.1821948869556973</v>
      </c>
      <c r="AU18" s="1">
        <f t="shared" si="13"/>
        <v>-0.18310447930336041</v>
      </c>
      <c r="AV18">
        <f t="shared" si="20"/>
        <v>-2.202537600789837</v>
      </c>
      <c r="AW18" s="1">
        <f t="shared" si="14"/>
        <v>1.1107644410000213</v>
      </c>
      <c r="AX18">
        <f t="shared" si="21"/>
        <v>16.0549353674926</v>
      </c>
      <c r="AY18">
        <f t="shared" si="5"/>
        <v>5125.1246043857955</v>
      </c>
    </row>
    <row r="19" spans="1:51" x14ac:dyDescent="0.25">
      <c r="A19">
        <v>271.24010243100003</v>
      </c>
      <c r="B19">
        <v>308.876774888</v>
      </c>
      <c r="C19">
        <v>69.776535449899995</v>
      </c>
      <c r="D19">
        <v>253.06917562300001</v>
      </c>
      <c r="E19">
        <v>52.0333449098</v>
      </c>
      <c r="F19">
        <v>111.376058898</v>
      </c>
      <c r="G19">
        <v>52.639142253800003</v>
      </c>
      <c r="H19">
        <v>0.64503766380200001</v>
      </c>
      <c r="I19">
        <v>5.7188707808199997</v>
      </c>
      <c r="J19">
        <v>1.4273002289300001</v>
      </c>
      <c r="K19">
        <v>4.2663876908200002</v>
      </c>
      <c r="L19">
        <v>0.90917263088900002</v>
      </c>
      <c r="M19">
        <v>1.4608117864700001</v>
      </c>
      <c r="N19">
        <v>1.7048167863000001</v>
      </c>
      <c r="O19">
        <v>4.7125754770099997</v>
      </c>
      <c r="P19">
        <v>17.000846223900002</v>
      </c>
      <c r="Q19">
        <v>-8.7650745572600002</v>
      </c>
      <c r="R19">
        <v>47668</v>
      </c>
      <c r="S19">
        <v>2082220.3373799999</v>
      </c>
      <c r="T19">
        <v>2031059.1786199999</v>
      </c>
      <c r="U19">
        <v>6434973.3536</v>
      </c>
      <c r="V19">
        <v>8616.5666181399993</v>
      </c>
      <c r="W19">
        <v>5408.8038700899997</v>
      </c>
      <c r="X19">
        <v>2093881.34913</v>
      </c>
      <c r="Y19">
        <v>2044011.2922799999</v>
      </c>
      <c r="Z19">
        <v>6491536.9223600002</v>
      </c>
      <c r="AA19">
        <v>2.72963086445E-5</v>
      </c>
      <c r="AB19">
        <f t="shared" si="0"/>
        <v>1.4492856262416809</v>
      </c>
    </row>
    <row r="20" spans="1:51" x14ac:dyDescent="0.25">
      <c r="A20">
        <v>252.61299326599999</v>
      </c>
      <c r="B20">
        <v>280.09535831800002</v>
      </c>
      <c r="C20">
        <v>44.962990278699998</v>
      </c>
      <c r="D20">
        <v>278.57461287400002</v>
      </c>
      <c r="E20">
        <v>55.700967852799998</v>
      </c>
      <c r="F20">
        <v>122.38026202099999</v>
      </c>
      <c r="G20">
        <v>56.910478068700002</v>
      </c>
      <c r="H20">
        <v>0.69373884221000004</v>
      </c>
      <c r="I20">
        <v>6.6474223101599996</v>
      </c>
      <c r="J20">
        <v>1.9280546437199999</v>
      </c>
      <c r="K20">
        <v>4.7524812887700003</v>
      </c>
      <c r="L20">
        <v>0.99035467679300004</v>
      </c>
      <c r="M20">
        <v>1.64181030311</v>
      </c>
      <c r="N20">
        <v>1.81967822332</v>
      </c>
      <c r="O20">
        <v>3.5772135171100001</v>
      </c>
      <c r="P20">
        <v>18.000328391299998</v>
      </c>
      <c r="Q20">
        <v>-10.282519300300001</v>
      </c>
      <c r="R20">
        <v>47291</v>
      </c>
      <c r="S20">
        <v>1686312.2660099999</v>
      </c>
      <c r="T20">
        <v>1883159.8499700001</v>
      </c>
      <c r="U20">
        <v>4544540.3145700004</v>
      </c>
      <c r="V20">
        <v>6524.8383384500003</v>
      </c>
      <c r="W20">
        <v>3973.39069492</v>
      </c>
      <c r="X20">
        <v>1807307.4003099999</v>
      </c>
      <c r="Y20">
        <v>1892275.08387</v>
      </c>
      <c r="Z20">
        <v>4853335.7912699999</v>
      </c>
      <c r="AA20">
        <v>5.2848919301200003E-5</v>
      </c>
      <c r="AB20">
        <f t="shared" si="0"/>
        <v>-1.4682985899516554</v>
      </c>
    </row>
    <row r="21" spans="1:51" x14ac:dyDescent="0.25">
      <c r="A21">
        <v>252.40713851999999</v>
      </c>
      <c r="B21">
        <v>273.75834494899999</v>
      </c>
      <c r="C21">
        <v>35.974803955100001</v>
      </c>
      <c r="D21">
        <v>297.72891680599997</v>
      </c>
      <c r="E21">
        <v>58.170507670399999</v>
      </c>
      <c r="F21">
        <v>131.71884767399999</v>
      </c>
      <c r="G21">
        <v>60.006240763100003</v>
      </c>
      <c r="H21">
        <v>0.71151053474699999</v>
      </c>
      <c r="I21">
        <v>7.28890678513</v>
      </c>
      <c r="J21">
        <v>2.2481736269499999</v>
      </c>
      <c r="K21">
        <v>5.1424887974700004</v>
      </c>
      <c r="L21">
        <v>1.03106192062</v>
      </c>
      <c r="M21">
        <v>1.8048232955300001</v>
      </c>
      <c r="N21">
        <v>1.88509367162</v>
      </c>
      <c r="O21">
        <v>3.3259268832700002</v>
      </c>
      <c r="P21">
        <v>19.002605672000001</v>
      </c>
      <c r="Q21">
        <v>-11.245048902100001</v>
      </c>
      <c r="R21">
        <v>47191</v>
      </c>
      <c r="S21">
        <v>1692986.54666</v>
      </c>
      <c r="T21">
        <v>1896585.2126199999</v>
      </c>
      <c r="U21">
        <v>4588060.76272</v>
      </c>
      <c r="V21">
        <v>6375.7275564700003</v>
      </c>
      <c r="W21">
        <v>3807.2510235700001</v>
      </c>
      <c r="X21">
        <v>1768226.5197699999</v>
      </c>
      <c r="Y21">
        <v>1877858.04149</v>
      </c>
      <c r="Z21">
        <v>4681894.3232100001</v>
      </c>
      <c r="AA21">
        <v>6.0849339515899999E-5</v>
      </c>
      <c r="AB21">
        <f t="shared" si="0"/>
        <v>-2.5329629643248808</v>
      </c>
    </row>
    <row r="22" spans="1:51" x14ac:dyDescent="0.25">
      <c r="A22">
        <v>259.70708336000001</v>
      </c>
      <c r="B22">
        <v>278.25491399100002</v>
      </c>
      <c r="C22">
        <v>34.057731472999997</v>
      </c>
      <c r="D22">
        <v>316.70252455399998</v>
      </c>
      <c r="E22">
        <v>60.063568751399998</v>
      </c>
      <c r="F22">
        <v>139.652777383</v>
      </c>
      <c r="G22">
        <v>62.339530402100003</v>
      </c>
      <c r="H22">
        <v>0.714937697697</v>
      </c>
      <c r="I22">
        <v>7.8632582951399996</v>
      </c>
      <c r="J22">
        <v>2.5200090985500001</v>
      </c>
      <c r="K22">
        <v>5.5213799033699997</v>
      </c>
      <c r="L22">
        <v>1.0923714444999999</v>
      </c>
      <c r="M22">
        <v>1.94601829521</v>
      </c>
      <c r="N22">
        <v>1.93099340076</v>
      </c>
      <c r="O22">
        <v>3.3283766842100002</v>
      </c>
      <c r="P22">
        <v>20.001011907399999</v>
      </c>
      <c r="Q22">
        <v>-12.0062921896</v>
      </c>
      <c r="R22">
        <v>47140</v>
      </c>
      <c r="S22">
        <v>1758437.43456</v>
      </c>
      <c r="T22">
        <v>1960502.4340900001</v>
      </c>
      <c r="U22">
        <v>4770340.5582400002</v>
      </c>
      <c r="V22">
        <v>6587.4011446300001</v>
      </c>
      <c r="W22">
        <v>3872.5263457299998</v>
      </c>
      <c r="X22">
        <v>1808304.3448699999</v>
      </c>
      <c r="Y22">
        <v>1926382.88105</v>
      </c>
      <c r="Z22">
        <v>4778378.5635799998</v>
      </c>
      <c r="AA22">
        <v>5.1749296933099997E-5</v>
      </c>
      <c r="AB22">
        <f t="shared" si="0"/>
        <v>-2.7382770215223173</v>
      </c>
    </row>
    <row r="23" spans="1:51" x14ac:dyDescent="0.25">
      <c r="W23">
        <f>MIN(W2:W22)</f>
        <v>4.2257824171199996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2016-01-30T02:29:07Z</dcterms:created>
  <dcterms:modified xsi:type="dcterms:W3CDTF">2016-03-24T15:32:28Z</dcterms:modified>
  <dc:language>en-US</dc:language>
</cp:coreProperties>
</file>