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V2" i="1" l="1"/>
  <c r="AV3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4" i="1"/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P3" i="1"/>
  <c r="AJ3" i="1" l="1"/>
  <c r="AM3" i="1" s="1"/>
  <c r="AJ4" i="1"/>
  <c r="AJ5" i="1"/>
  <c r="AJ6" i="1"/>
  <c r="AM6" i="1" s="1"/>
  <c r="AJ7" i="1"/>
  <c r="AJ8" i="1"/>
  <c r="AJ9" i="1"/>
  <c r="AJ10" i="1"/>
  <c r="AM10" i="1" s="1"/>
  <c r="AJ11" i="1"/>
  <c r="AJ12" i="1"/>
  <c r="AJ13" i="1"/>
  <c r="AJ14" i="1"/>
  <c r="AM14" i="1" s="1"/>
  <c r="AJ15" i="1"/>
  <c r="AJ16" i="1"/>
  <c r="AJ17" i="1"/>
  <c r="AJ18" i="1"/>
  <c r="AM18" i="1" s="1"/>
  <c r="AJ2" i="1"/>
  <c r="AM17" i="1"/>
  <c r="AM16" i="1"/>
  <c r="AM15" i="1"/>
  <c r="AM13" i="1"/>
  <c r="AM12" i="1"/>
  <c r="AM11" i="1"/>
  <c r="AM9" i="1"/>
  <c r="AM8" i="1"/>
  <c r="AM7" i="1"/>
  <c r="AM5" i="1"/>
  <c r="AM4" i="1"/>
  <c r="AM2" i="1"/>
  <c r="AL18" i="1" l="1"/>
  <c r="AK18" i="1"/>
  <c r="AP18" i="1" s="1"/>
  <c r="AQ18" i="1" s="1"/>
  <c r="AL17" i="1"/>
  <c r="AK17" i="1"/>
  <c r="AC17" i="1"/>
  <c r="AL16" i="1"/>
  <c r="AK16" i="1"/>
  <c r="AP16" i="1" s="1"/>
  <c r="AQ16" i="1" s="1"/>
  <c r="AL15" i="1"/>
  <c r="AK15" i="1"/>
  <c r="AL14" i="1"/>
  <c r="AK14" i="1"/>
  <c r="AC14" i="1"/>
  <c r="AL13" i="1"/>
  <c r="AK13" i="1"/>
  <c r="AL12" i="1"/>
  <c r="AK12" i="1"/>
  <c r="AC12" i="1" s="1"/>
  <c r="AL11" i="1"/>
  <c r="AK11" i="1"/>
  <c r="AL10" i="1"/>
  <c r="AK10" i="1"/>
  <c r="AL9" i="1"/>
  <c r="AK9" i="1"/>
  <c r="AL8" i="1"/>
  <c r="AK8" i="1"/>
  <c r="AP8" i="1" s="1"/>
  <c r="AQ8" i="1" s="1"/>
  <c r="AL7" i="1"/>
  <c r="AK7" i="1"/>
  <c r="AC7" i="1"/>
  <c r="AL6" i="1"/>
  <c r="AK6" i="1"/>
  <c r="AL5" i="1"/>
  <c r="AK5" i="1"/>
  <c r="AL4" i="1"/>
  <c r="AK4" i="1"/>
  <c r="AC4" i="1"/>
  <c r="AL3" i="1"/>
  <c r="AK3" i="1"/>
  <c r="AN2" i="1"/>
  <c r="AL2" i="1"/>
  <c r="AK2" i="1"/>
  <c r="AO2" i="1" s="1"/>
  <c r="AC2" i="1"/>
  <c r="AP10" i="1" l="1"/>
  <c r="AQ10" i="1" s="1"/>
  <c r="AC15" i="1"/>
  <c r="AC18" i="1"/>
  <c r="AP6" i="1"/>
  <c r="AQ6" i="1" s="1"/>
  <c r="AC9" i="1"/>
  <c r="AC5" i="1"/>
  <c r="AC8" i="1"/>
  <c r="AP14" i="1"/>
  <c r="AQ14" i="1" s="1"/>
  <c r="AC6" i="1"/>
  <c r="AC10" i="1"/>
  <c r="AP12" i="1"/>
  <c r="AQ12" i="1" s="1"/>
  <c r="AC16" i="1"/>
  <c r="AP4" i="1"/>
  <c r="AQ4" i="1" s="1"/>
  <c r="AP5" i="1"/>
  <c r="AQ5" i="1" s="1"/>
  <c r="AP7" i="1"/>
  <c r="AQ7" i="1" s="1"/>
  <c r="AP17" i="1"/>
  <c r="AQ17" i="1" s="1"/>
  <c r="AC13" i="1"/>
  <c r="AP13" i="1"/>
  <c r="AQ13" i="1" s="1"/>
  <c r="AP15" i="1"/>
  <c r="AQ15" i="1" s="1"/>
  <c r="AC3" i="1"/>
  <c r="AQ3" i="1"/>
  <c r="AP9" i="1"/>
  <c r="AQ9" i="1" s="1"/>
  <c r="AC11" i="1"/>
  <c r="AP11" i="1"/>
  <c r="AQ11" i="1" s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12" i="1" l="1"/>
  <c r="AD12" i="1"/>
  <c r="AF3" i="1"/>
  <c r="AD3" i="1"/>
  <c r="AF7" i="1"/>
  <c r="AD7" i="1"/>
  <c r="AF11" i="1"/>
  <c r="AD11" i="1"/>
  <c r="AF15" i="1"/>
  <c r="AD15" i="1"/>
  <c r="AF8" i="1"/>
  <c r="AD8" i="1"/>
  <c r="AG8" i="1" s="1"/>
  <c r="AF5" i="1"/>
  <c r="AD5" i="1"/>
  <c r="AF9" i="1"/>
  <c r="AH9" i="1"/>
  <c r="AD9" i="1"/>
  <c r="AH13" i="1"/>
  <c r="AF13" i="1"/>
  <c r="AD13" i="1"/>
  <c r="AG13" i="1" s="1"/>
  <c r="AI13" i="1" s="1"/>
  <c r="AF17" i="1"/>
  <c r="AD17" i="1"/>
  <c r="AG17" i="1" s="1"/>
  <c r="AH4" i="1"/>
  <c r="AF4" i="1"/>
  <c r="AD4" i="1"/>
  <c r="AF16" i="1"/>
  <c r="AD16" i="1"/>
  <c r="AF2" i="1"/>
  <c r="AD2" i="1"/>
  <c r="AF6" i="1"/>
  <c r="AH6" i="1"/>
  <c r="AD6" i="1"/>
  <c r="AG6" i="1" s="1"/>
  <c r="AI6" i="1" s="1"/>
  <c r="AF10" i="1"/>
  <c r="AD10" i="1"/>
  <c r="AG10" i="1" s="1"/>
  <c r="AH14" i="1"/>
  <c r="AF14" i="1"/>
  <c r="AD14" i="1"/>
  <c r="AH18" i="1"/>
  <c r="AF18" i="1"/>
  <c r="AD18" i="1"/>
  <c r="AG14" i="1" l="1"/>
  <c r="AH10" i="1"/>
  <c r="AG16" i="1"/>
  <c r="AH8" i="1"/>
  <c r="AI8" i="1" s="1"/>
  <c r="AG3" i="1"/>
  <c r="AI14" i="1"/>
  <c r="AH17" i="1"/>
  <c r="AI17" i="1" s="1"/>
  <c r="AG9" i="1"/>
  <c r="AI9" i="1" s="1"/>
  <c r="AH5" i="1"/>
  <c r="AG11" i="1"/>
  <c r="AH3" i="1"/>
  <c r="AI3" i="1" s="1"/>
  <c r="AH15" i="1"/>
  <c r="AG18" i="1"/>
  <c r="AI18" i="1" s="1"/>
  <c r="AH16" i="1"/>
  <c r="AN13" i="1"/>
  <c r="AT13" i="1" s="1"/>
  <c r="AG15" i="1"/>
  <c r="AH11" i="1"/>
  <c r="AH7" i="1"/>
  <c r="AG12" i="1"/>
  <c r="AN6" i="1"/>
  <c r="AI10" i="1"/>
  <c r="AG4" i="1"/>
  <c r="AI4" i="1" s="1"/>
  <c r="AG5" i="1"/>
  <c r="AG7" i="1"/>
  <c r="AH12" i="1"/>
  <c r="AI16" i="1" l="1"/>
  <c r="AI7" i="1"/>
  <c r="AN8" i="1"/>
  <c r="AR8" i="1"/>
  <c r="AI15" i="1"/>
  <c r="AI11" i="1"/>
  <c r="AI5" i="1"/>
  <c r="AN3" i="1"/>
  <c r="AN11" i="1"/>
  <c r="AT11" i="1" s="1"/>
  <c r="AN10" i="1"/>
  <c r="AT6" i="1"/>
  <c r="AN7" i="1"/>
  <c r="AN16" i="1"/>
  <c r="AT16" i="1" s="1"/>
  <c r="AN5" i="1"/>
  <c r="AT5" i="1" s="1"/>
  <c r="AT8" i="1"/>
  <c r="AI12" i="1"/>
  <c r="AN14" i="1"/>
  <c r="AR14" i="1" s="1"/>
  <c r="AN18" i="1"/>
  <c r="AT18" i="1" s="1"/>
  <c r="AN4" i="1"/>
  <c r="AR4" i="1" s="1"/>
  <c r="AR6" i="1"/>
  <c r="AR13" i="1"/>
  <c r="AN17" i="1"/>
  <c r="AN9" i="1"/>
  <c r="AT9" i="1" s="1"/>
  <c r="AR11" i="1" l="1"/>
  <c r="AT14" i="1"/>
  <c r="AN15" i="1"/>
  <c r="AR15" i="1" s="1"/>
  <c r="AR9" i="1"/>
  <c r="AT4" i="1"/>
  <c r="AR16" i="1"/>
  <c r="AT7" i="1"/>
  <c r="AR10" i="1"/>
  <c r="AT17" i="1"/>
  <c r="AT15" i="1"/>
  <c r="AR7" i="1"/>
  <c r="AT10" i="1"/>
  <c r="AR3" i="1"/>
  <c r="AS3" i="1" s="1"/>
  <c r="AS4" i="1" s="1"/>
  <c r="AR17" i="1"/>
  <c r="AR18" i="1"/>
  <c r="AN12" i="1"/>
  <c r="AR12" i="1" s="1"/>
  <c r="AR5" i="1"/>
  <c r="AT3" i="1"/>
  <c r="AU3" i="1" s="1"/>
  <c r="AS5" i="1" l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U4" i="1"/>
  <c r="AU5" i="1" s="1"/>
  <c r="AU6" i="1" s="1"/>
  <c r="AU7" i="1" s="1"/>
  <c r="AU8" i="1" s="1"/>
  <c r="AU9" i="1" s="1"/>
  <c r="AU10" i="1" s="1"/>
  <c r="AU11" i="1" s="1"/>
  <c r="AT12" i="1"/>
  <c r="AU12" i="1" l="1"/>
  <c r="AU13" i="1" s="1"/>
  <c r="AU14" i="1" s="1"/>
  <c r="AU15" i="1" s="1"/>
  <c r="AU16" i="1" s="1"/>
  <c r="AU17" i="1" s="1"/>
  <c r="AU18" i="1" s="1"/>
</calcChain>
</file>

<file path=xl/sharedStrings.xml><?xml version="1.0" encoding="utf-8"?>
<sst xmlns="http://schemas.openxmlformats.org/spreadsheetml/2006/main" count="48" uniqueCount="48">
  <si>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</si>
  <si>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</si>
  <si>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</si>
  <si>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</si>
  <si>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</si>
  <si>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</si>
  <si>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</si>
  <si>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</si>
  <si>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</si>
  <si>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</si>
  <si>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</si>
  <si>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</si>
  <si>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</si>
  <si>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</si>
  <si>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</si>
  <si>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</si>
  <si>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</si>
  <si>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</si>
  <si>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</si>
  <si>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</si>
  <si>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</si>
  <si>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</si>
  <si>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</si>
  <si>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</si>
  <si>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</si>
  <si>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</si>
  <si>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</si>
  <si>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</si>
  <si>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K_phi</t>
    <phoneticPr fontId="1"/>
  </si>
  <si>
    <t>p</t>
    <phoneticPr fontId="1"/>
  </si>
  <si>
    <t>q</t>
    <phoneticPr fontId="1"/>
  </si>
  <si>
    <t>E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</si>
  <si>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</si>
  <si>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</si>
  <si>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</si>
  <si>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</si>
  <si>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</si>
  <si>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</si>
  <si>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D/E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</si>
  <si>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</si>
  <si>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</si>
  <si>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</si>
  <si>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</si>
  <si>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</si>
  <si>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</si>
  <si>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</si>
  <si>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eq_pla</t>
    <phoneticPr fontId="1"/>
  </si>
  <si>
    <t>s_n_real_pred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</si>
</sst>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tabSelected="1" topLeftCell="AA1" zoomScale="55" zoomScaleNormal="55" workbookViewId="0">
      <selection activeCell="AV3" sqref="AV3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8.5546875"/>
    <col min="17" max="17" width="14.33203125"/>
    <col min="18" max="18" width="11.5546875"/>
    <col min="19" max="26" width="13.77734375"/>
    <col min="27" max="27" width="18.5546875"/>
    <col min="28" max="28" width="11.5546875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48" width="13.33203125" customWidth="1"/>
    <col min="49" max="1027" width="11.5546875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32</v>
      </c>
      <c r="AD1" t="s">
        <v>33</v>
      </c>
      <c r="AE1" s="2" t="s">
        <v>46</v>
      </c>
      <c r="AF1" t="s">
        <v>34</v>
      </c>
      <c r="AG1" t="s">
        <v>35</v>
      </c>
      <c r="AH1" t="s">
        <v>36</v>
      </c>
      <c r="AI1" t="s">
        <v>37</v>
      </c>
      <c r="AJ1" t="s">
        <v>45</v>
      </c>
      <c r="AK1" t="s">
        <v>29</v>
      </c>
      <c r="AL1" t="s">
        <v>30</v>
      </c>
      <c r="AM1" t="s">
        <v>28</v>
      </c>
      <c r="AN1" t="s">
        <v>38</v>
      </c>
      <c r="AO1" t="s">
        <v>31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47</v>
      </c>
    </row>
    <row r="2" spans="1:48" x14ac:dyDescent="0.25">
      <c r="A2">
        <v>0.20571021300299999</v>
      </c>
      <c r="B2">
        <v>0.29793989935999998</v>
      </c>
      <c r="C2">
        <v>0.245828042123</v>
      </c>
      <c r="D2">
        <v>3.1289587740899999E-4</v>
      </c>
      <c r="E2">
        <v>8.7055389333499998E-4</v>
      </c>
      <c r="F2">
        <v>2.0930297454299999E-5</v>
      </c>
      <c r="G2">
        <v>5.0697332555699998E-5</v>
      </c>
      <c r="H2">
        <v>0.66913343112099999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2.5308609332200001E-6</v>
      </c>
      <c r="Q2">
        <v>-3.9100001014702457E-10</v>
      </c>
      <c r="R2">
        <v>47684</v>
      </c>
      <c r="S2">
        <v>1646.8907459100001</v>
      </c>
      <c r="T2">
        <v>1581.2944458300001</v>
      </c>
      <c r="U2">
        <v>4837.9375097499997</v>
      </c>
      <c r="V2">
        <v>5.6298608586699999</v>
      </c>
      <c r="W2">
        <v>4.2240728909899996</v>
      </c>
      <c r="X2">
        <v>1687.58303426</v>
      </c>
      <c r="Y2">
        <v>1636.3937934099999</v>
      </c>
      <c r="Z2">
        <v>4843.7740462399997</v>
      </c>
      <c r="AA2">
        <v>6.9615038590799998E-4</v>
      </c>
      <c r="AB2">
        <f t="shared" ref="AB2:AB22" si="0">-100*((H2+1)/(0.6691334311+1)-1)</f>
        <v>-1.2581269359657199E-9</v>
      </c>
      <c r="AC2">
        <f>0.0762*AK2^0.2606-0.5912</f>
        <v>7.3646701948911764E-3</v>
      </c>
      <c r="AD2">
        <f>AB2-AC2</f>
        <v>-7.3646714530181123E-3</v>
      </c>
      <c r="AE2" s="1">
        <f>P2-AB2/3-2*(1.35*(AK2/3255000)^-0.0723)*(1+0.33)/(9*(1-2*0.33))</f>
        <v>-1.9588523927937214</v>
      </c>
      <c r="AF2">
        <f t="shared" ref="AF2:AF18" si="1">AB2-P2/2</f>
        <v>-1.2666885935459658E-6</v>
      </c>
      <c r="AJ2" t="e">
        <f>(( 1.588*EXP(-0.0005387*3*232))^2-AP2^2)/(2*AP2)+0.4</f>
        <v>#DIV/0!</v>
      </c>
      <c r="AK2">
        <f t="shared" ref="AK2:AK18" si="2">(X2+Y2+Z2)/3</f>
        <v>2722.5836246366666</v>
      </c>
      <c r="AL2">
        <f t="shared" ref="AL2:AL18" si="3">Z2-(Y2+X2)/2</f>
        <v>3181.7856324049999</v>
      </c>
      <c r="AM2" s="1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  <c r="AV2">
        <f t="shared" ref="AV2:AV3" si="6">(AQ2*X2-2*X2*(1-0.01*P2-2*0.01*AF2)/(-0.08/0.4*0.01*P2-(2*0.08/0.4+3)*0.01*AF2+1+0.08/0.4)+4*3*232000*(-0.4*0.01*AF2-0.08*0.01*P2)/((1-2*0.01*AF2)*0.4*0.08))/1000</f>
        <v>-2.8123736417209924</v>
      </c>
    </row>
    <row r="3" spans="1:48" s="2" customFormat="1" x14ac:dyDescent="0.25">
      <c r="A3" s="2">
        <v>3.3246957367399999</v>
      </c>
      <c r="B3" s="2">
        <v>4.7614505776499998</v>
      </c>
      <c r="C3" s="2">
        <v>2.60646884253</v>
      </c>
      <c r="D3" s="2">
        <v>0.209305688613</v>
      </c>
      <c r="E3" s="2">
        <v>0.25430360308700001</v>
      </c>
      <c r="F3" s="2">
        <v>8.2307694230499995E-2</v>
      </c>
      <c r="G3" s="2">
        <v>0.115193397586</v>
      </c>
      <c r="H3" s="2">
        <v>0.65843335421799998</v>
      </c>
      <c r="I3" s="2">
        <v>9.8317337471399993E-2</v>
      </c>
      <c r="J3" s="2">
        <v>5.9211831086700001E-2</v>
      </c>
      <c r="K3" s="2">
        <v>-2.0740151358399999E-2</v>
      </c>
      <c r="L3" s="2">
        <v>2.3664089217999999E-2</v>
      </c>
      <c r="M3" s="2">
        <v>-0.17662569046599999</v>
      </c>
      <c r="N3" s="2">
        <v>0.51203647887100001</v>
      </c>
      <c r="O3" s="2">
        <v>2.8445726886499999E-2</v>
      </c>
      <c r="P3" s="2">
        <v>1.00595955986</v>
      </c>
      <c r="Q3" s="2">
        <v>-0.43052455913100002</v>
      </c>
      <c r="R3" s="2">
        <v>47684</v>
      </c>
      <c r="S3" s="2">
        <v>25996.806757300001</v>
      </c>
      <c r="T3" s="2">
        <v>25244.926522599999</v>
      </c>
      <c r="U3" s="2">
        <v>75653.391263500002</v>
      </c>
      <c r="V3" s="2">
        <v>91.661218864099993</v>
      </c>
      <c r="W3" s="2">
        <v>68.239404295900002</v>
      </c>
      <c r="X3" s="2">
        <v>26761.821759999999</v>
      </c>
      <c r="Y3" s="2">
        <v>26123.795553700002</v>
      </c>
      <c r="Z3" s="2">
        <v>78693.798704200002</v>
      </c>
      <c r="AA3" s="2">
        <v>9.8770286700499994E-4</v>
      </c>
      <c r="AB3" s="2">
        <f t="shared" si="0"/>
        <v>0.64105581271286516</v>
      </c>
      <c r="AC3" s="2">
        <f t="shared" ref="AC3:AC18" si="7">0.0762*AK3^0.2606-0.5912</f>
        <v>0.64383013134365763</v>
      </c>
      <c r="AD3" s="2">
        <f t="shared" ref="AD3:AD18" si="8">AB3-AC3</f>
        <v>-2.7743186307924717E-3</v>
      </c>
      <c r="AE3" s="1">
        <f t="shared" ref="AE3:AE18" si="9">P3-AB3/3-2*(1.35*(AK3/3255000)^-0.0723)*(1+0.33)/(9*(1-2*0.33))</f>
        <v>-0.80997465138793878</v>
      </c>
      <c r="AF3" s="2">
        <f t="shared" si="1"/>
        <v>0.13807603278286518</v>
      </c>
      <c r="AG3" s="2">
        <f t="shared" ref="AG3:AH18" si="10">AD3-AD2</f>
        <v>4.5903528222256407E-3</v>
      </c>
      <c r="AH3" s="2">
        <f t="shared" si="10"/>
        <v>1.1488777414057827</v>
      </c>
      <c r="AI3" s="2">
        <f>-AG3/AH3</f>
        <v>-3.9955102764971506E-3</v>
      </c>
      <c r="AJ3">
        <f t="shared" ref="AJ3:AJ18" si="11">(( 1.588*EXP(-0.0005387*3*232))^2-AP3^2)/(2*AP3)+0.4</f>
        <v>-0.18001344639452888</v>
      </c>
      <c r="AK3" s="2">
        <f t="shared" si="2"/>
        <v>43859.805339299994</v>
      </c>
      <c r="AL3" s="2">
        <f t="shared" si="3"/>
        <v>52250.990047350002</v>
      </c>
      <c r="AM3" s="1">
        <f t="shared" si="4"/>
        <v>-0.41508835602631183</v>
      </c>
      <c r="AN3" s="2">
        <f t="shared" si="5"/>
        <v>-0.2268471903439101</v>
      </c>
      <c r="AO3" s="1">
        <v>321688.56653439248</v>
      </c>
      <c r="AP3" s="2">
        <f>(AK3*1.35*(AK3/3255000)^-0.0723-AK2*1.35*(AK2/3255000)^-0.0723)/(AK3-AK2)</f>
        <v>1.8160383272446403</v>
      </c>
      <c r="AQ3" s="2">
        <f>(2*AP3+3)/(3-AP3)</f>
        <v>5.6015974225372211</v>
      </c>
      <c r="AR3" s="2">
        <f>(1+2*AM3)*(AK3-AK2)*(1-AP3/3)/(3*AN3*AO3*AM3)</f>
        <v>3.0340152243130521E-2</v>
      </c>
      <c r="AS3" s="2">
        <f>(AS2+AR3)</f>
        <v>3.0340152243130521E-2</v>
      </c>
      <c r="AT3" s="2">
        <f>2*(1-AM3)*(AK3-AK2)*(1-AP3/3)/(9*AN3*AO3*AM3)</f>
        <v>0.16854381075864253</v>
      </c>
      <c r="AU3" s="2">
        <f>AU2+AT3</f>
        <v>0.16854381075864253</v>
      </c>
      <c r="AV3">
        <f t="shared" si="6"/>
        <v>-12.761873399492774</v>
      </c>
    </row>
    <row r="4" spans="1:48" s="1" customFormat="1" x14ac:dyDescent="0.25">
      <c r="A4" s="1">
        <v>9.6041318680199996</v>
      </c>
      <c r="B4" s="1">
        <v>12.9070655487</v>
      </c>
      <c r="C4" s="1">
        <v>5.5804387883500004</v>
      </c>
      <c r="D4" s="1">
        <v>2.60599079132</v>
      </c>
      <c r="E4" s="1">
        <v>1.4816920973500001</v>
      </c>
      <c r="F4" s="1">
        <v>1.3095249121999999</v>
      </c>
      <c r="G4" s="1">
        <v>1.26142586101</v>
      </c>
      <c r="H4" s="1">
        <v>0.651271657994</v>
      </c>
      <c r="I4" s="1">
        <v>0.28211436620300001</v>
      </c>
      <c r="J4" s="1">
        <v>0.13019992297399999</v>
      </c>
      <c r="K4" s="1">
        <v>3.9520735906500001E-2</v>
      </c>
      <c r="L4" s="1">
        <v>3.9881853021099999E-2</v>
      </c>
      <c r="M4" s="1">
        <v>-0.16667539188300001</v>
      </c>
      <c r="N4" s="1">
        <v>0.56088452213100004</v>
      </c>
      <c r="O4" s="1">
        <v>0.164884490474</v>
      </c>
      <c r="P4" s="1">
        <v>2.0034568397400001</v>
      </c>
      <c r="Q4" s="1">
        <v>-0.82755126853400007</v>
      </c>
      <c r="R4" s="1">
        <v>47684</v>
      </c>
      <c r="S4" s="1">
        <v>73461.720512999993</v>
      </c>
      <c r="T4" s="1">
        <v>70975.500195100001</v>
      </c>
      <c r="U4" s="1">
        <v>220295.16228399999</v>
      </c>
      <c r="V4" s="1">
        <v>267.38113779600002</v>
      </c>
      <c r="W4" s="1">
        <v>197.45593798499999</v>
      </c>
      <c r="X4" s="1">
        <v>75042.7040289</v>
      </c>
      <c r="Y4" s="1">
        <v>72411.444051300001</v>
      </c>
      <c r="Z4" s="1">
        <v>229921.43801400001</v>
      </c>
      <c r="AA4" s="1">
        <v>5.12748270348E-4</v>
      </c>
      <c r="AB4" s="1">
        <f t="shared" si="0"/>
        <v>1.0701225422241167</v>
      </c>
      <c r="AC4" s="1">
        <f t="shared" si="7"/>
        <v>1.0340659049961174</v>
      </c>
      <c r="AD4" s="1">
        <f t="shared" si="8"/>
        <v>3.6056637227999344E-2</v>
      </c>
      <c r="AE4" s="1">
        <f t="shared" si="9"/>
        <v>0.1620225647976663</v>
      </c>
      <c r="AF4" s="1">
        <f t="shared" si="1"/>
        <v>6.8394122354116682E-2</v>
      </c>
      <c r="AG4" s="1">
        <f t="shared" si="10"/>
        <v>3.8830955858791816E-2</v>
      </c>
      <c r="AH4" s="1">
        <f t="shared" si="10"/>
        <v>0.97199721618560508</v>
      </c>
      <c r="AI4" s="1">
        <f t="shared" ref="AI4:AI18" si="12">-AG4/AH4</f>
        <v>-3.9949657480682493E-2</v>
      </c>
      <c r="AJ4">
        <f t="shared" si="11"/>
        <v>-5.3624534674967361E-2</v>
      </c>
      <c r="AK4" s="1">
        <f t="shared" si="2"/>
        <v>125791.86203140001</v>
      </c>
      <c r="AL4" s="1">
        <f t="shared" si="3"/>
        <v>156194.36397390001</v>
      </c>
      <c r="AM4" s="1">
        <f t="shared" si="4"/>
        <v>-0.47365858143361661</v>
      </c>
      <c r="AN4" s="1">
        <f t="shared" si="5"/>
        <v>-0.28104526554973119</v>
      </c>
      <c r="AO4" s="1">
        <v>321688.56653439248</v>
      </c>
      <c r="AP4" s="1">
        <f t="shared" ref="AP4:AP18" si="13">(AK4*1.35*(AK4/3255000)^-0.0723-AK3*1.35*(AK3/3255000)^-0.0723)/(AK4-AK3)</f>
        <v>1.6356216271168877</v>
      </c>
      <c r="AQ4" s="1">
        <f t="shared" ref="AQ4:AQ18" si="14">(2*AP4+3)/(3-AP4)</f>
        <v>4.5964106283668276</v>
      </c>
      <c r="AR4" s="1">
        <f t="shared" ref="AR4:AR18" si="15">(1+2*AM4)*(AK4-AK3)*(1-AP4/3)/(3*AN4*AO4*AM4)</f>
        <v>1.5280516002098019E-2</v>
      </c>
      <c r="AS4" s="1">
        <f t="shared" ref="AS4:AS18" si="16">AS3+AR4</f>
        <v>4.5620668245228542E-2</v>
      </c>
      <c r="AT4" s="1">
        <f t="shared" ref="AT4:AT18" si="17">2*(1-AM4)*(AK4-AK3)*(1-AP4/3)/(9*AN4*AO4*AM4)</f>
        <v>0.28495382001386704</v>
      </c>
      <c r="AU4" s="1">
        <f>AU3+AT4</f>
        <v>0.4534976307725096</v>
      </c>
      <c r="AV4">
        <f>(AQ4*X4-2*X4*(1-0.01*P4-2*0.01*AF4)/(-0.08/0.4*0.01*P4-(2*0.08/0.4+3)*0.01*AF4+1+0.08/0.4)+4*3*232000*(-0.4*0.01*AF4-0.08*0.01*P4)/((1-2*0.01*AF4)*0.4*0.08))/1000</f>
        <v>58.418094194311649</v>
      </c>
    </row>
    <row r="5" spans="1:48" x14ac:dyDescent="0.25">
      <c r="A5">
        <v>18.633378606600001</v>
      </c>
      <c r="B5">
        <v>23.757743522199998</v>
      </c>
      <c r="C5">
        <v>8.8802677549499993</v>
      </c>
      <c r="D5">
        <v>8.9617977513200007</v>
      </c>
      <c r="E5">
        <v>3.3652360409800002</v>
      </c>
      <c r="F5">
        <v>3.7223804441100001</v>
      </c>
      <c r="G5">
        <v>2.8219120612399999</v>
      </c>
      <c r="H5">
        <v>0.647773694791</v>
      </c>
      <c r="I5">
        <v>0.52362424531100005</v>
      </c>
      <c r="J5">
        <v>0.20597613309999999</v>
      </c>
      <c r="K5">
        <v>0.16592598198299999</v>
      </c>
      <c r="L5">
        <v>9.9399691343299998E-2</v>
      </c>
      <c r="M5">
        <v>-0.148336451289</v>
      </c>
      <c r="N5">
        <v>0.66740483373799997</v>
      </c>
      <c r="O5">
        <v>0.35607417782099998</v>
      </c>
      <c r="P5">
        <v>3.0051645592999998</v>
      </c>
      <c r="Q5">
        <v>-1.26584545462</v>
      </c>
      <c r="R5">
        <v>47684</v>
      </c>
      <c r="S5">
        <v>139033.218677</v>
      </c>
      <c r="T5">
        <v>133218.71127900001</v>
      </c>
      <c r="U5">
        <v>423898.22613999998</v>
      </c>
      <c r="V5">
        <v>519.06464467299998</v>
      </c>
      <c r="W5">
        <v>379.82954654000002</v>
      </c>
      <c r="X5">
        <v>141898.69468399999</v>
      </c>
      <c r="Y5">
        <v>135424.19183699999</v>
      </c>
      <c r="Z5">
        <v>444777.57900000003</v>
      </c>
      <c r="AA5">
        <v>1.4835155077999999E-4</v>
      </c>
      <c r="AB5">
        <f t="shared" si="0"/>
        <v>1.2796901620335754</v>
      </c>
      <c r="AC5">
        <f t="shared" si="7"/>
        <v>1.3335206837629676</v>
      </c>
      <c r="AD5">
        <f t="shared" si="8"/>
        <v>-5.3830521729392178E-2</v>
      </c>
      <c r="AE5" s="1">
        <f t="shared" si="9"/>
        <v>1.1619247240588908</v>
      </c>
      <c r="AF5">
        <f t="shared" si="1"/>
        <v>-0.22289211761642447</v>
      </c>
      <c r="AG5">
        <f t="shared" si="10"/>
        <v>-8.9887158957391522E-2</v>
      </c>
      <c r="AH5">
        <f t="shared" si="10"/>
        <v>0.9999021592612245</v>
      </c>
      <c r="AI5">
        <f t="shared" si="12"/>
        <v>8.989595444398725E-2</v>
      </c>
      <c r="AJ5">
        <f t="shared" si="11"/>
        <v>1.3787936068533124E-2</v>
      </c>
      <c r="AK5">
        <f t="shared" si="2"/>
        <v>240700.15517366666</v>
      </c>
      <c r="AL5">
        <f t="shared" si="3"/>
        <v>306116.13573950005</v>
      </c>
      <c r="AM5" s="1">
        <f t="shared" si="4"/>
        <v>-0.50692579885822686</v>
      </c>
      <c r="AN5">
        <f t="shared" si="5"/>
        <v>-0.3120339821733974</v>
      </c>
      <c r="AO5" s="1">
        <v>321688.56653439248</v>
      </c>
      <c r="AP5">
        <f t="shared" si="13"/>
        <v>1.5440124208187311</v>
      </c>
      <c r="AQ5">
        <f t="shared" si="14"/>
        <v>4.1813714132512594</v>
      </c>
      <c r="AR5" s="1">
        <f t="shared" si="15"/>
        <v>-5.0603958524955061E-3</v>
      </c>
      <c r="AS5">
        <f t="shared" si="16"/>
        <v>4.0560272392733035E-2</v>
      </c>
      <c r="AT5" s="1">
        <f t="shared" si="17"/>
        <v>0.36701619643017669</v>
      </c>
      <c r="AU5">
        <f>AU4+AT5</f>
        <v>0.82051382720268629</v>
      </c>
      <c r="AV5">
        <f t="shared" ref="AV5:AV18" si="18">(AQ5*X5-2*X5*(1-0.01*P5-2*0.01*AF5)/(-0.08/0.4*0.01*P5-(2*0.08/0.4+3)*0.01*AF5+1+0.08/0.4)+4*3*232000*(-0.4*0.01*AF5-0.08*0.01*P5)/((1-2*0.01*AF5)*0.4*0.08))/1000</f>
        <v>232.17794315847456</v>
      </c>
    </row>
    <row r="6" spans="1:48" s="2" customFormat="1" x14ac:dyDescent="0.25">
      <c r="A6" s="2">
        <v>29.2880362171</v>
      </c>
      <c r="B6" s="2">
        <v>36.0799893955</v>
      </c>
      <c r="C6" s="2">
        <v>12.2444711155</v>
      </c>
      <c r="D6" s="2">
        <v>18.036380030699998</v>
      </c>
      <c r="E6" s="2">
        <v>5.5205806186800004</v>
      </c>
      <c r="F6" s="2">
        <v>6.7299629896199997</v>
      </c>
      <c r="G6" s="2">
        <v>4.48243470309</v>
      </c>
      <c r="H6" s="2">
        <v>0.64305980651799999</v>
      </c>
      <c r="I6" s="2">
        <v>0.79481777413499999</v>
      </c>
      <c r="J6" s="2">
        <v>0.28275577072800001</v>
      </c>
      <c r="K6" s="2">
        <v>0.35042848165500001</v>
      </c>
      <c r="L6" s="2">
        <v>0.16612996975899999</v>
      </c>
      <c r="M6" s="2">
        <v>-0.123128385194</v>
      </c>
      <c r="N6" s="2">
        <v>0.80738514592499999</v>
      </c>
      <c r="O6" s="2">
        <v>0.58166270127999997</v>
      </c>
      <c r="P6" s="2">
        <v>4.0004733110500004</v>
      </c>
      <c r="Q6" s="2">
        <v>-1.7231194896299999</v>
      </c>
      <c r="R6" s="2">
        <v>47684</v>
      </c>
      <c r="S6" s="2">
        <v>219373.35059700001</v>
      </c>
      <c r="T6" s="2">
        <v>206599.11161399999</v>
      </c>
      <c r="U6" s="2">
        <v>688358.44391599996</v>
      </c>
      <c r="V6" s="2">
        <v>844.07632791499998</v>
      </c>
      <c r="W6" s="2">
        <v>612.01060798499998</v>
      </c>
      <c r="X6" s="2">
        <v>223052.78828199999</v>
      </c>
      <c r="Y6" s="2">
        <v>211207.32135400001</v>
      </c>
      <c r="Z6" s="2">
        <v>718360.99448800005</v>
      </c>
      <c r="AA6" s="2">
        <v>7.4421802100200005E-5</v>
      </c>
      <c r="AB6" s="2">
        <f t="shared" si="0"/>
        <v>1.5621054671954515</v>
      </c>
      <c r="AC6">
        <f t="shared" si="7"/>
        <v>1.5829659592714729</v>
      </c>
      <c r="AD6">
        <f t="shared" si="8"/>
        <v>-2.0860492076021364E-2</v>
      </c>
      <c r="AE6" s="1">
        <f t="shared" si="9"/>
        <v>2.1101916842492336</v>
      </c>
      <c r="AF6">
        <f t="shared" si="1"/>
        <v>-0.43813118832954867</v>
      </c>
      <c r="AG6">
        <f t="shared" si="10"/>
        <v>3.2970029653370814E-2</v>
      </c>
      <c r="AH6">
        <f t="shared" si="10"/>
        <v>0.94826696019034284</v>
      </c>
      <c r="AI6">
        <f t="shared" si="12"/>
        <v>-3.476872129632444E-2</v>
      </c>
      <c r="AJ6">
        <f t="shared" si="11"/>
        <v>5.8887882034157957E-2</v>
      </c>
      <c r="AK6">
        <f t="shared" si="2"/>
        <v>384207.03470800002</v>
      </c>
      <c r="AL6">
        <f t="shared" si="3"/>
        <v>501230.93967000005</v>
      </c>
      <c r="AM6" s="1">
        <f t="shared" si="4"/>
        <v>-0.53003347696664138</v>
      </c>
      <c r="AN6">
        <f t="shared" si="5"/>
        <v>-0.3335528427913701</v>
      </c>
      <c r="AO6" s="1">
        <v>321688.56653439248</v>
      </c>
      <c r="AP6">
        <f t="shared" si="13"/>
        <v>1.4846589622644111</v>
      </c>
      <c r="AQ6">
        <f t="shared" si="14"/>
        <v>3.9392570885884006</v>
      </c>
      <c r="AR6" s="1">
        <f t="shared" si="15"/>
        <v>-2.5519527725474844E-2</v>
      </c>
      <c r="AS6">
        <f t="shared" si="16"/>
        <v>1.5040744667258191E-2</v>
      </c>
      <c r="AT6" s="1">
        <f t="shared" si="17"/>
        <v>0.43335788016067911</v>
      </c>
      <c r="AU6">
        <f t="shared" ref="AU6:AU18" si="19">AU5+AT6</f>
        <v>1.2538717073633654</v>
      </c>
      <c r="AV6">
        <f t="shared" si="18"/>
        <v>395.71055798828775</v>
      </c>
    </row>
    <row r="7" spans="1:48" x14ac:dyDescent="0.25">
      <c r="A7">
        <v>41.434693351200004</v>
      </c>
      <c r="B7">
        <v>49.860184776399997</v>
      </c>
      <c r="C7">
        <v>15.864695512300001</v>
      </c>
      <c r="D7">
        <v>29.169608588199999</v>
      </c>
      <c r="E7">
        <v>7.7777377398700001</v>
      </c>
      <c r="F7">
        <v>10.494013305099999</v>
      </c>
      <c r="G7">
        <v>6.4186403420899998</v>
      </c>
      <c r="H7">
        <v>0.64203364061099999</v>
      </c>
      <c r="I7">
        <v>1.1025048987599999</v>
      </c>
      <c r="J7">
        <v>0.35742746652599999</v>
      </c>
      <c r="K7">
        <v>0.590966665635</v>
      </c>
      <c r="L7">
        <v>0.211192621996</v>
      </c>
      <c r="M7">
        <v>-7.8269896071000003E-2</v>
      </c>
      <c r="N7">
        <v>0.913604882673</v>
      </c>
      <c r="O7">
        <v>0.84074962344000004</v>
      </c>
      <c r="P7">
        <v>5.0015242186200002</v>
      </c>
      <c r="Q7">
        <v>-2.22042365719</v>
      </c>
      <c r="R7">
        <v>47684</v>
      </c>
      <c r="S7">
        <v>311893.706229</v>
      </c>
      <c r="T7">
        <v>290875.33969699999</v>
      </c>
      <c r="U7">
        <v>994975.02614500001</v>
      </c>
      <c r="V7">
        <v>1227.8203008400001</v>
      </c>
      <c r="W7">
        <v>881.14109999899995</v>
      </c>
      <c r="X7">
        <v>316037.381612</v>
      </c>
      <c r="Y7">
        <v>297743.01216799999</v>
      </c>
      <c r="Z7">
        <v>1036464.45525</v>
      </c>
      <c r="AA7">
        <v>4.4809809994699999E-5</v>
      </c>
      <c r="AB7">
        <f t="shared" si="0"/>
        <v>1.6235844291454193</v>
      </c>
      <c r="AC7">
        <f t="shared" si="7"/>
        <v>1.7961180502694474</v>
      </c>
      <c r="AD7">
        <f t="shared" si="8"/>
        <v>-0.17253362112402804</v>
      </c>
      <c r="AE7" s="1">
        <f t="shared" si="9"/>
        <v>3.1258295449454465</v>
      </c>
      <c r="AF7">
        <f t="shared" si="1"/>
        <v>-0.87717768016458075</v>
      </c>
      <c r="AG7">
        <f t="shared" si="10"/>
        <v>-0.15167312904800667</v>
      </c>
      <c r="AH7">
        <f t="shared" si="10"/>
        <v>1.0156378606962129</v>
      </c>
      <c r="AI7">
        <f t="shared" si="12"/>
        <v>0.14933780525278545</v>
      </c>
      <c r="AJ7">
        <f t="shared" si="11"/>
        <v>9.2319479911810443E-2</v>
      </c>
      <c r="AK7">
        <f t="shared" si="2"/>
        <v>550081.61634333339</v>
      </c>
      <c r="AL7">
        <f t="shared" si="3"/>
        <v>729574.25835999998</v>
      </c>
      <c r="AM7" s="1">
        <f t="shared" si="4"/>
        <v>-0.54762532159603139</v>
      </c>
      <c r="AN7">
        <f t="shared" si="5"/>
        <v>-0.34989451377484876</v>
      </c>
      <c r="AO7" s="1">
        <v>321688.56653439248</v>
      </c>
      <c r="AP7">
        <f t="shared" si="13"/>
        <v>1.4417039812757488</v>
      </c>
      <c r="AQ7">
        <f t="shared" si="14"/>
        <v>3.7755393659852499</v>
      </c>
      <c r="AR7" s="1">
        <f t="shared" si="15"/>
        <v>-4.4381188635153598E-2</v>
      </c>
      <c r="AS7">
        <f t="shared" si="16"/>
        <v>-2.9340443967895407E-2</v>
      </c>
      <c r="AT7" s="1">
        <f t="shared" si="17"/>
        <v>0.48073482083683028</v>
      </c>
      <c r="AU7">
        <f t="shared" si="19"/>
        <v>1.7346065282001957</v>
      </c>
      <c r="AV7">
        <f t="shared" si="18"/>
        <v>649.75783293082293</v>
      </c>
    </row>
    <row r="8" spans="1:48" x14ac:dyDescent="0.25">
      <c r="A8">
        <v>54.623573886000003</v>
      </c>
      <c r="B8">
        <v>64.708147102400005</v>
      </c>
      <c r="C8">
        <v>19.664195144499999</v>
      </c>
      <c r="D8">
        <v>41.724124248499997</v>
      </c>
      <c r="E8">
        <v>10.2055745538</v>
      </c>
      <c r="F8">
        <v>14.8612574101</v>
      </c>
      <c r="G8">
        <v>8.5076737989800009</v>
      </c>
      <c r="H8">
        <v>0.63810672446700001</v>
      </c>
      <c r="I8">
        <v>1.43364573688</v>
      </c>
      <c r="J8">
        <v>0.43792977748299999</v>
      </c>
      <c r="K8">
        <v>0.85752776775499995</v>
      </c>
      <c r="L8">
        <v>0.27014279057700002</v>
      </c>
      <c r="M8">
        <v>9.9847637295599999E-3</v>
      </c>
      <c r="N8">
        <v>0.98423415219999999</v>
      </c>
      <c r="O8">
        <v>1.12858405107</v>
      </c>
      <c r="P8">
        <v>6.00032989378</v>
      </c>
      <c r="Q8">
        <v>-2.7436587006700002</v>
      </c>
      <c r="R8">
        <v>47684</v>
      </c>
      <c r="S8">
        <v>412473.158276</v>
      </c>
      <c r="T8">
        <v>383723.29873899999</v>
      </c>
      <c r="U8">
        <v>1329469.72156</v>
      </c>
      <c r="V8">
        <v>1648.72962691</v>
      </c>
      <c r="W8">
        <v>1170.67181512</v>
      </c>
      <c r="X8">
        <v>417006.68911899999</v>
      </c>
      <c r="Y8">
        <v>392301.55217500002</v>
      </c>
      <c r="Z8">
        <v>1379681.48703</v>
      </c>
      <c r="AA8">
        <v>3.4740067247800003E-5</v>
      </c>
      <c r="AB8">
        <f t="shared" si="0"/>
        <v>1.858851189179811</v>
      </c>
      <c r="AC8">
        <f t="shared" si="7"/>
        <v>1.9785133855533561</v>
      </c>
      <c r="AD8">
        <f t="shared" si="8"/>
        <v>-0.11966219637354514</v>
      </c>
      <c r="AE8" s="1">
        <f t="shared" si="9"/>
        <v>4.0731948770463839</v>
      </c>
      <c r="AF8">
        <f t="shared" si="1"/>
        <v>-1.1413137577101891</v>
      </c>
      <c r="AG8">
        <f t="shared" si="10"/>
        <v>5.2871424750482898E-2</v>
      </c>
      <c r="AH8">
        <f t="shared" si="10"/>
        <v>0.94736533210093743</v>
      </c>
      <c r="AI8">
        <f t="shared" si="12"/>
        <v>-5.5808908093809888E-2</v>
      </c>
      <c r="AJ8">
        <f t="shared" si="11"/>
        <v>0.11821373578150851</v>
      </c>
      <c r="AK8">
        <f t="shared" si="2"/>
        <v>729663.24277466664</v>
      </c>
      <c r="AL8">
        <f t="shared" si="3"/>
        <v>975027.36638299993</v>
      </c>
      <c r="AM8" s="1">
        <f t="shared" si="4"/>
        <v>-0.56153149033776462</v>
      </c>
      <c r="AN8">
        <f t="shared" si="5"/>
        <v>-0.36276982698752952</v>
      </c>
      <c r="AO8" s="1">
        <v>321688.56653439248</v>
      </c>
      <c r="AP8">
        <f t="shared" si="13"/>
        <v>1.4090597034444348</v>
      </c>
      <c r="AQ8">
        <f t="shared" si="14"/>
        <v>3.6570318945879223</v>
      </c>
      <c r="AR8" s="1">
        <f t="shared" si="15"/>
        <v>-5.9615584101694555E-2</v>
      </c>
      <c r="AS8">
        <f t="shared" si="16"/>
        <v>-8.8956028069589965E-2</v>
      </c>
      <c r="AT8" s="1">
        <f t="shared" si="17"/>
        <v>0.50430335956796513</v>
      </c>
      <c r="AU8">
        <f t="shared" si="19"/>
        <v>2.2389098877681608</v>
      </c>
      <c r="AV8">
        <f t="shared" si="18"/>
        <v>850.46509075200345</v>
      </c>
    </row>
    <row r="9" spans="1:48" x14ac:dyDescent="0.25">
      <c r="A9">
        <v>68.694755584199996</v>
      </c>
      <c r="B9">
        <v>80.629825018700004</v>
      </c>
      <c r="C9">
        <v>23.2543310418</v>
      </c>
      <c r="D9">
        <v>55.128773464299996</v>
      </c>
      <c r="E9">
        <v>12.802653362499999</v>
      </c>
      <c r="F9">
        <v>19.904876091999999</v>
      </c>
      <c r="G9">
        <v>10.9896453021</v>
      </c>
      <c r="H9">
        <v>0.63851383399200001</v>
      </c>
      <c r="I9">
        <v>1.79097357482</v>
      </c>
      <c r="J9">
        <v>0.52743693167799999</v>
      </c>
      <c r="K9">
        <v>1.1397547406299999</v>
      </c>
      <c r="L9">
        <v>0.33409666335400001</v>
      </c>
      <c r="M9">
        <v>0.11247825017800001</v>
      </c>
      <c r="N9">
        <v>1.05092417218</v>
      </c>
      <c r="O9">
        <v>1.43555172755</v>
      </c>
      <c r="P9">
        <v>7.0048255087299998</v>
      </c>
      <c r="Q9">
        <v>-3.2974202849399998</v>
      </c>
      <c r="R9">
        <v>47684</v>
      </c>
      <c r="S9">
        <v>518968.99468599999</v>
      </c>
      <c r="T9">
        <v>485187.69063899998</v>
      </c>
      <c r="U9">
        <v>1696739.4610599999</v>
      </c>
      <c r="V9">
        <v>2112.2466602200002</v>
      </c>
      <c r="W9">
        <v>1482.87835591</v>
      </c>
      <c r="X9">
        <v>524669.00028699997</v>
      </c>
      <c r="Y9">
        <v>494702.82428300002</v>
      </c>
      <c r="Z9">
        <v>1750815.16279</v>
      </c>
      <c r="AA9">
        <v>2.14058936336E-5</v>
      </c>
      <c r="AB9">
        <f t="shared" si="0"/>
        <v>1.8344607170093674</v>
      </c>
      <c r="AC9">
        <f t="shared" si="7"/>
        <v>2.1411418866410052</v>
      </c>
      <c r="AD9">
        <f t="shared" si="8"/>
        <v>-0.30668116963163783</v>
      </c>
      <c r="AE9" s="1">
        <f t="shared" si="9"/>
        <v>5.1078924902211797</v>
      </c>
      <c r="AF9">
        <f t="shared" si="1"/>
        <v>-1.6679520373556325</v>
      </c>
      <c r="AG9">
        <f t="shared" si="10"/>
        <v>-0.18701897325809269</v>
      </c>
      <c r="AH9">
        <f t="shared" si="10"/>
        <v>1.0346976131747958</v>
      </c>
      <c r="AI9">
        <f t="shared" si="12"/>
        <v>0.18074746754682885</v>
      </c>
      <c r="AJ9">
        <f t="shared" si="11"/>
        <v>0.13911572224933721</v>
      </c>
      <c r="AK9">
        <f t="shared" si="2"/>
        <v>923395.66245333327</v>
      </c>
      <c r="AL9">
        <f t="shared" si="3"/>
        <v>1241129.2505049999</v>
      </c>
      <c r="AM9" s="1">
        <f t="shared" si="4"/>
        <v>-0.57294023914105074</v>
      </c>
      <c r="AN9">
        <f t="shared" si="5"/>
        <v>-0.37329527600630685</v>
      </c>
      <c r="AO9" s="1">
        <v>321688.56653439248</v>
      </c>
      <c r="AP9">
        <f t="shared" si="13"/>
        <v>1.3831153210120573</v>
      </c>
      <c r="AQ9">
        <f t="shared" si="14"/>
        <v>3.5662596825602759</v>
      </c>
      <c r="AR9" s="1">
        <f t="shared" si="15"/>
        <v>-7.3796977222725935E-2</v>
      </c>
      <c r="AS9">
        <f t="shared" si="16"/>
        <v>-0.1627530052923159</v>
      </c>
      <c r="AT9" s="1">
        <f t="shared" si="17"/>
        <v>0.53047186924321643</v>
      </c>
      <c r="AU9">
        <f t="shared" si="19"/>
        <v>2.7693817570113772</v>
      </c>
      <c r="AV9">
        <f t="shared" si="18"/>
        <v>1147.5971744057006</v>
      </c>
    </row>
    <row r="10" spans="1:48" x14ac:dyDescent="0.25">
      <c r="A10">
        <v>83.406379524100004</v>
      </c>
      <c r="B10">
        <v>97.243315478699998</v>
      </c>
      <c r="C10">
        <v>26.8440296076</v>
      </c>
      <c r="D10">
        <v>69.469612106300005</v>
      </c>
      <c r="E10">
        <v>15.586190763499999</v>
      </c>
      <c r="F10">
        <v>25.4452184242</v>
      </c>
      <c r="G10">
        <v>13.785028822499999</v>
      </c>
      <c r="H10">
        <v>0.63766538666499994</v>
      </c>
      <c r="I10">
        <v>2.17786333454</v>
      </c>
      <c r="J10">
        <v>0.615896771565</v>
      </c>
      <c r="K10">
        <v>1.4577811923899999</v>
      </c>
      <c r="L10">
        <v>0.370890969643</v>
      </c>
      <c r="M10">
        <v>0.22259340647600001</v>
      </c>
      <c r="N10">
        <v>1.1354673045300001</v>
      </c>
      <c r="O10">
        <v>1.76847125042</v>
      </c>
      <c r="P10">
        <v>8.0057731891700001</v>
      </c>
      <c r="Q10">
        <v>-3.8750912458800002</v>
      </c>
      <c r="R10">
        <v>47684</v>
      </c>
      <c r="S10">
        <v>629708.03666300001</v>
      </c>
      <c r="T10">
        <v>592290.82114300004</v>
      </c>
      <c r="U10">
        <v>2067014.93187</v>
      </c>
      <c r="V10">
        <v>2595.24355242</v>
      </c>
      <c r="W10">
        <v>1800.4591455899999</v>
      </c>
      <c r="X10">
        <v>637077.24769300001</v>
      </c>
      <c r="Y10">
        <v>602502.86008400004</v>
      </c>
      <c r="Z10">
        <v>2129858.0628900002</v>
      </c>
      <c r="AA10">
        <v>3.3566607697800003E-5</v>
      </c>
      <c r="AB10">
        <f t="shared" si="0"/>
        <v>1.8852923228709129</v>
      </c>
      <c r="AC10">
        <f t="shared" si="7"/>
        <v>2.284202557180202</v>
      </c>
      <c r="AD10">
        <f t="shared" si="8"/>
        <v>-0.39891023430928918</v>
      </c>
      <c r="AE10" s="1">
        <f t="shared" si="9"/>
        <v>6.1099681752193273</v>
      </c>
      <c r="AF10">
        <f t="shared" si="1"/>
        <v>-2.1175942717140872</v>
      </c>
      <c r="AG10">
        <f t="shared" si="10"/>
        <v>-9.2229064677651351E-2</v>
      </c>
      <c r="AH10">
        <f t="shared" si="10"/>
        <v>1.0020756849981476</v>
      </c>
      <c r="AI10">
        <f t="shared" si="12"/>
        <v>9.2038022734601974E-2</v>
      </c>
      <c r="AJ10">
        <f t="shared" si="11"/>
        <v>0.15647133788770864</v>
      </c>
      <c r="AK10">
        <f t="shared" si="2"/>
        <v>1123146.0568890001</v>
      </c>
      <c r="AL10">
        <f t="shared" si="3"/>
        <v>1510068.0090015002</v>
      </c>
      <c r="AM10" s="1">
        <f t="shared" si="4"/>
        <v>-0.58254075647586856</v>
      </c>
      <c r="AN10">
        <f t="shared" si="5"/>
        <v>-0.38212076589957822</v>
      </c>
      <c r="AO10" s="1">
        <v>321688.56653439248</v>
      </c>
      <c r="AP10">
        <f t="shared" si="13"/>
        <v>1.3618524601923803</v>
      </c>
      <c r="AQ10">
        <f t="shared" si="14"/>
        <v>3.4940106317022819</v>
      </c>
      <c r="AR10" s="1">
        <f t="shared" si="15"/>
        <v>-8.3817366246397143E-2</v>
      </c>
      <c r="AS10">
        <f t="shared" si="16"/>
        <v>-0.24657037153871303</v>
      </c>
      <c r="AT10" s="1">
        <f t="shared" si="17"/>
        <v>0.53567233065105191</v>
      </c>
      <c r="AU10">
        <f t="shared" si="19"/>
        <v>3.305054087662429</v>
      </c>
      <c r="AV10">
        <f t="shared" si="18"/>
        <v>1422.1596803380614</v>
      </c>
    </row>
    <row r="11" spans="1:48" x14ac:dyDescent="0.25">
      <c r="A11">
        <v>98.506007605299999</v>
      </c>
      <c r="B11">
        <v>114.28504680099999</v>
      </c>
      <c r="C11">
        <v>30.389217011300001</v>
      </c>
      <c r="D11">
        <v>84.440870842899997</v>
      </c>
      <c r="E11">
        <v>18.768443291099999</v>
      </c>
      <c r="F11">
        <v>31.484534543300001</v>
      </c>
      <c r="G11">
        <v>16.8409835575</v>
      </c>
      <c r="H11">
        <v>0.63743120925999996</v>
      </c>
      <c r="I11">
        <v>2.5841536164400001</v>
      </c>
      <c r="J11">
        <v>0.70558882053299998</v>
      </c>
      <c r="K11">
        <v>1.7774310472599999</v>
      </c>
      <c r="L11">
        <v>0.442232114136</v>
      </c>
      <c r="M11">
        <v>0.34304884460000001</v>
      </c>
      <c r="N11">
        <v>1.2275598276799999</v>
      </c>
      <c r="O11">
        <v>2.11319103158</v>
      </c>
      <c r="P11">
        <v>9.0025018483799997</v>
      </c>
      <c r="Q11">
        <v>-4.45540078345</v>
      </c>
      <c r="R11">
        <v>47684</v>
      </c>
      <c r="S11">
        <v>743962.07450600003</v>
      </c>
      <c r="T11">
        <v>704136.96134299994</v>
      </c>
      <c r="U11">
        <v>2444974.5752500002</v>
      </c>
      <c r="V11">
        <v>3090.2460202500001</v>
      </c>
      <c r="W11">
        <v>2116.5728955099999</v>
      </c>
      <c r="X11">
        <v>752254.90972</v>
      </c>
      <c r="Y11">
        <v>714486.240812</v>
      </c>
      <c r="Z11">
        <v>2510512.0214900002</v>
      </c>
      <c r="AA11">
        <v>2.1608821514899998E-5</v>
      </c>
      <c r="AB11">
        <f t="shared" si="0"/>
        <v>1.8993222021266298</v>
      </c>
      <c r="AC11">
        <f t="shared" si="7"/>
        <v>2.4112000863125864</v>
      </c>
      <c r="AD11">
        <f t="shared" si="8"/>
        <v>-0.51187788418595659</v>
      </c>
      <c r="AE11" s="1">
        <f t="shared" si="9"/>
        <v>7.1171260693594105</v>
      </c>
      <c r="AF11">
        <f t="shared" si="1"/>
        <v>-2.60192872206337</v>
      </c>
      <c r="AG11">
        <f t="shared" si="10"/>
        <v>-0.11296764987666741</v>
      </c>
      <c r="AH11">
        <f t="shared" si="10"/>
        <v>1.0071578941400832</v>
      </c>
      <c r="AI11">
        <f t="shared" si="12"/>
        <v>0.11216478621072597</v>
      </c>
      <c r="AJ11">
        <f t="shared" si="11"/>
        <v>0.17100241937727681</v>
      </c>
      <c r="AK11">
        <f t="shared" si="2"/>
        <v>1325751.0573406667</v>
      </c>
      <c r="AL11">
        <f t="shared" si="3"/>
        <v>1777141.4462240003</v>
      </c>
      <c r="AM11" s="1">
        <f t="shared" si="4"/>
        <v>-0.59066944094361984</v>
      </c>
      <c r="AN11">
        <f t="shared" si="5"/>
        <v>-0.38956726906468903</v>
      </c>
      <c r="AO11" s="1">
        <v>321688.56653439248</v>
      </c>
      <c r="AP11">
        <f t="shared" si="13"/>
        <v>1.3442472387769562</v>
      </c>
      <c r="AQ11">
        <f t="shared" si="14"/>
        <v>3.4355941362598301</v>
      </c>
      <c r="AR11" s="1">
        <f t="shared" si="15"/>
        <v>-9.131276276518914E-2</v>
      </c>
      <c r="AS11">
        <f t="shared" si="16"/>
        <v>-0.33788313430390216</v>
      </c>
      <c r="AT11" s="1">
        <f t="shared" si="17"/>
        <v>0.53398520966962959</v>
      </c>
      <c r="AU11">
        <f t="shared" si="19"/>
        <v>3.8390392973320586</v>
      </c>
      <c r="AV11">
        <f t="shared" si="18"/>
        <v>1710.304636995822</v>
      </c>
    </row>
    <row r="12" spans="1:48" x14ac:dyDescent="0.25">
      <c r="A12">
        <v>114.008215518</v>
      </c>
      <c r="B12">
        <v>131.767882087</v>
      </c>
      <c r="C12">
        <v>34.068327776399997</v>
      </c>
      <c r="D12">
        <v>99.735174857299995</v>
      </c>
      <c r="E12">
        <v>21.7434623477</v>
      </c>
      <c r="F12">
        <v>38.095010437699997</v>
      </c>
      <c r="G12">
        <v>20.1457532949</v>
      </c>
      <c r="H12">
        <v>0.63903546103499997</v>
      </c>
      <c r="I12">
        <v>3.0060361039700001</v>
      </c>
      <c r="J12">
        <v>0.79876277784899996</v>
      </c>
      <c r="K12">
        <v>2.1165968069700001</v>
      </c>
      <c r="L12">
        <v>0.49920509427400001</v>
      </c>
      <c r="M12">
        <v>0.47367314709000002</v>
      </c>
      <c r="N12">
        <v>1.3160760411300001</v>
      </c>
      <c r="O12">
        <v>2.4748106065200002</v>
      </c>
      <c r="P12">
        <v>10.000829901299999</v>
      </c>
      <c r="Q12">
        <v>-5.0569887689500002</v>
      </c>
      <c r="R12">
        <v>47684</v>
      </c>
      <c r="S12">
        <v>862760.69016500004</v>
      </c>
      <c r="T12">
        <v>820065.59484100004</v>
      </c>
      <c r="U12">
        <v>2824837.9467699998</v>
      </c>
      <c r="V12">
        <v>3608.6523386700001</v>
      </c>
      <c r="W12">
        <v>2440.6718577699999</v>
      </c>
      <c r="X12">
        <v>871500.25792500004</v>
      </c>
      <c r="Y12">
        <v>830112.00571199995</v>
      </c>
      <c r="Z12">
        <v>2901006.5164700001</v>
      </c>
      <c r="AA12">
        <v>2.1669075727299999E-5</v>
      </c>
      <c r="AB12">
        <f t="shared" si="0"/>
        <v>1.8032093482882816</v>
      </c>
      <c r="AC12">
        <f t="shared" si="7"/>
        <v>2.5276628453827987</v>
      </c>
      <c r="AD12">
        <f t="shared" si="8"/>
        <v>-0.72445349709451712</v>
      </c>
      <c r="AE12" s="1">
        <f t="shared" si="9"/>
        <v>8.1606439602980174</v>
      </c>
      <c r="AF12">
        <f t="shared" si="1"/>
        <v>-3.1972056023617181</v>
      </c>
      <c r="AG12">
        <f t="shared" si="10"/>
        <v>-0.21257561290856053</v>
      </c>
      <c r="AH12">
        <f t="shared" si="10"/>
        <v>1.0435178909386069</v>
      </c>
      <c r="AI12">
        <f t="shared" si="12"/>
        <v>0.20371055901816537</v>
      </c>
      <c r="AJ12">
        <f t="shared" si="11"/>
        <v>0.18352205162590746</v>
      </c>
      <c r="AK12">
        <f t="shared" si="2"/>
        <v>1534206.2600356666</v>
      </c>
      <c r="AL12">
        <f t="shared" si="3"/>
        <v>2050200.3846515003</v>
      </c>
      <c r="AM12" s="1">
        <f t="shared" si="4"/>
        <v>-0.59774018560939834</v>
      </c>
      <c r="AN12">
        <f t="shared" si="5"/>
        <v>-0.39602314163069291</v>
      </c>
      <c r="AO12" s="1">
        <v>321688.56653439248</v>
      </c>
      <c r="AP12">
        <f t="shared" si="13"/>
        <v>1.329224375110359</v>
      </c>
      <c r="AQ12">
        <f t="shared" si="14"/>
        <v>3.3867197162362674</v>
      </c>
      <c r="AR12" s="1">
        <f t="shared" si="15"/>
        <v>-9.933970613447958E-2</v>
      </c>
      <c r="AS12">
        <f t="shared" si="16"/>
        <v>-0.43722284043838172</v>
      </c>
      <c r="AT12" s="1">
        <f t="shared" si="17"/>
        <v>0.54129574759208898</v>
      </c>
      <c r="AU12">
        <f t="shared" si="19"/>
        <v>4.3803350449241476</v>
      </c>
      <c r="AV12">
        <f t="shared" si="18"/>
        <v>2039.315557010543</v>
      </c>
    </row>
    <row r="13" spans="1:48" x14ac:dyDescent="0.25">
      <c r="A13">
        <v>129.77406091500001</v>
      </c>
      <c r="B13">
        <v>149.619034978</v>
      </c>
      <c r="C13">
        <v>37.9582344198</v>
      </c>
      <c r="D13">
        <v>115.012132904</v>
      </c>
      <c r="E13">
        <v>24.314009778599999</v>
      </c>
      <c r="F13">
        <v>45.030804680800003</v>
      </c>
      <c r="G13">
        <v>23.029578957999998</v>
      </c>
      <c r="H13">
        <v>0.63991141178499999</v>
      </c>
      <c r="I13">
        <v>3.4383422972100002</v>
      </c>
      <c r="J13">
        <v>0.90662239149400004</v>
      </c>
      <c r="K13">
        <v>2.4697892319800001</v>
      </c>
      <c r="L13">
        <v>0.56175009292400002</v>
      </c>
      <c r="M13">
        <v>0.64496488439199995</v>
      </c>
      <c r="N13">
        <v>1.31982461287</v>
      </c>
      <c r="O13">
        <v>2.8474971396500002</v>
      </c>
      <c r="P13">
        <v>11.0048504764</v>
      </c>
      <c r="Q13">
        <v>-5.6630710862500004</v>
      </c>
      <c r="R13">
        <v>47684</v>
      </c>
      <c r="S13">
        <v>983825.06879699999</v>
      </c>
      <c r="T13">
        <v>941696.47692799999</v>
      </c>
      <c r="U13">
        <v>3211463.6100599999</v>
      </c>
      <c r="V13">
        <v>4132.3352922499998</v>
      </c>
      <c r="W13">
        <v>2762.9585197400002</v>
      </c>
      <c r="X13">
        <v>992817.56556999998</v>
      </c>
      <c r="Y13">
        <v>949282.38092999998</v>
      </c>
      <c r="Z13">
        <v>3286621.1431399998</v>
      </c>
      <c r="AA13">
        <v>3.7007084644299999E-5</v>
      </c>
      <c r="AB13">
        <f t="shared" si="0"/>
        <v>1.7507299758379502</v>
      </c>
      <c r="AC13">
        <f t="shared" si="7"/>
        <v>2.6330672609489758</v>
      </c>
      <c r="AD13">
        <f t="shared" si="8"/>
        <v>-0.8823372851110256</v>
      </c>
      <c r="AE13" s="1">
        <f t="shared" si="9"/>
        <v>9.1935313194708428</v>
      </c>
      <c r="AF13">
        <f t="shared" si="1"/>
        <v>-3.7516952623620496</v>
      </c>
      <c r="AG13">
        <f t="shared" si="10"/>
        <v>-0.15788378801650849</v>
      </c>
      <c r="AH13">
        <f t="shared" si="10"/>
        <v>1.0328873591728254</v>
      </c>
      <c r="AI13">
        <f t="shared" si="12"/>
        <v>0.15285673371290717</v>
      </c>
      <c r="AJ13">
        <f t="shared" si="11"/>
        <v>0.19448381304746887</v>
      </c>
      <c r="AK13">
        <f t="shared" si="2"/>
        <v>1742907.02988</v>
      </c>
      <c r="AL13">
        <f t="shared" si="3"/>
        <v>2315571.1698899996</v>
      </c>
      <c r="AM13" s="1">
        <f t="shared" si="4"/>
        <v>-0.60398290372656449</v>
      </c>
      <c r="AN13">
        <f t="shared" si="5"/>
        <v>-0.40170497101532632</v>
      </c>
      <c r="AO13" s="1">
        <v>321688.56653439248</v>
      </c>
      <c r="AP13">
        <f t="shared" si="13"/>
        <v>1.3161821183565607</v>
      </c>
      <c r="AQ13">
        <f t="shared" si="14"/>
        <v>3.3449960937674703</v>
      </c>
      <c r="AR13" s="1">
        <f t="shared" si="15"/>
        <v>-0.10404018560593402</v>
      </c>
      <c r="AS13">
        <f t="shared" si="16"/>
        <v>-0.54126302604431575</v>
      </c>
      <c r="AT13" s="1">
        <f t="shared" si="17"/>
        <v>0.53495550079810628</v>
      </c>
      <c r="AU13">
        <f t="shared" si="19"/>
        <v>4.9152905457222538</v>
      </c>
      <c r="AV13">
        <f t="shared" si="18"/>
        <v>2355.2907860582136</v>
      </c>
    </row>
    <row r="14" spans="1:48" x14ac:dyDescent="0.25">
      <c r="A14">
        <v>145.475280191</v>
      </c>
      <c r="B14">
        <v>167.520517697</v>
      </c>
      <c r="C14">
        <v>41.4977912807</v>
      </c>
      <c r="D14">
        <v>130.222222733</v>
      </c>
      <c r="E14">
        <v>26.9105763303</v>
      </c>
      <c r="F14">
        <v>51.943558112200002</v>
      </c>
      <c r="G14">
        <v>25.6952842906</v>
      </c>
      <c r="H14">
        <v>0.64078517544199998</v>
      </c>
      <c r="I14">
        <v>3.8837859605</v>
      </c>
      <c r="J14">
        <v>1.0033333317399999</v>
      </c>
      <c r="K14">
        <v>2.8259712619399999</v>
      </c>
      <c r="L14">
        <v>0.63401539727400003</v>
      </c>
      <c r="M14">
        <v>0.80850408768199999</v>
      </c>
      <c r="N14">
        <v>1.3391387674899999</v>
      </c>
      <c r="O14">
        <v>3.2284104989600002</v>
      </c>
      <c r="P14">
        <v>12.0028031227</v>
      </c>
      <c r="Q14">
        <v>-6.26267683847</v>
      </c>
      <c r="R14">
        <v>47684</v>
      </c>
      <c r="S14">
        <v>1103303.2352199999</v>
      </c>
      <c r="T14">
        <v>1060987.98921</v>
      </c>
      <c r="U14">
        <v>3581672.5495799999</v>
      </c>
      <c r="V14">
        <v>4644.0488262999997</v>
      </c>
      <c r="W14">
        <v>3068.3094737400002</v>
      </c>
      <c r="X14">
        <v>1114125.8083800001</v>
      </c>
      <c r="Y14">
        <v>1068570.93643</v>
      </c>
      <c r="Z14">
        <v>3653623.6524399999</v>
      </c>
      <c r="AA14">
        <v>2.79805353437E-5</v>
      </c>
      <c r="AB14">
        <f t="shared" si="0"/>
        <v>1.6983816350330971</v>
      </c>
      <c r="AC14">
        <f t="shared" si="7"/>
        <v>2.7267743813436764</v>
      </c>
      <c r="AD14">
        <f t="shared" si="8"/>
        <v>-1.0283927463105793</v>
      </c>
      <c r="AE14" s="1">
        <f t="shared" si="9"/>
        <v>10.218653095568079</v>
      </c>
      <c r="AF14">
        <f t="shared" si="1"/>
        <v>-4.3030199263169031</v>
      </c>
      <c r="AG14">
        <f t="shared" si="10"/>
        <v>-0.1460554611995537</v>
      </c>
      <c r="AH14">
        <f t="shared" si="10"/>
        <v>1.0251217760972366</v>
      </c>
      <c r="AI14">
        <f t="shared" si="12"/>
        <v>0.14247620585683451</v>
      </c>
      <c r="AJ14">
        <f t="shared" si="11"/>
        <v>0.20398420268029996</v>
      </c>
      <c r="AK14">
        <f t="shared" si="2"/>
        <v>1945440.1324166667</v>
      </c>
      <c r="AL14">
        <f t="shared" si="3"/>
        <v>2562275.2800349998</v>
      </c>
      <c r="AM14" s="1">
        <f t="shared" si="4"/>
        <v>-0.60943296683579651</v>
      </c>
      <c r="AN14">
        <f t="shared" si="5"/>
        <v>-0.40665059540968351</v>
      </c>
      <c r="AO14" s="1">
        <v>321688.56653439248</v>
      </c>
      <c r="AP14">
        <f t="shared" si="13"/>
        <v>1.3049630913246724</v>
      </c>
      <c r="AQ14">
        <f t="shared" si="14"/>
        <v>3.3096188961652198</v>
      </c>
      <c r="AR14" s="1">
        <f t="shared" si="15"/>
        <v>-0.10471957070868414</v>
      </c>
      <c r="AS14">
        <f t="shared" si="16"/>
        <v>-0.64598259675299985</v>
      </c>
      <c r="AT14" s="1">
        <f t="shared" si="17"/>
        <v>0.51337098330505959</v>
      </c>
      <c r="AU14">
        <f t="shared" si="19"/>
        <v>5.4286615290273135</v>
      </c>
      <c r="AV14">
        <f t="shared" si="18"/>
        <v>2669.0289576647324</v>
      </c>
    </row>
    <row r="15" spans="1:48" x14ac:dyDescent="0.25">
      <c r="A15">
        <v>160.97110197399999</v>
      </c>
      <c r="B15">
        <v>185.01185738699999</v>
      </c>
      <c r="C15">
        <v>44.503450098099997</v>
      </c>
      <c r="D15">
        <v>145.448117526</v>
      </c>
      <c r="E15">
        <v>29.673495174999999</v>
      </c>
      <c r="F15">
        <v>59.348220450200003</v>
      </c>
      <c r="G15">
        <v>28.578405696200001</v>
      </c>
      <c r="H15">
        <v>0.64158719462400005</v>
      </c>
      <c r="I15">
        <v>4.3316005647900004</v>
      </c>
      <c r="J15">
        <v>1.0953072418400001</v>
      </c>
      <c r="K15">
        <v>3.1821360110899999</v>
      </c>
      <c r="L15">
        <v>0.71223557552000005</v>
      </c>
      <c r="M15">
        <v>0.969511239001</v>
      </c>
      <c r="N15">
        <v>1.3914861053900001</v>
      </c>
      <c r="O15">
        <v>3.61477392851</v>
      </c>
      <c r="P15">
        <v>13.0039989773</v>
      </c>
      <c r="Q15">
        <v>-6.8616324872999996</v>
      </c>
      <c r="R15">
        <v>47684</v>
      </c>
      <c r="S15">
        <v>1224221.32852</v>
      </c>
      <c r="T15">
        <v>1182985.4143600001</v>
      </c>
      <c r="U15">
        <v>3957983.1035699998</v>
      </c>
      <c r="V15">
        <v>5167.8657776299997</v>
      </c>
      <c r="W15">
        <v>3373.1603332</v>
      </c>
      <c r="X15">
        <v>1234737.6075500001</v>
      </c>
      <c r="Y15">
        <v>1188528.18438</v>
      </c>
      <c r="Z15">
        <v>4022002.9746400001</v>
      </c>
      <c r="AA15">
        <v>4.0149537435799997E-5</v>
      </c>
      <c r="AB15">
        <f t="shared" si="0"/>
        <v>1.6503316009821023</v>
      </c>
      <c r="AC15">
        <f t="shared" si="7"/>
        <v>2.8137080271925665</v>
      </c>
      <c r="AD15">
        <f t="shared" si="8"/>
        <v>-1.1633764262104642</v>
      </c>
      <c r="AE15" s="1">
        <f t="shared" si="9"/>
        <v>11.244574235126924</v>
      </c>
      <c r="AF15">
        <f t="shared" si="1"/>
        <v>-4.8516678876678974</v>
      </c>
      <c r="AG15">
        <f t="shared" si="10"/>
        <v>-0.13498367989988491</v>
      </c>
      <c r="AH15">
        <f t="shared" si="10"/>
        <v>1.0259211395588448</v>
      </c>
      <c r="AI15">
        <f t="shared" si="12"/>
        <v>0.13157315381758203</v>
      </c>
      <c r="AJ15">
        <f t="shared" si="11"/>
        <v>0.2123499900500545</v>
      </c>
      <c r="AK15">
        <f t="shared" si="2"/>
        <v>2148422.9221899998</v>
      </c>
      <c r="AL15">
        <f t="shared" si="3"/>
        <v>2810370.078675</v>
      </c>
      <c r="AM15" s="1">
        <f t="shared" si="4"/>
        <v>-0.61426290385743265</v>
      </c>
      <c r="AN15">
        <f t="shared" si="5"/>
        <v>-0.41102133334588598</v>
      </c>
      <c r="AO15" s="1">
        <v>321688.56653439248</v>
      </c>
      <c r="AP15">
        <f t="shared" si="13"/>
        <v>1.2951491902278758</v>
      </c>
      <c r="AQ15">
        <f t="shared" si="14"/>
        <v>3.2790543010640141</v>
      </c>
      <c r="AR15" s="1">
        <f t="shared" si="15"/>
        <v>-0.10818923819581983</v>
      </c>
      <c r="AS15">
        <f t="shared" si="16"/>
        <v>-0.75417183494881967</v>
      </c>
      <c r="AT15" s="1">
        <f t="shared" si="17"/>
        <v>0.50948548747432376</v>
      </c>
      <c r="AU15">
        <f t="shared" si="19"/>
        <v>5.9381470165016372</v>
      </c>
      <c r="AV15">
        <f t="shared" si="18"/>
        <v>2979.3266459713805</v>
      </c>
    </row>
    <row r="16" spans="1:48" x14ac:dyDescent="0.25">
      <c r="A16">
        <v>176.24245648600001</v>
      </c>
      <c r="B16">
        <v>202.257570241</v>
      </c>
      <c r="C16">
        <v>47.5463395648</v>
      </c>
      <c r="D16">
        <v>160.56107358599999</v>
      </c>
      <c r="E16">
        <v>32.679665583099997</v>
      </c>
      <c r="F16">
        <v>67.398569405800004</v>
      </c>
      <c r="G16">
        <v>31.505220780399998</v>
      </c>
      <c r="H16">
        <v>0.64371388454</v>
      </c>
      <c r="I16">
        <v>4.7980541774300001</v>
      </c>
      <c r="J16">
        <v>1.1922856686500001</v>
      </c>
      <c r="K16">
        <v>3.5402390813200002</v>
      </c>
      <c r="L16">
        <v>0.79044181158399995</v>
      </c>
      <c r="M16">
        <v>1.1483404232200001</v>
      </c>
      <c r="N16">
        <v>1.43336437211</v>
      </c>
      <c r="O16">
        <v>4.0086872738599997</v>
      </c>
      <c r="P16">
        <v>14.001736538999999</v>
      </c>
      <c r="Q16">
        <v>-7.4664504251299997</v>
      </c>
      <c r="R16">
        <v>47683</v>
      </c>
      <c r="S16">
        <v>1341340.82442</v>
      </c>
      <c r="T16">
        <v>1302780.40765</v>
      </c>
      <c r="U16">
        <v>4318468.8915299997</v>
      </c>
      <c r="V16">
        <v>5683.3464713000003</v>
      </c>
      <c r="W16">
        <v>3657.3588259100002</v>
      </c>
      <c r="X16">
        <v>1352077.3467600001</v>
      </c>
      <c r="Y16">
        <v>1306565.1390500001</v>
      </c>
      <c r="Z16">
        <v>4375478.24498</v>
      </c>
      <c r="AA16">
        <v>3.4135450198300003E-5</v>
      </c>
      <c r="AB16">
        <f t="shared" si="0"/>
        <v>1.5229187844645886</v>
      </c>
      <c r="AC16">
        <f t="shared" si="7"/>
        <v>2.8921735590680138</v>
      </c>
      <c r="AD16">
        <f t="shared" si="8"/>
        <v>-1.3692547746034252</v>
      </c>
      <c r="AE16" s="1">
        <f t="shared" si="9"/>
        <v>12.292402613431094</v>
      </c>
      <c r="AF16">
        <f t="shared" si="1"/>
        <v>-5.4779494850354116</v>
      </c>
      <c r="AG16">
        <f t="shared" si="10"/>
        <v>-0.20587834839296093</v>
      </c>
      <c r="AH16">
        <f t="shared" si="10"/>
        <v>1.0478283783041693</v>
      </c>
      <c r="AI16">
        <f t="shared" si="12"/>
        <v>0.19648098167197897</v>
      </c>
      <c r="AJ16">
        <f t="shared" si="11"/>
        <v>0.21980522846745118</v>
      </c>
      <c r="AK16">
        <f t="shared" si="2"/>
        <v>2344706.9102633335</v>
      </c>
      <c r="AL16">
        <f t="shared" si="3"/>
        <v>3046157.0020749997</v>
      </c>
      <c r="AM16" s="1">
        <f t="shared" si="4"/>
        <v>-0.6185916346858783</v>
      </c>
      <c r="AN16">
        <f t="shared" si="5"/>
        <v>-0.41492835037964265</v>
      </c>
      <c r="AO16" s="1">
        <v>321688.56653439248</v>
      </c>
      <c r="AP16">
        <f t="shared" si="13"/>
        <v>1.2864551675378204</v>
      </c>
      <c r="AQ16">
        <f t="shared" si="14"/>
        <v>3.2522699316060306</v>
      </c>
      <c r="AR16" s="1">
        <f t="shared" si="15"/>
        <v>-0.1073517452014667</v>
      </c>
      <c r="AS16">
        <f t="shared" si="16"/>
        <v>-0.86152358015028641</v>
      </c>
      <c r="AT16" s="1">
        <f t="shared" si="17"/>
        <v>0.48839486644587876</v>
      </c>
      <c r="AU16">
        <f t="shared" si="19"/>
        <v>6.4265418829475163</v>
      </c>
      <c r="AV16">
        <f t="shared" si="18"/>
        <v>3306.8431276104029</v>
      </c>
    </row>
    <row r="17" spans="1:48" x14ac:dyDescent="0.25">
      <c r="A17">
        <v>191.27767915699999</v>
      </c>
      <c r="B17">
        <v>218.91975642599999</v>
      </c>
      <c r="C17">
        <v>49.9048923581</v>
      </c>
      <c r="D17">
        <v>176.19341868000001</v>
      </c>
      <c r="E17">
        <v>35.323371499399997</v>
      </c>
      <c r="F17">
        <v>75.746733444100002</v>
      </c>
      <c r="G17">
        <v>34.871327076100002</v>
      </c>
      <c r="H17">
        <v>0.64602498064699998</v>
      </c>
      <c r="I17">
        <v>5.27231004181</v>
      </c>
      <c r="J17">
        <v>1.28683294529</v>
      </c>
      <c r="K17">
        <v>3.9192197022299999</v>
      </c>
      <c r="L17">
        <v>0.84947515432599996</v>
      </c>
      <c r="M17">
        <v>1.33766672672</v>
      </c>
      <c r="N17">
        <v>1.4860556549799999</v>
      </c>
      <c r="O17">
        <v>4.4097595094499997</v>
      </c>
      <c r="P17">
        <v>15.0044971383</v>
      </c>
      <c r="Q17">
        <v>-8.0770512269699992</v>
      </c>
      <c r="R17">
        <v>47682</v>
      </c>
      <c r="S17">
        <v>1455601.98025</v>
      </c>
      <c r="T17">
        <v>1424099.09821</v>
      </c>
      <c r="U17">
        <v>4667340.4032699997</v>
      </c>
      <c r="V17">
        <v>6183.1073589400003</v>
      </c>
      <c r="W17">
        <v>3937.7048846100001</v>
      </c>
      <c r="X17">
        <v>1467753.4859800001</v>
      </c>
      <c r="Y17">
        <v>1424294.8140400001</v>
      </c>
      <c r="Z17">
        <v>4709102.9716699999</v>
      </c>
      <c r="AA17">
        <v>2.4655940977799999E-5</v>
      </c>
      <c r="AB17">
        <f t="shared" si="0"/>
        <v>1.3844579482043651</v>
      </c>
      <c r="AC17">
        <f t="shared" si="7"/>
        <v>2.9632657811944698</v>
      </c>
      <c r="AD17">
        <f t="shared" si="8"/>
        <v>-1.5788078329901047</v>
      </c>
      <c r="AE17" s="1">
        <f t="shared" si="9"/>
        <v>13.34803372386159</v>
      </c>
      <c r="AF17">
        <f t="shared" si="1"/>
        <v>-6.1177906209456347</v>
      </c>
      <c r="AG17">
        <f t="shared" si="10"/>
        <v>-0.20955305838667959</v>
      </c>
      <c r="AH17">
        <f t="shared" si="10"/>
        <v>1.0556311104304967</v>
      </c>
      <c r="AI17">
        <f t="shared" si="12"/>
        <v>0.1985097410602287</v>
      </c>
      <c r="AJ17">
        <f t="shared" si="11"/>
        <v>0.22638828806408789</v>
      </c>
      <c r="AK17">
        <f t="shared" si="2"/>
        <v>2533717.0905633331</v>
      </c>
      <c r="AL17">
        <f t="shared" si="3"/>
        <v>3263078.8216599999</v>
      </c>
      <c r="AM17" s="1">
        <f t="shared" si="4"/>
        <v>-0.62243329902119271</v>
      </c>
      <c r="AN17">
        <f t="shared" si="5"/>
        <v>-0.41838738033418454</v>
      </c>
      <c r="AO17" s="1">
        <v>321688.56653439248</v>
      </c>
      <c r="AP17">
        <f t="shared" si="13"/>
        <v>1.2788189027392434</v>
      </c>
      <c r="AQ17">
        <f t="shared" si="14"/>
        <v>3.228967488850194</v>
      </c>
      <c r="AR17" s="1">
        <f t="shared" si="15"/>
        <v>-0.10565542024138612</v>
      </c>
      <c r="AS17">
        <f t="shared" si="16"/>
        <v>-0.96717900039167248</v>
      </c>
      <c r="AT17" s="1">
        <f t="shared" si="17"/>
        <v>0.46670002739486366</v>
      </c>
      <c r="AU17">
        <f t="shared" si="19"/>
        <v>6.8932419103423799</v>
      </c>
      <c r="AV17">
        <f t="shared" si="18"/>
        <v>3634.4709085546438</v>
      </c>
    </row>
    <row r="18" spans="1:48" x14ac:dyDescent="0.25">
      <c r="A18">
        <v>198.126511647</v>
      </c>
      <c r="B18">
        <v>226.44453776200001</v>
      </c>
      <c r="C18">
        <v>43.221503972900003</v>
      </c>
      <c r="D18">
        <v>194.833183142</v>
      </c>
      <c r="E18">
        <v>38.058379829099998</v>
      </c>
      <c r="F18">
        <v>83.706134753000001</v>
      </c>
      <c r="G18">
        <v>38.1851148549</v>
      </c>
      <c r="H18">
        <v>0.67549807377299997</v>
      </c>
      <c r="I18">
        <v>5.82058083124</v>
      </c>
      <c r="J18">
        <v>1.3929142856300001</v>
      </c>
      <c r="K18">
        <v>4.3772305656999997</v>
      </c>
      <c r="L18">
        <v>0.91205487974400001</v>
      </c>
      <c r="M18">
        <v>1.48746352849</v>
      </c>
      <c r="N18">
        <v>1.6530270144500001</v>
      </c>
      <c r="O18">
        <v>4.3518435504999999</v>
      </c>
      <c r="P18">
        <v>16.0005775646</v>
      </c>
      <c r="Q18">
        <v>-8.8489067416699996</v>
      </c>
      <c r="R18">
        <v>47556</v>
      </c>
      <c r="S18">
        <v>1469973.97762</v>
      </c>
      <c r="T18">
        <v>1497118.59785</v>
      </c>
      <c r="U18">
        <v>4460732.6086299997</v>
      </c>
      <c r="V18">
        <v>5931.2320184399996</v>
      </c>
      <c r="W18">
        <v>3717.1698037400001</v>
      </c>
      <c r="X18">
        <v>1473399.0185400001</v>
      </c>
      <c r="Y18">
        <v>1489442.5235299999</v>
      </c>
      <c r="Z18">
        <v>4465602.3595799999</v>
      </c>
      <c r="AA18">
        <v>7.8270726522100003E-5</v>
      </c>
      <c r="AB18">
        <f t="shared" si="0"/>
        <v>-0.38131419300644342</v>
      </c>
      <c r="AC18">
        <f t="shared" si="7"/>
        <v>2.9420401064210475</v>
      </c>
      <c r="AD18">
        <f t="shared" si="8"/>
        <v>-3.3233542994274909</v>
      </c>
      <c r="AE18" s="1">
        <f t="shared" si="9"/>
        <v>14.930717526601342</v>
      </c>
      <c r="AF18">
        <f t="shared" si="1"/>
        <v>-8.3816029753064427</v>
      </c>
      <c r="AG18">
        <f t="shared" si="10"/>
        <v>-1.7445464664373862</v>
      </c>
      <c r="AH18">
        <f t="shared" si="10"/>
        <v>1.5826838027397514</v>
      </c>
      <c r="AI18">
        <f t="shared" si="12"/>
        <v>1.1022710053754501</v>
      </c>
      <c r="AJ18">
        <f t="shared" si="11"/>
        <v>0.2285319783636458</v>
      </c>
      <c r="AK18">
        <f t="shared" si="2"/>
        <v>2476147.9672166668</v>
      </c>
      <c r="AL18">
        <f t="shared" si="3"/>
        <v>2984181.5885450002</v>
      </c>
      <c r="AM18" s="1">
        <f t="shared" si="4"/>
        <v>-0.62368822763578957</v>
      </c>
      <c r="AN18">
        <f t="shared" si="5"/>
        <v>-0.41951556306746651</v>
      </c>
      <c r="AO18" s="1">
        <v>321688.56653439248</v>
      </c>
      <c r="AP18">
        <f t="shared" si="13"/>
        <v>1.2763404986788218</v>
      </c>
      <c r="AQ18">
        <f t="shared" si="14"/>
        <v>3.2214488958530012</v>
      </c>
      <c r="AR18" s="1">
        <f t="shared" si="15"/>
        <v>3.2404527820902827E-2</v>
      </c>
      <c r="AS18">
        <f t="shared" si="16"/>
        <v>-0.93477447257076962</v>
      </c>
      <c r="AT18" s="1">
        <f t="shared" si="17"/>
        <v>-0.14179428215223308</v>
      </c>
      <c r="AU18">
        <f t="shared" si="19"/>
        <v>6.7514476281901468</v>
      </c>
      <c r="AV18">
        <f t="shared" si="18"/>
        <v>4247.182791463968</v>
      </c>
    </row>
    <row r="19" spans="1:48" x14ac:dyDescent="0.25">
      <c r="A19">
        <v>197.87447431800001</v>
      </c>
      <c r="B19">
        <v>222.26741213</v>
      </c>
      <c r="C19">
        <v>34.179877482800002</v>
      </c>
      <c r="D19">
        <v>210.15589996700001</v>
      </c>
      <c r="E19">
        <v>40.666233874900001</v>
      </c>
      <c r="F19">
        <v>91.442834844299995</v>
      </c>
      <c r="G19">
        <v>40.861685698599999</v>
      </c>
      <c r="H19">
        <v>0.70194551813700001</v>
      </c>
      <c r="I19">
        <v>6.5157745580500004</v>
      </c>
      <c r="J19">
        <v>1.71671465684</v>
      </c>
      <c r="K19">
        <v>4.7698389511299997</v>
      </c>
      <c r="L19">
        <v>0.956583984773</v>
      </c>
      <c r="M19">
        <v>1.67453475153</v>
      </c>
      <c r="N19">
        <v>1.67417204519</v>
      </c>
      <c r="O19">
        <v>3.9382537745300001</v>
      </c>
      <c r="P19">
        <v>17.001864528799999</v>
      </c>
      <c r="Q19">
        <v>-9.7944281144699996</v>
      </c>
      <c r="R19">
        <v>47367</v>
      </c>
      <c r="S19">
        <v>1491846.7603800001</v>
      </c>
      <c r="T19">
        <v>1545819.45093</v>
      </c>
      <c r="U19">
        <v>4481430.1204500003</v>
      </c>
      <c r="V19">
        <v>5525.3523807900001</v>
      </c>
      <c r="W19">
        <v>3397.17668258</v>
      </c>
      <c r="X19">
        <v>1424126.4973599999</v>
      </c>
      <c r="Y19">
        <v>1485389.17729</v>
      </c>
      <c r="Z19">
        <v>4112987.1619699998</v>
      </c>
      <c r="AA19">
        <v>3.9752576599E-5</v>
      </c>
      <c r="AB19">
        <f t="shared" si="0"/>
        <v>-1.9658156996697373</v>
      </c>
    </row>
    <row r="20" spans="1:48" x14ac:dyDescent="0.25">
      <c r="A20">
        <v>186.57943324600001</v>
      </c>
      <c r="B20">
        <v>201.85808670500001</v>
      </c>
      <c r="C20">
        <v>23.853723196699999</v>
      </c>
      <c r="D20">
        <v>222.17580370100001</v>
      </c>
      <c r="E20">
        <v>42.975591128300003</v>
      </c>
      <c r="F20">
        <v>97.273064235800007</v>
      </c>
      <c r="G20">
        <v>41.3064650524</v>
      </c>
      <c r="H20">
        <v>0.72558047761300004</v>
      </c>
      <c r="I20">
        <v>7.4603571880699997</v>
      </c>
      <c r="J20">
        <v>2.3074618664400002</v>
      </c>
      <c r="K20">
        <v>5.1187224882100004</v>
      </c>
      <c r="L20">
        <v>1.01556724269</v>
      </c>
      <c r="M20">
        <v>1.81387669212</v>
      </c>
      <c r="N20">
        <v>1.74303878288</v>
      </c>
      <c r="O20">
        <v>3.1619439216999998</v>
      </c>
      <c r="P20">
        <v>18.002300519399999</v>
      </c>
      <c r="Q20">
        <v>-11.039217403099999</v>
      </c>
      <c r="R20">
        <v>47132</v>
      </c>
      <c r="S20">
        <v>1336776.97945</v>
      </c>
      <c r="T20">
        <v>1425762.6123800001</v>
      </c>
      <c r="U20">
        <v>3576664.1175099998</v>
      </c>
      <c r="V20">
        <v>4694.4983666899998</v>
      </c>
      <c r="W20">
        <v>2815.2636167999999</v>
      </c>
      <c r="X20">
        <v>1298841.69285</v>
      </c>
      <c r="Y20">
        <v>1380111.5390900001</v>
      </c>
      <c r="Z20">
        <v>3451797.0800299998</v>
      </c>
      <c r="AA20">
        <v>1.06288530165E-4</v>
      </c>
      <c r="AB20">
        <f t="shared" si="0"/>
        <v>-3.381817502498885</v>
      </c>
    </row>
    <row r="21" spans="1:48" x14ac:dyDescent="0.25">
      <c r="A21">
        <v>183.777742348</v>
      </c>
      <c r="B21">
        <v>194.001846758</v>
      </c>
      <c r="C21">
        <v>23.530420877800001</v>
      </c>
      <c r="D21">
        <v>233.860235633</v>
      </c>
      <c r="E21">
        <v>44.911279075700001</v>
      </c>
      <c r="F21">
        <v>102.87477810199999</v>
      </c>
      <c r="G21">
        <v>41.765740119299998</v>
      </c>
      <c r="H21">
        <v>0.74272010639899999</v>
      </c>
      <c r="I21">
        <v>8.2554576513499995</v>
      </c>
      <c r="J21">
        <v>2.7871209306</v>
      </c>
      <c r="K21">
        <v>5.4382933180000004</v>
      </c>
      <c r="L21">
        <v>1.0943191030099999</v>
      </c>
      <c r="M21">
        <v>1.96164914749</v>
      </c>
      <c r="N21">
        <v>1.7527819419299999</v>
      </c>
      <c r="O21">
        <v>2.8623264433000002</v>
      </c>
      <c r="P21">
        <v>19.003296857399999</v>
      </c>
      <c r="Q21">
        <v>-12.0964978189</v>
      </c>
      <c r="R21">
        <v>47032</v>
      </c>
      <c r="S21">
        <v>1295559.6661400001</v>
      </c>
      <c r="T21">
        <v>1371870.6107000001</v>
      </c>
      <c r="U21">
        <v>3337523.74034</v>
      </c>
      <c r="V21">
        <v>4484.4226799400003</v>
      </c>
      <c r="W21">
        <v>2634.6376321500002</v>
      </c>
      <c r="X21">
        <v>1258475.83506</v>
      </c>
      <c r="Y21">
        <v>1346902.1371800001</v>
      </c>
      <c r="Z21">
        <v>3254334.9218799998</v>
      </c>
      <c r="AA21">
        <v>7.9888216471699999E-5</v>
      </c>
      <c r="AB21">
        <f t="shared" si="0"/>
        <v>-4.4086754197059319</v>
      </c>
    </row>
    <row r="22" spans="1:48" x14ac:dyDescent="0.25">
      <c r="A22">
        <v>184.13538001000001</v>
      </c>
      <c r="B22">
        <v>190.68640648100001</v>
      </c>
      <c r="C22">
        <v>23.883465279700001</v>
      </c>
      <c r="D22">
        <v>245.34428965699999</v>
      </c>
      <c r="E22">
        <v>46.714771428600002</v>
      </c>
      <c r="F22">
        <v>108.947065525</v>
      </c>
      <c r="G22">
        <v>42.638998999899997</v>
      </c>
      <c r="H22">
        <v>0.74942898528599999</v>
      </c>
      <c r="I22">
        <v>8.9349123281599994</v>
      </c>
      <c r="J22">
        <v>3.23458371729</v>
      </c>
      <c r="K22">
        <v>5.76371218365</v>
      </c>
      <c r="L22">
        <v>1.1588859976899999</v>
      </c>
      <c r="M22">
        <v>2.1131115224800001</v>
      </c>
      <c r="N22">
        <v>1.75597645128</v>
      </c>
      <c r="O22">
        <v>2.7303925122399999</v>
      </c>
      <c r="P22">
        <v>20.000571516200001</v>
      </c>
      <c r="Q22">
        <v>-12.964237081899999</v>
      </c>
      <c r="R22">
        <v>46971</v>
      </c>
      <c r="S22">
        <v>1231656.3214400001</v>
      </c>
      <c r="T22">
        <v>1310183.7332299999</v>
      </c>
      <c r="U22">
        <v>2999031.0597299999</v>
      </c>
      <c r="V22">
        <v>4402.9825515499997</v>
      </c>
      <c r="W22">
        <v>2542.3702754800001</v>
      </c>
      <c r="X22">
        <v>1252987.75281</v>
      </c>
      <c r="Y22">
        <v>1340417.07714</v>
      </c>
      <c r="Z22">
        <v>3156898.7430699999</v>
      </c>
      <c r="AA22">
        <v>7.7077215666299998E-5</v>
      </c>
      <c r="AB22">
        <f t="shared" si="0"/>
        <v>-4.8106132613426222</v>
      </c>
    </row>
  </sheetData>
  <phoneticPr fontId="1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2016-01-25T10:25:42Z</dcterms:created>
  <dcterms:modified xsi:type="dcterms:W3CDTF">2016-02-12T11:13:31Z</dcterms:modified>
  <dc:language>en-US</dc:language>
</cp:coreProperties>
</file>