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My Paper\Geotexile and Geomembrane\anal\"/>
    </mc:Choice>
  </mc:AlternateContent>
  <bookViews>
    <workbookView xWindow="0" yWindow="0" windowWidth="16380" windowHeight="8196" tabRatio="19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E18" i="1" l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AE2" i="1"/>
  <c r="AJ3" i="1" l="1"/>
  <c r="AJ4" i="1"/>
  <c r="AJ5" i="1"/>
  <c r="AJ6" i="1"/>
  <c r="AM6" i="1" s="1"/>
  <c r="AJ7" i="1"/>
  <c r="AM7" i="1" s="1"/>
  <c r="AJ8" i="1"/>
  <c r="AJ9" i="1"/>
  <c r="AJ10" i="1"/>
  <c r="AM10" i="1" s="1"/>
  <c r="AJ11" i="1"/>
  <c r="AM11" i="1" s="1"/>
  <c r="AJ12" i="1"/>
  <c r="AJ13" i="1"/>
  <c r="AJ14" i="1"/>
  <c r="AM14" i="1" s="1"/>
  <c r="AJ15" i="1"/>
  <c r="AM15" i="1" s="1"/>
  <c r="AJ16" i="1"/>
  <c r="AJ17" i="1"/>
  <c r="AJ18" i="1"/>
  <c r="AM18" i="1" s="1"/>
  <c r="AJ2" i="1"/>
  <c r="AM2" i="1" s="1"/>
  <c r="AM17" i="1"/>
  <c r="AM16" i="1"/>
  <c r="AM13" i="1"/>
  <c r="AM12" i="1"/>
  <c r="AM9" i="1"/>
  <c r="AM8" i="1"/>
  <c r="AM5" i="1"/>
  <c r="AM4" i="1"/>
  <c r="AM3" i="1"/>
  <c r="AL18" i="1" l="1"/>
  <c r="AK18" i="1"/>
  <c r="AP18" i="1" s="1"/>
  <c r="AQ18" i="1" s="1"/>
  <c r="AF18" i="1"/>
  <c r="AH18" i="1"/>
  <c r="AD18" i="1"/>
  <c r="AC18" i="1"/>
  <c r="AL17" i="1"/>
  <c r="AK17" i="1"/>
  <c r="AF17" i="1"/>
  <c r="AH17" i="1"/>
  <c r="AL16" i="1"/>
  <c r="AK16" i="1"/>
  <c r="AP16" i="1" s="1"/>
  <c r="AQ16" i="1" s="1"/>
  <c r="AF16" i="1"/>
  <c r="AH16" i="1"/>
  <c r="AD16" i="1"/>
  <c r="AC16" i="1"/>
  <c r="AL15" i="1"/>
  <c r="AK15" i="1"/>
  <c r="AF15" i="1"/>
  <c r="AH15" i="1"/>
  <c r="AL14" i="1"/>
  <c r="AK14" i="1"/>
  <c r="AP14" i="1" s="1"/>
  <c r="AQ14" i="1" s="1"/>
  <c r="AF14" i="1"/>
  <c r="AH14" i="1"/>
  <c r="AD14" i="1"/>
  <c r="AC14" i="1"/>
  <c r="AL13" i="1"/>
  <c r="AK13" i="1"/>
  <c r="AF13" i="1"/>
  <c r="AH13" i="1"/>
  <c r="AL12" i="1"/>
  <c r="AK12" i="1"/>
  <c r="AP12" i="1" s="1"/>
  <c r="AQ12" i="1" s="1"/>
  <c r="AF12" i="1"/>
  <c r="AH12" i="1"/>
  <c r="AD12" i="1"/>
  <c r="AC12" i="1"/>
  <c r="AL11" i="1"/>
  <c r="AK11" i="1"/>
  <c r="AF11" i="1"/>
  <c r="AH11" i="1"/>
  <c r="AL10" i="1"/>
  <c r="AK10" i="1"/>
  <c r="AP10" i="1" s="1"/>
  <c r="AQ10" i="1" s="1"/>
  <c r="AF10" i="1"/>
  <c r="AH10" i="1"/>
  <c r="AD10" i="1"/>
  <c r="AC10" i="1"/>
  <c r="AL9" i="1"/>
  <c r="AK9" i="1"/>
  <c r="AF9" i="1"/>
  <c r="AH9" i="1"/>
  <c r="AL8" i="1"/>
  <c r="AK8" i="1"/>
  <c r="AP8" i="1" s="1"/>
  <c r="AQ8" i="1" s="1"/>
  <c r="AF8" i="1"/>
  <c r="AH8" i="1"/>
  <c r="AD8" i="1"/>
  <c r="AC8" i="1"/>
  <c r="AL7" i="1"/>
  <c r="AK7" i="1"/>
  <c r="AF7" i="1"/>
  <c r="AH7" i="1"/>
  <c r="AL6" i="1"/>
  <c r="AK6" i="1"/>
  <c r="AP6" i="1" s="1"/>
  <c r="AQ6" i="1" s="1"/>
  <c r="AF6" i="1"/>
  <c r="AH6" i="1"/>
  <c r="AC6" i="1"/>
  <c r="AD6" i="1" s="1"/>
  <c r="AL5" i="1"/>
  <c r="AK5" i="1"/>
  <c r="AF5" i="1"/>
  <c r="AH5" i="1"/>
  <c r="AL4" i="1"/>
  <c r="AK4" i="1"/>
  <c r="AP4" i="1" s="1"/>
  <c r="AQ4" i="1" s="1"/>
  <c r="AF4" i="1"/>
  <c r="AH4" i="1"/>
  <c r="AC4" i="1"/>
  <c r="AD4" i="1" s="1"/>
  <c r="AL3" i="1"/>
  <c r="AK3" i="1"/>
  <c r="AF3" i="1"/>
  <c r="AH3" i="1"/>
  <c r="AN2" i="1"/>
  <c r="AL2" i="1"/>
  <c r="AK2" i="1"/>
  <c r="AO2" i="1" s="1"/>
  <c r="AF2" i="1"/>
  <c r="AC2" i="1"/>
  <c r="AD2" i="1" s="1"/>
  <c r="AG16" i="1" l="1"/>
  <c r="AI16" i="1" s="1"/>
  <c r="AG18" i="1"/>
  <c r="AI18" i="1" s="1"/>
  <c r="AC5" i="1"/>
  <c r="AD5" i="1" s="1"/>
  <c r="AG5" i="1" s="1"/>
  <c r="AI5" i="1" s="1"/>
  <c r="AP5" i="1"/>
  <c r="AQ5" i="1" s="1"/>
  <c r="AC11" i="1"/>
  <c r="AD11" i="1" s="1"/>
  <c r="AG11" i="1" s="1"/>
  <c r="AI11" i="1" s="1"/>
  <c r="AP13" i="1"/>
  <c r="AQ13" i="1" s="1"/>
  <c r="AC15" i="1"/>
  <c r="AD15" i="1" s="1"/>
  <c r="AG15" i="1" s="1"/>
  <c r="AI15" i="1" s="1"/>
  <c r="AP15" i="1"/>
  <c r="AQ15" i="1" s="1"/>
  <c r="AP3" i="1"/>
  <c r="AQ3" i="1" s="1"/>
  <c r="AC7" i="1"/>
  <c r="AD7" i="1" s="1"/>
  <c r="AG7" i="1" s="1"/>
  <c r="AI7" i="1" s="1"/>
  <c r="AP7" i="1"/>
  <c r="AQ7" i="1" s="1"/>
  <c r="AC13" i="1"/>
  <c r="AD13" i="1" s="1"/>
  <c r="AG13" i="1" s="1"/>
  <c r="AI13" i="1" s="1"/>
  <c r="AC17" i="1"/>
  <c r="AD17" i="1" s="1"/>
  <c r="AG17" i="1" s="1"/>
  <c r="AI17" i="1" s="1"/>
  <c r="AP17" i="1"/>
  <c r="AQ17" i="1" s="1"/>
  <c r="AC3" i="1"/>
  <c r="AD3" i="1" s="1"/>
  <c r="AG3" i="1" s="1"/>
  <c r="AI3" i="1" s="1"/>
  <c r="AC9" i="1"/>
  <c r="AD9" i="1" s="1"/>
  <c r="AG9" i="1" s="1"/>
  <c r="AI9" i="1" s="1"/>
  <c r="AP9" i="1"/>
  <c r="AQ9" i="1" s="1"/>
  <c r="AP11" i="1"/>
  <c r="AQ11" i="1" s="1"/>
  <c r="AN16" i="1" l="1"/>
  <c r="AT16" i="1" s="1"/>
  <c r="AN9" i="1"/>
  <c r="AT9" i="1" s="1"/>
  <c r="AN17" i="1"/>
  <c r="AR17" i="1" s="1"/>
  <c r="AN11" i="1"/>
  <c r="AT11" i="1" s="1"/>
  <c r="AR11" i="1"/>
  <c r="AG14" i="1"/>
  <c r="AI14" i="1" s="1"/>
  <c r="AG12" i="1"/>
  <c r="AI12" i="1" s="1"/>
  <c r="AN18" i="1"/>
  <c r="AT18" i="1" s="1"/>
  <c r="AN3" i="1"/>
  <c r="AR3" i="1" s="1"/>
  <c r="AS3" i="1" s="1"/>
  <c r="AT3" i="1"/>
  <c r="AU3" i="1" s="1"/>
  <c r="AN13" i="1"/>
  <c r="AT13" i="1" s="1"/>
  <c r="AG10" i="1"/>
  <c r="AI10" i="1" s="1"/>
  <c r="AG8" i="1"/>
  <c r="AI8" i="1" s="1"/>
  <c r="AN7" i="1"/>
  <c r="AT7" i="1" s="1"/>
  <c r="AN15" i="1"/>
  <c r="AT15" i="1" s="1"/>
  <c r="AN5" i="1"/>
  <c r="AR5" i="1" s="1"/>
  <c r="AG6" i="1"/>
  <c r="AI6" i="1" s="1"/>
  <c r="AG4" i="1"/>
  <c r="AI4" i="1" s="1"/>
  <c r="AR16" i="1" l="1"/>
  <c r="AR9" i="1"/>
  <c r="AR7" i="1"/>
  <c r="AT17" i="1"/>
  <c r="AT5" i="1"/>
  <c r="AR18" i="1"/>
  <c r="AN8" i="1"/>
  <c r="AR8" i="1" s="1"/>
  <c r="AN14" i="1"/>
  <c r="AR14" i="1" s="1"/>
  <c r="AR13" i="1"/>
  <c r="AN4" i="1"/>
  <c r="AR4" i="1" s="1"/>
  <c r="AS4" i="1" s="1"/>
  <c r="AS5" i="1" s="1"/>
  <c r="AT10" i="1"/>
  <c r="AN10" i="1"/>
  <c r="AR10" i="1" s="1"/>
  <c r="AN6" i="1"/>
  <c r="AR6" i="1" s="1"/>
  <c r="AR15" i="1"/>
  <c r="AN12" i="1"/>
  <c r="AT12" i="1" s="1"/>
  <c r="AT8" i="1" l="1"/>
  <c r="AR12" i="1"/>
  <c r="AT14" i="1"/>
  <c r="AS6" i="1"/>
  <c r="AS7" i="1" s="1"/>
  <c r="AS8" i="1" s="1"/>
  <c r="AS9" i="1" s="1"/>
  <c r="AS10" i="1" s="1"/>
  <c r="AS11" i="1" s="1"/>
  <c r="AT4" i="1"/>
  <c r="AU4" i="1" s="1"/>
  <c r="AU5" i="1" s="1"/>
  <c r="AT6" i="1"/>
  <c r="AS12" i="1" l="1"/>
  <c r="AS13" i="1" s="1"/>
  <c r="AS14" i="1" s="1"/>
  <c r="AS15" i="1" s="1"/>
  <c r="AS16" i="1" s="1"/>
  <c r="AS17" i="1" s="1"/>
  <c r="AS18" i="1" s="1"/>
  <c r="AU6" i="1"/>
  <c r="AU7" i="1" s="1"/>
  <c r="AU8" i="1" s="1"/>
  <c r="AU9" i="1" s="1"/>
  <c r="AU10" i="1" s="1"/>
  <c r="AU11" i="1" s="1"/>
  <c r="AU12" i="1" s="1"/>
  <c r="AU13" i="1" s="1"/>
  <c r="AU14" i="1" s="1"/>
  <c r="AU15" i="1" s="1"/>
  <c r="AU16" i="1" s="1"/>
  <c r="AU17" i="1" s="1"/>
  <c r="AU18" i="1" s="1"/>
  <c r="AB22" i="1" l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</calcChain>
</file>

<file path=xl/sharedStrings.xml><?xml version="1.0" encoding="utf-8"?>
<sst xmlns="http://schemas.openxmlformats.org/spreadsheetml/2006/main" count="47" uniqueCount="47">
  <si>
    <t># avgT</t>
  </si>
  <si>
    <t>avgT_aMean</t>
  </si>
  <si>
    <t>avgT_aStd</t>
  </si>
  <si>
    <t>avgT_hMean</t>
  </si>
  <si>
    <t>avgT_hStd</t>
  </si>
  <si>
    <t>avgT_vMean</t>
  </si>
  <si>
    <t>avgT_vStd</t>
  </si>
  <si>
    <t>e</t>
  </si>
  <si>
    <t>eT_aMean</t>
  </si>
  <si>
    <t>eT_aStd</t>
  </si>
  <si>
    <t>eT_hMean</t>
  </si>
  <si>
    <t>eT_hStd</t>
  </si>
  <si>
    <t>eT_vMean</t>
  </si>
  <si>
    <t>eT_vStd</t>
  </si>
  <si>
    <t>e_bag</t>
  </si>
  <si>
    <t>e_n</t>
  </si>
  <si>
    <t>e_r</t>
  </si>
  <si>
    <t>numOfWires</t>
  </si>
  <si>
    <t>quarS_x</t>
  </si>
  <si>
    <t>quarS_y</t>
  </si>
  <si>
    <t>quarS_z</t>
  </si>
  <si>
    <t>s_n</t>
  </si>
  <si>
    <t>s_n_real</t>
  </si>
  <si>
    <t>s_x</t>
  </si>
  <si>
    <t>s_y</t>
  </si>
  <si>
    <t>s_z</t>
  </si>
  <si>
    <t>unb</t>
  </si>
  <si>
    <t>ev</t>
  </si>
  <si>
    <t>ev_ela</t>
    <phoneticPr fontId="1"/>
  </si>
  <si>
    <t>ev_pla</t>
    <phoneticPr fontId="1"/>
  </si>
  <si>
    <t>er_from_ev</t>
    <phoneticPr fontId="1"/>
  </si>
  <si>
    <t>dev_pla</t>
    <phoneticPr fontId="1"/>
  </si>
  <si>
    <t>deq</t>
    <phoneticPr fontId="1"/>
  </si>
  <si>
    <t>dev/deq</t>
    <phoneticPr fontId="1"/>
  </si>
  <si>
    <t>p</t>
    <phoneticPr fontId="1"/>
  </si>
  <si>
    <t>q</t>
    <phoneticPr fontId="1"/>
  </si>
  <si>
    <t>D/E</t>
    <phoneticPr fontId="1"/>
  </si>
  <si>
    <t>E</t>
    <phoneticPr fontId="1"/>
  </si>
  <si>
    <t>dratio</t>
    <phoneticPr fontId="1"/>
  </si>
  <si>
    <t>K_p</t>
    <phoneticPr fontId="1"/>
  </si>
  <si>
    <t>dev_pla_pred</t>
    <phoneticPr fontId="1"/>
  </si>
  <si>
    <t>ev_pla_pred</t>
    <phoneticPr fontId="1"/>
  </si>
  <si>
    <t>deq_pred</t>
    <phoneticPr fontId="1"/>
  </si>
  <si>
    <t>eq_pred</t>
    <phoneticPr fontId="1"/>
  </si>
  <si>
    <t>dev/deq_pred</t>
    <phoneticPr fontId="1"/>
  </si>
  <si>
    <t>K_phi</t>
    <phoneticPr fontId="1"/>
  </si>
  <si>
    <t>eq_pla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</si>
</sst>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6"/>
      <name val="HGGothicE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2"/>
  <sheetViews>
    <sheetView tabSelected="1" topLeftCell="AA1" zoomScale="55" zoomScaleNormal="55" workbookViewId="0">
      <selection activeCell="AO3" sqref="AO3:AO18"/>
    </sheetView>
  </sheetViews>
  <sheetFormatPr defaultRowHeight="13.2" x14ac:dyDescent="0.25"/>
  <cols>
    <col min="1" max="5" width="13.77734375"/>
    <col min="6" max="6" width="18.5546875"/>
    <col min="7" max="7" width="13.77734375"/>
    <col min="8" max="10" width="12.77734375"/>
    <col min="11" max="11" width="13.33203125"/>
    <col min="12" max="12" width="12.77734375"/>
    <col min="13" max="13" width="13.33203125"/>
    <col min="14" max="15" width="12.77734375"/>
    <col min="16" max="16" width="13.77734375"/>
    <col min="17" max="17" width="14.33203125"/>
    <col min="18" max="18" width="11.5546875"/>
    <col min="19" max="26" width="13.77734375"/>
    <col min="27" max="27" width="18.5546875"/>
    <col min="28" max="28" width="15.33203125" bestFit="1" customWidth="1"/>
    <col min="31" max="31" width="13.109375" bestFit="1" customWidth="1"/>
    <col min="32" max="32" width="13.109375" customWidth="1"/>
    <col min="36" max="36" width="12.88671875" customWidth="1"/>
    <col min="41" max="41" width="12.77734375" bestFit="1" customWidth="1"/>
    <col min="42" max="42" width="12.77734375" customWidth="1"/>
    <col min="44" max="44" width="12.44140625" customWidth="1"/>
    <col min="45" max="45" width="11.21875" customWidth="1"/>
    <col min="48" max="1027" width="11.5546875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2" t="s">
        <v>46</v>
      </c>
      <c r="AF1" t="s">
        <v>30</v>
      </c>
      <c r="AG1" t="s">
        <v>31</v>
      </c>
      <c r="AH1" t="s">
        <v>32</v>
      </c>
      <c r="AI1" t="s">
        <v>33</v>
      </c>
      <c r="AJ1" t="s">
        <v>44</v>
      </c>
      <c r="AK1" t="s">
        <v>34</v>
      </c>
      <c r="AL1" t="s">
        <v>35</v>
      </c>
      <c r="AM1" t="s">
        <v>45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</row>
    <row r="2" spans="1:47" x14ac:dyDescent="0.25">
      <c r="A2">
        <v>0.21107232507000001</v>
      </c>
      <c r="B2">
        <v>0.30557665038100001</v>
      </c>
      <c r="C2">
        <v>0.25402984576900001</v>
      </c>
      <c r="D2">
        <v>2.9079858789999999E-4</v>
      </c>
      <c r="E2">
        <v>6.7196476240900002E-4</v>
      </c>
      <c r="F2">
        <v>2.28826597702E-5</v>
      </c>
      <c r="G2">
        <v>5.9307019246300002E-5</v>
      </c>
      <c r="H2">
        <v>0.66922956800400002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-3.6999998898057385E-10</v>
      </c>
      <c r="R2">
        <v>47684</v>
      </c>
      <c r="S2">
        <v>1663.24727123</v>
      </c>
      <c r="T2">
        <v>1594.1961213100001</v>
      </c>
      <c r="U2">
        <v>4802.29274386</v>
      </c>
      <c r="V2">
        <v>5.6257445878299999</v>
      </c>
      <c r="W2">
        <v>4.2257824171199996</v>
      </c>
      <c r="X2">
        <v>1715.1737697399999</v>
      </c>
      <c r="Y2">
        <v>1659.24362443</v>
      </c>
      <c r="Z2">
        <v>4846.0478123000003</v>
      </c>
      <c r="AA2">
        <v>5.3848325035600001E-4</v>
      </c>
      <c r="AB2">
        <f t="shared" ref="AB2:AB22" si="0">-100*((H2+1)/(0.669229568+1)-1)</f>
        <v>-2.3963053763509379E-10</v>
      </c>
      <c r="AC2">
        <f>0.0762*AK2^0.2606-0.5912</f>
        <v>8.3690040728754411E-3</v>
      </c>
      <c r="AD2">
        <f>AB2-AC2</f>
        <v>-8.3690043125059788E-3</v>
      </c>
      <c r="AE2" s="1">
        <f>P2-AB2/3-2*(1.35*(AK2/3255000)^-0.0723)*(1+0.33)/(9*(1-2*0.33))</f>
        <v>-1.957944029456113</v>
      </c>
      <c r="AF2">
        <f t="shared" ref="AF2:AF18" si="1">AB2-P2/2</f>
        <v>-2.3963053763509379E-10</v>
      </c>
      <c r="AJ2" t="e">
        <f>(( 1.588*EXP(-0.0005387*4*232))^2-AP2^2)/(2*AP2)+0.4</f>
        <v>#DIV/0!</v>
      </c>
      <c r="AK2">
        <f t="shared" ref="AK2:AK18" si="2">(X2+Y2+Z2)/3</f>
        <v>2740.1550688233333</v>
      </c>
      <c r="AL2">
        <f t="shared" ref="AL2:AL18" si="3">Z2-(Y2+X2)/2</f>
        <v>3158.8391152150002</v>
      </c>
      <c r="AM2" s="1" t="e">
        <f t="shared" ref="AM2:AM18" si="4">(-2*AJ2-3)/(-2*AJ2+6)</f>
        <v>#DIV/0!</v>
      </c>
      <c r="AN2" t="e">
        <f t="shared" ref="AN2:AN18" si="5">1/(2+AM2*AQ2-2*0.33*(1+AM2+AQ2))</f>
        <v>#DIV/0!</v>
      </c>
      <c r="AO2" s="1" t="e">
        <f>3*(1-2*0.33)*(AK2-AK1)/(AC2-AC1)</f>
        <v>#VALUE!</v>
      </c>
      <c r="AS2">
        <v>0</v>
      </c>
      <c r="AU2">
        <v>0</v>
      </c>
    </row>
    <row r="3" spans="1:47" x14ac:dyDescent="0.25">
      <c r="A3">
        <v>3.6951329181500001</v>
      </c>
      <c r="B3">
        <v>5.29463719568</v>
      </c>
      <c r="C3">
        <v>2.9606583208699999</v>
      </c>
      <c r="D3">
        <v>0.22539775028</v>
      </c>
      <c r="E3">
        <v>0.273101091957</v>
      </c>
      <c r="F3">
        <v>9.4263911771199999E-2</v>
      </c>
      <c r="G3">
        <v>0.134207507689</v>
      </c>
      <c r="H3">
        <v>0.65822139426399995</v>
      </c>
      <c r="I3">
        <v>8.1665993608400003E-2</v>
      </c>
      <c r="J3">
        <v>5.1761380185600003E-2</v>
      </c>
      <c r="K3">
        <v>-2.4675457451700002E-2</v>
      </c>
      <c r="L3">
        <v>2.5212466812500001E-2</v>
      </c>
      <c r="M3">
        <v>-0.16975877487999999</v>
      </c>
      <c r="N3">
        <v>0.48657467945600003</v>
      </c>
      <c r="O3">
        <v>1.8539746092000001E-2</v>
      </c>
      <c r="P3">
        <v>1.0082710889099999</v>
      </c>
      <c r="Q3">
        <v>-0.41603717689399999</v>
      </c>
      <c r="R3">
        <v>47684</v>
      </c>
      <c r="S3">
        <v>28894.415073</v>
      </c>
      <c r="T3">
        <v>28188.546027</v>
      </c>
      <c r="U3">
        <v>82624.175863500001</v>
      </c>
      <c r="V3">
        <v>99.694419339199996</v>
      </c>
      <c r="W3">
        <v>74.232563508499993</v>
      </c>
      <c r="X3">
        <v>29772.960471099999</v>
      </c>
      <c r="Y3">
        <v>29069.1426359</v>
      </c>
      <c r="Z3">
        <v>85612.127190800005</v>
      </c>
      <c r="AA3">
        <v>9.69644948744E-4</v>
      </c>
      <c r="AB3">
        <f t="shared" si="0"/>
        <v>0.65947632051531757</v>
      </c>
      <c r="AC3" s="2">
        <f t="shared" ref="AC3:AC18" si="6">0.0762*AK3^0.2606-0.5912</f>
        <v>0.67424384941539861</v>
      </c>
      <c r="AD3" s="2">
        <f t="shared" ref="AD3:AD18" si="7">AB3-AC3</f>
        <v>-1.4767528900081039E-2</v>
      </c>
      <c r="AE3" s="1">
        <f t="shared" ref="AE3:AE18" si="8">P3-AB3/3-2*(1.35*(AK3/3255000)^-0.0723)*(1+0.33)/(9*(1-2*0.33))</f>
        <v>-0.80302555194675018</v>
      </c>
      <c r="AF3" s="2">
        <f t="shared" si="1"/>
        <v>0.1553407760603176</v>
      </c>
      <c r="AG3" s="2">
        <f t="shared" ref="AG3:AH18" si="9">AD3-AD2</f>
        <v>-6.3985245875750607E-3</v>
      </c>
      <c r="AH3" s="2">
        <f t="shared" si="9"/>
        <v>1.1549184775093628</v>
      </c>
      <c r="AI3" s="2">
        <f>-AG3/AH3</f>
        <v>5.5402391702778766E-3</v>
      </c>
      <c r="AJ3">
        <f t="shared" ref="AJ3:AJ18" si="10">(( 1.588*EXP(-0.0005387*4*232))^2-AP3^2)/(2*AP3)+0.4</f>
        <v>-0.24570143998552585</v>
      </c>
      <c r="AK3" s="2">
        <f t="shared" si="2"/>
        <v>48151.410099266672</v>
      </c>
      <c r="AL3" s="2">
        <f t="shared" si="3"/>
        <v>56191.075637300004</v>
      </c>
      <c r="AM3" s="1">
        <f t="shared" si="4"/>
        <v>-0.38644914919225221</v>
      </c>
      <c r="AN3" s="2">
        <f t="shared" si="5"/>
        <v>-0.23834654394690125</v>
      </c>
      <c r="AO3" s="1">
        <v>578039.49484035082</v>
      </c>
      <c r="AP3" s="2">
        <f>(AK3*1.35*(AK3/3255000)^-0.0723-AK2*1.35*(AK2/3255000)^-0.0723)/(AK3-AK2)</f>
        <v>1.80535157822694</v>
      </c>
      <c r="AQ3" s="2">
        <f>(2*AP3+3)/(3-AP3)</f>
        <v>5.5335971956021002</v>
      </c>
      <c r="AR3" s="2">
        <f>(1+2*AM3)*(AK3-AK2)*(1-AP3/3)/(3*AN3*AO3*AM3)</f>
        <v>2.5711225059074812E-2</v>
      </c>
      <c r="AS3" s="2">
        <f>(AS2+AR3)</f>
        <v>2.5711225059074812E-2</v>
      </c>
      <c r="AT3" s="2">
        <f>2*(1-AM3)*(AK3-AK2)*(1-AP3/3)/(9*AN3*AO3*AM3)</f>
        <v>0.10464417734218186</v>
      </c>
      <c r="AU3" s="2">
        <f>AU2+AT3</f>
        <v>0.10464417734218186</v>
      </c>
    </row>
    <row r="4" spans="1:47" s="1" customFormat="1" x14ac:dyDescent="0.25">
      <c r="A4" s="1">
        <v>10.9153812583</v>
      </c>
      <c r="B4" s="1">
        <v>14.6845031847</v>
      </c>
      <c r="C4" s="1">
        <v>6.5318657661400001</v>
      </c>
      <c r="D4" s="1">
        <v>2.8489658878899999</v>
      </c>
      <c r="E4" s="1">
        <v>1.6527627898099999</v>
      </c>
      <c r="F4" s="1">
        <v>1.5148525612299999</v>
      </c>
      <c r="G4" s="1">
        <v>1.48708722493</v>
      </c>
      <c r="H4" s="1">
        <v>0.64994321099300001</v>
      </c>
      <c r="I4" s="1">
        <v>0.24055043375900001</v>
      </c>
      <c r="J4" s="1">
        <v>0.116880033622</v>
      </c>
      <c r="K4" s="1">
        <v>2.7057212661500001E-2</v>
      </c>
      <c r="L4" s="1">
        <v>4.2829391334099999E-2</v>
      </c>
      <c r="M4" s="1">
        <v>-0.17046216753400001</v>
      </c>
      <c r="N4" s="1">
        <v>0.57708046866200002</v>
      </c>
      <c r="O4" s="1">
        <v>0.13493248473200001</v>
      </c>
      <c r="P4" s="1">
        <v>2.00575144974</v>
      </c>
      <c r="Q4" s="1">
        <v>-0.79051154346800001</v>
      </c>
      <c r="R4" s="1">
        <v>47684</v>
      </c>
      <c r="S4" s="1">
        <v>83260.825491099997</v>
      </c>
      <c r="T4" s="1">
        <v>80331.198153200006</v>
      </c>
      <c r="U4" s="1">
        <v>243952.98033200001</v>
      </c>
      <c r="V4" s="1">
        <v>294.45071408400003</v>
      </c>
      <c r="W4" s="1">
        <v>217.63628506500001</v>
      </c>
      <c r="X4" s="1">
        <v>84784.593628799994</v>
      </c>
      <c r="Y4" s="1">
        <v>81760.372902899995</v>
      </c>
      <c r="Z4" s="1">
        <v>253526.225706</v>
      </c>
      <c r="AA4" s="1">
        <v>4.3079238560599998E-4</v>
      </c>
      <c r="AB4" s="1">
        <f t="shared" si="0"/>
        <v>1.1554047074608276</v>
      </c>
      <c r="AC4" s="1">
        <f t="shared" si="6"/>
        <v>1.0801027198382731</v>
      </c>
      <c r="AD4" s="1">
        <f t="shared" si="7"/>
        <v>7.5301987622554467E-2</v>
      </c>
      <c r="AE4" s="1">
        <f t="shared" si="8"/>
        <v>0.14735098759846932</v>
      </c>
      <c r="AF4" s="1">
        <f t="shared" si="1"/>
        <v>0.15252898259082759</v>
      </c>
      <c r="AG4" s="1">
        <f t="shared" si="9"/>
        <v>9.0069516522635507E-2</v>
      </c>
      <c r="AH4" s="1">
        <f t="shared" si="9"/>
        <v>0.9503765395452195</v>
      </c>
      <c r="AI4" s="1">
        <f t="shared" ref="AI4:AI18" si="11">-AG4/AH4</f>
        <v>-9.4772453627418207E-2</v>
      </c>
      <c r="AJ4">
        <f t="shared" si="10"/>
        <v>-0.12601845304669868</v>
      </c>
      <c r="AK4" s="1">
        <f t="shared" si="2"/>
        <v>140023.73074589999</v>
      </c>
      <c r="AL4" s="1">
        <f t="shared" si="3"/>
        <v>170253.74244015</v>
      </c>
      <c r="AM4" s="1">
        <f t="shared" si="4"/>
        <v>-0.43953084973448681</v>
      </c>
      <c r="AN4" s="1">
        <f t="shared" si="5"/>
        <v>-0.29760635336220337</v>
      </c>
      <c r="AO4" s="1">
        <v>578039.49484035082</v>
      </c>
      <c r="AP4" s="1">
        <f t="shared" ref="AP4:AP18" si="12">(AK4*1.35*(AK4/3255000)^-0.0723-AK3*1.35*(AK3/3255000)^-0.0723)/(AK4-AK3)</f>
        <v>1.6235399819788612</v>
      </c>
      <c r="AQ4" s="1">
        <f t="shared" ref="AQ4:AQ18" si="13">(2*AP4+3)/(3-AP4)</f>
        <v>4.5385117491017333</v>
      </c>
      <c r="AR4" s="1">
        <f t="shared" ref="AR4:AR18" si="14">(1+2*AM4)*(AK4-AK3)*(1-AP4/3)/(3*AN4*AO4*AM4)</f>
        <v>2.2474009787377791E-2</v>
      </c>
      <c r="AS4" s="1">
        <f t="shared" ref="AS4:AS18" si="15">AS3+AR4</f>
        <v>4.8185234846452603E-2</v>
      </c>
      <c r="AT4" s="1">
        <f t="shared" ref="AT4:AT18" si="16">2*(1-AM4)*(AK4-AK3)*(1-AP4/3)/(9*AN4*AO4*AM4)</f>
        <v>0.17833903879973517</v>
      </c>
      <c r="AU4" s="1">
        <f>AU3+AT4</f>
        <v>0.28298321614191702</v>
      </c>
    </row>
    <row r="5" spans="1:47" s="2" customFormat="1" x14ac:dyDescent="0.25">
      <c r="A5" s="2">
        <v>21.328496033499999</v>
      </c>
      <c r="B5" s="2">
        <v>27.302025838300001</v>
      </c>
      <c r="C5" s="2">
        <v>10.5729421177</v>
      </c>
      <c r="D5" s="2">
        <v>9.8720106467500006</v>
      </c>
      <c r="E5" s="2">
        <v>3.8507619011099998</v>
      </c>
      <c r="F5" s="2">
        <v>4.2822338321900002</v>
      </c>
      <c r="G5" s="2">
        <v>3.3036296725800001</v>
      </c>
      <c r="H5" s="2">
        <v>0.64625251195900002</v>
      </c>
      <c r="I5" s="2">
        <v>0.45026113872899998</v>
      </c>
      <c r="J5" s="2">
        <v>0.18839847256700001</v>
      </c>
      <c r="K5" s="2">
        <v>0.129366424945</v>
      </c>
      <c r="L5" s="2">
        <v>9.9086570984099995E-2</v>
      </c>
      <c r="M5" s="2">
        <v>-0.14791625707600001</v>
      </c>
      <c r="N5" s="2">
        <v>0.64253043302299995</v>
      </c>
      <c r="O5" s="2">
        <v>0.301342099925</v>
      </c>
      <c r="P5" s="2">
        <v>3.00595902406</v>
      </c>
      <c r="Q5" s="2">
        <v>-1.19131108365</v>
      </c>
      <c r="R5" s="2">
        <v>47684</v>
      </c>
      <c r="S5" s="2">
        <v>159419.719541</v>
      </c>
      <c r="T5" s="2">
        <v>152854.75061700001</v>
      </c>
      <c r="U5" s="2">
        <v>476979.68875500001</v>
      </c>
      <c r="V5" s="2">
        <v>581.86835996900004</v>
      </c>
      <c r="W5" s="2">
        <v>426.58274723699998</v>
      </c>
      <c r="X5" s="2">
        <v>162585.001204</v>
      </c>
      <c r="Y5" s="2">
        <v>155440.49785000001</v>
      </c>
      <c r="Z5" s="2">
        <v>499588.57497100002</v>
      </c>
      <c r="AA5" s="2">
        <v>1.06061289572E-4</v>
      </c>
      <c r="AB5" s="2">
        <f t="shared" si="0"/>
        <v>1.3765066520197045</v>
      </c>
      <c r="AC5">
        <f t="shared" si="6"/>
        <v>1.396849870848339</v>
      </c>
      <c r="AD5">
        <f t="shared" si="7"/>
        <v>-2.0343218828634546E-2</v>
      </c>
      <c r="AE5" s="1">
        <f t="shared" si="8"/>
        <v>1.1431140075416082</v>
      </c>
      <c r="AF5">
        <f t="shared" si="1"/>
        <v>-0.12647286001029556</v>
      </c>
      <c r="AG5">
        <f t="shared" si="9"/>
        <v>-9.5645206451189013E-2</v>
      </c>
      <c r="AH5">
        <f t="shared" si="9"/>
        <v>0.99576301994313887</v>
      </c>
      <c r="AI5">
        <f t="shared" si="11"/>
        <v>9.6052177612149778E-2</v>
      </c>
      <c r="AJ5">
        <f t="shared" si="10"/>
        <v>-6.2443878918048368E-2</v>
      </c>
      <c r="AK5">
        <f t="shared" si="2"/>
        <v>272538.02467499999</v>
      </c>
      <c r="AL5">
        <f t="shared" si="3"/>
        <v>340575.82544400002</v>
      </c>
      <c r="AM5" s="1">
        <f t="shared" si="4"/>
        <v>-0.46941468249528723</v>
      </c>
      <c r="AN5">
        <f t="shared" si="5"/>
        <v>-0.33215661320480044</v>
      </c>
      <c r="AO5" s="1">
        <v>578039.49484035082</v>
      </c>
      <c r="AP5">
        <f t="shared" si="12"/>
        <v>1.530953324207476</v>
      </c>
      <c r="AQ5">
        <f t="shared" si="13"/>
        <v>4.1264220860407068</v>
      </c>
      <c r="AR5" s="1">
        <f t="shared" si="14"/>
        <v>1.4680529335561228E-2</v>
      </c>
      <c r="AS5">
        <f t="shared" si="15"/>
        <v>6.2865764182013825E-2</v>
      </c>
      <c r="AT5" s="1">
        <f t="shared" si="16"/>
        <v>0.2350995740483707</v>
      </c>
      <c r="AU5">
        <f>AU4+AT5</f>
        <v>0.51808279019028769</v>
      </c>
    </row>
    <row r="6" spans="1:47" s="2" customFormat="1" x14ac:dyDescent="0.25">
      <c r="A6" s="2">
        <v>33.875225325000002</v>
      </c>
      <c r="B6" s="2">
        <v>41.819674580899999</v>
      </c>
      <c r="C6" s="2">
        <v>14.781316954099999</v>
      </c>
      <c r="D6" s="2">
        <v>20.399995736099999</v>
      </c>
      <c r="E6" s="2">
        <v>6.5534295782500003</v>
      </c>
      <c r="F6" s="2">
        <v>7.9175596301000004</v>
      </c>
      <c r="G6" s="2">
        <v>5.4369913728599997</v>
      </c>
      <c r="H6" s="2">
        <v>0.64013258568300002</v>
      </c>
      <c r="I6" s="2">
        <v>0.69094120819600002</v>
      </c>
      <c r="J6" s="2">
        <v>0.25888257059899999</v>
      </c>
      <c r="K6" s="2">
        <v>0.29941966411799997</v>
      </c>
      <c r="L6" s="2">
        <v>0.14201333979399999</v>
      </c>
      <c r="M6" s="2">
        <v>-0.13921555238700001</v>
      </c>
      <c r="N6" s="2">
        <v>0.82401229013199995</v>
      </c>
      <c r="O6" s="2">
        <v>0.49875283160200001</v>
      </c>
      <c r="P6" s="2">
        <v>4.0049613604200003</v>
      </c>
      <c r="Q6" s="2">
        <v>-1.6141632908400001</v>
      </c>
      <c r="R6" s="2">
        <v>47684</v>
      </c>
      <c r="S6" s="2">
        <v>253963.959661</v>
      </c>
      <c r="T6" s="2">
        <v>239945.831015</v>
      </c>
      <c r="U6" s="2">
        <v>784357.79609600001</v>
      </c>
      <c r="V6" s="2">
        <v>956.56759365799996</v>
      </c>
      <c r="W6" s="2">
        <v>695.05799973700005</v>
      </c>
      <c r="X6" s="2">
        <v>258215.709787</v>
      </c>
      <c r="Y6" s="2">
        <v>244609.248311</v>
      </c>
      <c r="Z6" s="2">
        <v>816397.83105499996</v>
      </c>
      <c r="AA6" s="2">
        <v>7.0379280839400006E-5</v>
      </c>
      <c r="AB6" s="2">
        <f t="shared" si="0"/>
        <v>1.7431384439147379</v>
      </c>
      <c r="AC6">
        <f t="shared" si="6"/>
        <v>1.660819159007948</v>
      </c>
      <c r="AD6">
        <f t="shared" si="7"/>
        <v>8.2319284906789969E-2</v>
      </c>
      <c r="AE6" s="1">
        <f t="shared" si="8"/>
        <v>2.0676385769109573</v>
      </c>
      <c r="AF6">
        <f t="shared" si="1"/>
        <v>-0.25934223629526221</v>
      </c>
      <c r="AG6">
        <f t="shared" si="9"/>
        <v>0.10266250373542452</v>
      </c>
      <c r="AH6">
        <f t="shared" si="9"/>
        <v>0.92452456936934913</v>
      </c>
      <c r="AI6">
        <f t="shared" si="11"/>
        <v>-0.11104356459174929</v>
      </c>
      <c r="AJ6">
        <f t="shared" si="10"/>
        <v>-1.9919697981638063E-2</v>
      </c>
      <c r="AK6">
        <f t="shared" si="2"/>
        <v>439740.92971766664</v>
      </c>
      <c r="AL6">
        <f t="shared" si="3"/>
        <v>564985.352006</v>
      </c>
      <c r="AM6" s="1">
        <f t="shared" si="4"/>
        <v>-0.49010584718778216</v>
      </c>
      <c r="AN6">
        <f t="shared" si="5"/>
        <v>-0.35652506558484609</v>
      </c>
      <c r="AO6" s="1">
        <v>578039.49484035082</v>
      </c>
      <c r="AP6">
        <f t="shared" si="12"/>
        <v>1.4707244592370008</v>
      </c>
      <c r="AQ6">
        <f t="shared" si="13"/>
        <v>3.8851395710609768</v>
      </c>
      <c r="AR6" s="1">
        <f t="shared" si="14"/>
        <v>5.5661921685023165E-3</v>
      </c>
      <c r="AS6">
        <f t="shared" si="15"/>
        <v>6.8431956350516146E-2</v>
      </c>
      <c r="AT6" s="1">
        <f t="shared" si="16"/>
        <v>0.27943155431539302</v>
      </c>
      <c r="AU6">
        <f t="shared" ref="AU6:AU18" si="17">AU5+AT6</f>
        <v>0.79751434450568071</v>
      </c>
    </row>
    <row r="7" spans="1:47" x14ac:dyDescent="0.25">
      <c r="A7">
        <v>48.216694473399997</v>
      </c>
      <c r="B7">
        <v>58.057232393</v>
      </c>
      <c r="C7">
        <v>19.2941246633</v>
      </c>
      <c r="D7">
        <v>33.373787714700001</v>
      </c>
      <c r="E7">
        <v>9.4129531854199993</v>
      </c>
      <c r="F7">
        <v>12.4417949259</v>
      </c>
      <c r="G7">
        <v>7.8240945787599996</v>
      </c>
      <c r="H7">
        <v>0.63802613357899995</v>
      </c>
      <c r="I7">
        <v>0.961625825775</v>
      </c>
      <c r="J7">
        <v>0.330824615017</v>
      </c>
      <c r="K7">
        <v>0.50536559137500003</v>
      </c>
      <c r="L7">
        <v>0.19449305486900001</v>
      </c>
      <c r="M7">
        <v>-9.1703472768000005E-2</v>
      </c>
      <c r="N7">
        <v>0.88691564574500004</v>
      </c>
      <c r="O7">
        <v>0.72848666411999996</v>
      </c>
      <c r="P7">
        <v>5.0012490301800003</v>
      </c>
      <c r="Q7">
        <v>-2.0628009756700001</v>
      </c>
      <c r="R7">
        <v>47684</v>
      </c>
      <c r="S7">
        <v>364050.32354700001</v>
      </c>
      <c r="T7">
        <v>339613.02193699998</v>
      </c>
      <c r="U7">
        <v>1137611.7582100001</v>
      </c>
      <c r="V7">
        <v>1398.17751103</v>
      </c>
      <c r="W7">
        <v>1006.57904301</v>
      </c>
      <c r="X7">
        <v>368393.35385499999</v>
      </c>
      <c r="Y7">
        <v>346931.29490099999</v>
      </c>
      <c r="Z7">
        <v>1184525.05162</v>
      </c>
      <c r="AA7">
        <v>4.5120998214200001E-5</v>
      </c>
      <c r="AB7">
        <f t="shared" si="0"/>
        <v>1.869331517916184</v>
      </c>
      <c r="AC7">
        <f t="shared" si="6"/>
        <v>1.8853745605729537</v>
      </c>
      <c r="AD7">
        <f t="shared" si="7"/>
        <v>-1.6043042656769702E-2</v>
      </c>
      <c r="AE7" s="1">
        <f t="shared" si="8"/>
        <v>3.0571596239858931</v>
      </c>
      <c r="AF7">
        <f t="shared" si="1"/>
        <v>-0.63129299717381615</v>
      </c>
      <c r="AG7">
        <f t="shared" si="9"/>
        <v>-9.8362327563559671E-2</v>
      </c>
      <c r="AH7">
        <f t="shared" si="9"/>
        <v>0.98952104707493582</v>
      </c>
      <c r="AI7">
        <f t="shared" si="11"/>
        <v>9.9403977160791759E-2</v>
      </c>
      <c r="AJ7">
        <f t="shared" si="10"/>
        <v>1.1343347180854502E-2</v>
      </c>
      <c r="AK7">
        <f t="shared" si="2"/>
        <v>633283.23345866671</v>
      </c>
      <c r="AL7">
        <f t="shared" si="3"/>
        <v>826862.72724200005</v>
      </c>
      <c r="AM7" s="1">
        <f t="shared" si="4"/>
        <v>-0.50569320023938902</v>
      </c>
      <c r="AN7">
        <f t="shared" si="5"/>
        <v>-0.37509780443236962</v>
      </c>
      <c r="AO7" s="1">
        <v>578039.49484035082</v>
      </c>
      <c r="AP7">
        <f t="shared" si="12"/>
        <v>1.4273635832401048</v>
      </c>
      <c r="AQ7">
        <f t="shared" si="13"/>
        <v>3.7228739612571808</v>
      </c>
      <c r="AR7" s="1">
        <f t="shared" si="14"/>
        <v>-3.5120365795182624E-3</v>
      </c>
      <c r="AS7">
        <f t="shared" si="15"/>
        <v>6.4919919770997883E-2</v>
      </c>
      <c r="AT7" s="1">
        <f t="shared" si="16"/>
        <v>0.30961201517714121</v>
      </c>
      <c r="AU7">
        <f t="shared" si="17"/>
        <v>1.1071263596828218</v>
      </c>
    </row>
    <row r="8" spans="1:47" x14ac:dyDescent="0.25">
      <c r="A8">
        <v>64.043480911700001</v>
      </c>
      <c r="B8">
        <v>75.890187606300003</v>
      </c>
      <c r="C8">
        <v>23.9064221836</v>
      </c>
      <c r="D8">
        <v>48.247519746899997</v>
      </c>
      <c r="E8">
        <v>12.5052542864</v>
      </c>
      <c r="F8">
        <v>17.878378889899999</v>
      </c>
      <c r="G8">
        <v>10.5557222657</v>
      </c>
      <c r="H8">
        <v>0.63406363450799996</v>
      </c>
      <c r="I8">
        <v>1.2603437183699999</v>
      </c>
      <c r="J8">
        <v>0.40141720574099998</v>
      </c>
      <c r="K8">
        <v>0.73201129560900002</v>
      </c>
      <c r="L8">
        <v>0.26957704062400001</v>
      </c>
      <c r="M8">
        <v>-3.4166949028599999E-2</v>
      </c>
      <c r="N8">
        <v>1.0190569147899999</v>
      </c>
      <c r="O8">
        <v>0.981842683612</v>
      </c>
      <c r="P8">
        <v>6.00125063603</v>
      </c>
      <c r="Q8">
        <v>-2.5424299371100001</v>
      </c>
      <c r="R8">
        <v>47684</v>
      </c>
      <c r="S8">
        <v>486070.076413</v>
      </c>
      <c r="T8">
        <v>451352.77540699998</v>
      </c>
      <c r="U8">
        <v>1534502.1742100001</v>
      </c>
      <c r="V8">
        <v>1893.56471354</v>
      </c>
      <c r="W8">
        <v>1349.8612750499999</v>
      </c>
      <c r="X8">
        <v>489940.08461800002</v>
      </c>
      <c r="Y8">
        <v>460484.44454499998</v>
      </c>
      <c r="Z8">
        <v>1591445.4774</v>
      </c>
      <c r="AA8">
        <v>3.9617847022000001E-5</v>
      </c>
      <c r="AB8">
        <f t="shared" si="0"/>
        <v>2.106716425718147</v>
      </c>
      <c r="AC8">
        <f t="shared" si="6"/>
        <v>2.0805765384109396</v>
      </c>
      <c r="AD8">
        <f t="shared" si="7"/>
        <v>2.6139887307207399E-2</v>
      </c>
      <c r="AE8" s="1">
        <f t="shared" si="8"/>
        <v>4.0055467848109405</v>
      </c>
      <c r="AF8">
        <f t="shared" si="1"/>
        <v>-0.893908892296853</v>
      </c>
      <c r="AG8">
        <f t="shared" si="9"/>
        <v>4.21829299639771E-2</v>
      </c>
      <c r="AH8">
        <f t="shared" si="9"/>
        <v>0.94838716082504737</v>
      </c>
      <c r="AI8">
        <f t="shared" si="11"/>
        <v>-4.4478596617946779E-2</v>
      </c>
      <c r="AJ8">
        <f t="shared" si="10"/>
        <v>3.5575626060042886E-2</v>
      </c>
      <c r="AK8">
        <f t="shared" si="2"/>
        <v>847290.0021876666</v>
      </c>
      <c r="AL8">
        <f t="shared" si="3"/>
        <v>1116233.2128185001</v>
      </c>
      <c r="AM8" s="1">
        <f t="shared" si="4"/>
        <v>-0.51800128198890094</v>
      </c>
      <c r="AN8">
        <f t="shared" si="5"/>
        <v>-0.38988022018144902</v>
      </c>
      <c r="AO8" s="1">
        <v>578039.49484035082</v>
      </c>
      <c r="AP8">
        <f t="shared" si="12"/>
        <v>1.3943094247322672</v>
      </c>
      <c r="AQ8">
        <f t="shared" si="13"/>
        <v>3.6050649724336457</v>
      </c>
      <c r="AR8" s="1">
        <f t="shared" si="14"/>
        <v>-1.1774995213415665E-2</v>
      </c>
      <c r="AS8">
        <f t="shared" si="15"/>
        <v>5.314492455758222E-2</v>
      </c>
      <c r="AT8" s="1">
        <f t="shared" si="16"/>
        <v>0.33098490504544842</v>
      </c>
      <c r="AU8">
        <f t="shared" si="17"/>
        <v>1.4381112647282701</v>
      </c>
    </row>
    <row r="9" spans="1:47" x14ac:dyDescent="0.25">
      <c r="A9">
        <v>81.032561823500004</v>
      </c>
      <c r="B9">
        <v>95.086713149399998</v>
      </c>
      <c r="C9">
        <v>28.627069950500001</v>
      </c>
      <c r="D9">
        <v>64.128557561299999</v>
      </c>
      <c r="E9">
        <v>15.8907736533</v>
      </c>
      <c r="F9">
        <v>24.223642505299999</v>
      </c>
      <c r="G9">
        <v>13.649560002999999</v>
      </c>
      <c r="H9">
        <v>0.63280965018199997</v>
      </c>
      <c r="I9">
        <v>1.5787492599399999</v>
      </c>
      <c r="J9">
        <v>0.48580010204500002</v>
      </c>
      <c r="K9">
        <v>0.99439447343200005</v>
      </c>
      <c r="L9">
        <v>0.306769519426</v>
      </c>
      <c r="M9">
        <v>7.9814074845900002E-2</v>
      </c>
      <c r="N9">
        <v>1.03420740687</v>
      </c>
      <c r="O9">
        <v>1.25917056719</v>
      </c>
      <c r="P9">
        <v>7.0049336642000002</v>
      </c>
      <c r="Q9">
        <v>-3.0490753779199999</v>
      </c>
      <c r="R9">
        <v>47684</v>
      </c>
      <c r="S9">
        <v>615802.91054700001</v>
      </c>
      <c r="T9">
        <v>574156.931186</v>
      </c>
      <c r="U9">
        <v>1977403.2223</v>
      </c>
      <c r="V9">
        <v>2439.9928299899998</v>
      </c>
      <c r="W9">
        <v>1720.0985234</v>
      </c>
      <c r="X9">
        <v>620619.34866000002</v>
      </c>
      <c r="Y9">
        <v>584119.59189799998</v>
      </c>
      <c r="Z9">
        <v>2033008.85213</v>
      </c>
      <c r="AA9">
        <v>2.18776606201E-5</v>
      </c>
      <c r="AB9">
        <f t="shared" si="0"/>
        <v>2.1818399647471343</v>
      </c>
      <c r="AC9">
        <f t="shared" si="6"/>
        <v>2.2544828879374252</v>
      </c>
      <c r="AD9">
        <f t="shared" si="7"/>
        <v>-7.2642923190290976E-2</v>
      </c>
      <c r="AE9" s="1">
        <f t="shared" si="8"/>
        <v>5.0066210103312923</v>
      </c>
      <c r="AF9">
        <f t="shared" si="1"/>
        <v>-1.3206268673528658</v>
      </c>
      <c r="AG9">
        <f t="shared" si="9"/>
        <v>-9.8782810497498375E-2</v>
      </c>
      <c r="AH9">
        <f t="shared" si="9"/>
        <v>1.0010742255203517</v>
      </c>
      <c r="AI9">
        <f t="shared" si="11"/>
        <v>9.8676809350627046E-2</v>
      </c>
      <c r="AJ9">
        <f t="shared" si="10"/>
        <v>5.520147616431198E-2</v>
      </c>
      <c r="AK9">
        <f t="shared" si="2"/>
        <v>1079249.2642293333</v>
      </c>
      <c r="AL9">
        <f t="shared" si="3"/>
        <v>1430639.381851</v>
      </c>
      <c r="AM9" s="1">
        <f t="shared" si="4"/>
        <v>-0.52811812542564562</v>
      </c>
      <c r="AN9">
        <f t="shared" si="5"/>
        <v>-0.40210040646601486</v>
      </c>
      <c r="AO9" s="1">
        <v>578039.49484035082</v>
      </c>
      <c r="AP9">
        <f t="shared" si="12"/>
        <v>1.367903658004811</v>
      </c>
      <c r="AQ9">
        <f t="shared" si="13"/>
        <v>3.5143803514673455</v>
      </c>
      <c r="AR9" s="1">
        <f t="shared" si="14"/>
        <v>-1.9271177957710408E-2</v>
      </c>
      <c r="AS9">
        <f t="shared" si="15"/>
        <v>3.3873746599871815E-2</v>
      </c>
      <c r="AT9" s="1">
        <f t="shared" si="16"/>
        <v>0.34910620687657112</v>
      </c>
      <c r="AU9">
        <f t="shared" si="17"/>
        <v>1.7872174716048412</v>
      </c>
    </row>
    <row r="10" spans="1:47" x14ac:dyDescent="0.25">
      <c r="A10">
        <v>98.931897493400001</v>
      </c>
      <c r="B10">
        <v>115.27521770600001</v>
      </c>
      <c r="C10">
        <v>33.399189540199998</v>
      </c>
      <c r="D10">
        <v>81.281858054699995</v>
      </c>
      <c r="E10">
        <v>19.563912191</v>
      </c>
      <c r="F10">
        <v>31.2956436039</v>
      </c>
      <c r="G10">
        <v>17.169027646</v>
      </c>
      <c r="H10">
        <v>0.63060043087399997</v>
      </c>
      <c r="I10">
        <v>1.9256355833800001</v>
      </c>
      <c r="J10">
        <v>0.56847030545499999</v>
      </c>
      <c r="K10">
        <v>1.2792937821599999</v>
      </c>
      <c r="L10">
        <v>0.347665576576</v>
      </c>
      <c r="M10">
        <v>0.18195188095699999</v>
      </c>
      <c r="N10">
        <v>1.12125687958</v>
      </c>
      <c r="O10">
        <v>1.55845487161</v>
      </c>
      <c r="P10">
        <v>8.0019384663200004</v>
      </c>
      <c r="Q10">
        <v>-3.5864747638500001</v>
      </c>
      <c r="R10">
        <v>47684</v>
      </c>
      <c r="S10">
        <v>751173.49398499995</v>
      </c>
      <c r="T10">
        <v>704576.24035199999</v>
      </c>
      <c r="U10">
        <v>2429813.0644899998</v>
      </c>
      <c r="V10">
        <v>3016.4264324999999</v>
      </c>
      <c r="W10">
        <v>2104.51252217</v>
      </c>
      <c r="X10">
        <v>757927.530914</v>
      </c>
      <c r="Y10">
        <v>715311.01732300001</v>
      </c>
      <c r="Z10">
        <v>2490476.11094</v>
      </c>
      <c r="AA10">
        <v>1.7742807157500001E-5</v>
      </c>
      <c r="AB10">
        <f t="shared" si="0"/>
        <v>2.3141896037873311</v>
      </c>
      <c r="AC10">
        <f t="shared" si="6"/>
        <v>2.4085333628906271</v>
      </c>
      <c r="AD10">
        <f t="shared" si="7"/>
        <v>-9.4343759103296065E-2</v>
      </c>
      <c r="AE10" s="1">
        <f t="shared" si="8"/>
        <v>5.9779647961466402</v>
      </c>
      <c r="AF10">
        <f t="shared" si="1"/>
        <v>-1.6867796293726691</v>
      </c>
      <c r="AG10">
        <f t="shared" si="9"/>
        <v>-2.170083591300509E-2</v>
      </c>
      <c r="AH10">
        <f t="shared" si="9"/>
        <v>0.97134378581534797</v>
      </c>
      <c r="AI10">
        <f t="shared" si="11"/>
        <v>2.234104570380235E-2</v>
      </c>
      <c r="AJ10">
        <f t="shared" si="10"/>
        <v>7.1485563918081363E-2</v>
      </c>
      <c r="AK10">
        <f t="shared" si="2"/>
        <v>1321238.2197256668</v>
      </c>
      <c r="AL10">
        <f t="shared" si="3"/>
        <v>1753856.8368215</v>
      </c>
      <c r="AM10" s="1">
        <f t="shared" si="4"/>
        <v>-0.5366152696930474</v>
      </c>
      <c r="AN10">
        <f t="shared" si="5"/>
        <v>-0.41240786647941285</v>
      </c>
      <c r="AO10" s="1">
        <v>578039.49484035082</v>
      </c>
      <c r="AP10">
        <f t="shared" si="12"/>
        <v>1.3462471260541777</v>
      </c>
      <c r="AQ10">
        <f t="shared" si="13"/>
        <v>3.4421674131553734</v>
      </c>
      <c r="AR10" s="1">
        <f t="shared" si="14"/>
        <v>-2.5454724466372789E-2</v>
      </c>
      <c r="AS10">
        <f t="shared" si="15"/>
        <v>8.419022133499026E-3</v>
      </c>
      <c r="AT10" s="1">
        <f t="shared" si="16"/>
        <v>0.35608202651296883</v>
      </c>
      <c r="AU10">
        <f t="shared" si="17"/>
        <v>2.14329949811781</v>
      </c>
    </row>
    <row r="11" spans="1:47" x14ac:dyDescent="0.25">
      <c r="A11">
        <v>117.528065302</v>
      </c>
      <c r="B11">
        <v>136.213289887</v>
      </c>
      <c r="C11">
        <v>38.247727106600003</v>
      </c>
      <c r="D11">
        <v>99.462666924299995</v>
      </c>
      <c r="E11">
        <v>23.606874510600001</v>
      </c>
      <c r="F11">
        <v>38.857743811600002</v>
      </c>
      <c r="G11">
        <v>21.0699249816</v>
      </c>
      <c r="H11">
        <v>0.629145667199</v>
      </c>
      <c r="I11">
        <v>2.2936254151700002</v>
      </c>
      <c r="J11">
        <v>0.658977121695</v>
      </c>
      <c r="K11">
        <v>1.55929376428</v>
      </c>
      <c r="L11">
        <v>0.43247409380500001</v>
      </c>
      <c r="M11">
        <v>0.28609701869900001</v>
      </c>
      <c r="N11">
        <v>1.2319720143499999</v>
      </c>
      <c r="O11">
        <v>1.87156117439</v>
      </c>
      <c r="P11">
        <v>9.0038048627999991</v>
      </c>
      <c r="Q11">
        <v>-4.1395431688200004</v>
      </c>
      <c r="R11">
        <v>47684</v>
      </c>
      <c r="S11">
        <v>893843.01265799999</v>
      </c>
      <c r="T11">
        <v>841449.98602199997</v>
      </c>
      <c r="U11">
        <v>2896701.3707900001</v>
      </c>
      <c r="V11">
        <v>3618.4594032800001</v>
      </c>
      <c r="W11">
        <v>2457.6409865099999</v>
      </c>
      <c r="X11">
        <v>900990.52882300003</v>
      </c>
      <c r="Y11">
        <v>853133.65409900004</v>
      </c>
      <c r="Z11">
        <v>2959388.5390499998</v>
      </c>
      <c r="AA11">
        <v>2.0069621889200002E-5</v>
      </c>
      <c r="AB11">
        <f t="shared" si="0"/>
        <v>2.4013414074031125</v>
      </c>
      <c r="AC11">
        <f t="shared" si="6"/>
        <v>2.5470735528602022</v>
      </c>
      <c r="AD11">
        <f t="shared" si="7"/>
        <v>-0.14573214545708968</v>
      </c>
      <c r="AE11" s="1">
        <f t="shared" si="8"/>
        <v>6.9663726465933866</v>
      </c>
      <c r="AF11">
        <f t="shared" si="1"/>
        <v>-2.100561023996887</v>
      </c>
      <c r="AG11">
        <f t="shared" si="9"/>
        <v>-5.1388386353793614E-2</v>
      </c>
      <c r="AH11">
        <f t="shared" si="9"/>
        <v>0.98840785044674639</v>
      </c>
      <c r="AI11">
        <f t="shared" si="11"/>
        <v>5.1991074666765127E-2</v>
      </c>
      <c r="AJ11">
        <f t="shared" si="10"/>
        <v>8.5208650692972177E-2</v>
      </c>
      <c r="AK11">
        <f t="shared" si="2"/>
        <v>1571170.907324</v>
      </c>
      <c r="AL11">
        <f t="shared" si="3"/>
        <v>2082326.4475889998</v>
      </c>
      <c r="AM11" s="1">
        <f t="shared" si="4"/>
        <v>-0.54384978570416198</v>
      </c>
      <c r="AN11">
        <f t="shared" si="5"/>
        <v>-0.42121213924462575</v>
      </c>
      <c r="AO11" s="1">
        <v>578039.49484035082</v>
      </c>
      <c r="AP11">
        <f t="shared" si="12"/>
        <v>1.3281775970539018</v>
      </c>
      <c r="AQ11">
        <f t="shared" si="13"/>
        <v>3.383346929757689</v>
      </c>
      <c r="AR11" s="1">
        <f t="shared" si="14"/>
        <v>-3.0748986648304354E-2</v>
      </c>
      <c r="AS11">
        <f t="shared" si="15"/>
        <v>-2.2329964514805328E-2</v>
      </c>
      <c r="AT11" s="1">
        <f t="shared" si="16"/>
        <v>0.36086695890890869</v>
      </c>
      <c r="AU11">
        <f t="shared" si="17"/>
        <v>2.5041664570267188</v>
      </c>
    </row>
    <row r="12" spans="1:47" x14ac:dyDescent="0.25">
      <c r="A12">
        <v>136.61812978099999</v>
      </c>
      <c r="B12">
        <v>157.682961267</v>
      </c>
      <c r="C12">
        <v>43.019344275999998</v>
      </c>
      <c r="D12">
        <v>118.35459930899999</v>
      </c>
      <c r="E12">
        <v>27.676257709800002</v>
      </c>
      <c r="F12">
        <v>46.923404515800001</v>
      </c>
      <c r="G12">
        <v>25.318606614</v>
      </c>
      <c r="H12">
        <v>0.62933993313199998</v>
      </c>
      <c r="I12">
        <v>2.6778499780899998</v>
      </c>
      <c r="J12">
        <v>0.75068895906699995</v>
      </c>
      <c r="K12">
        <v>1.8625722302700001</v>
      </c>
      <c r="L12">
        <v>0.50069472964100004</v>
      </c>
      <c r="M12">
        <v>0.409721690832</v>
      </c>
      <c r="N12">
        <v>1.2927120860900001</v>
      </c>
      <c r="O12">
        <v>2.2023488978499999</v>
      </c>
      <c r="P12">
        <v>10.004210800299999</v>
      </c>
      <c r="Q12">
        <v>-4.7003139893699997</v>
      </c>
      <c r="R12">
        <v>47684</v>
      </c>
      <c r="S12">
        <v>1039679.46375</v>
      </c>
      <c r="T12">
        <v>985768.36074399995</v>
      </c>
      <c r="U12">
        <v>3361634.4641499999</v>
      </c>
      <c r="V12">
        <v>4230.6015365699996</v>
      </c>
      <c r="W12">
        <v>2882.8498941600001</v>
      </c>
      <c r="X12">
        <v>1048346.92827</v>
      </c>
      <c r="Y12">
        <v>995758.55296600005</v>
      </c>
      <c r="Z12">
        <v>3426616.5286400001</v>
      </c>
      <c r="AA12">
        <v>2.0197591179899999E-5</v>
      </c>
      <c r="AB12">
        <f t="shared" si="0"/>
        <v>2.389703347742278</v>
      </c>
      <c r="AC12">
        <f t="shared" si="6"/>
        <v>2.6713081659752529</v>
      </c>
      <c r="AD12">
        <f t="shared" si="7"/>
        <v>-0.2816048182329749</v>
      </c>
      <c r="AE12" s="1">
        <f t="shared" si="8"/>
        <v>7.9839100670350165</v>
      </c>
      <c r="AF12">
        <f t="shared" si="1"/>
        <v>-2.6124020524077216</v>
      </c>
      <c r="AG12">
        <f t="shared" si="9"/>
        <v>-0.13587267277588522</v>
      </c>
      <c r="AH12">
        <f t="shared" si="9"/>
        <v>1.0175374204416299</v>
      </c>
      <c r="AI12">
        <f t="shared" si="11"/>
        <v>0.13353088549501599</v>
      </c>
      <c r="AJ12">
        <f t="shared" si="10"/>
        <v>9.6946236905070815E-2</v>
      </c>
      <c r="AK12">
        <f t="shared" si="2"/>
        <v>1823574.0032919999</v>
      </c>
      <c r="AL12">
        <f t="shared" si="3"/>
        <v>2404563.7880220003</v>
      </c>
      <c r="AM12" s="1">
        <f t="shared" si="4"/>
        <v>-0.5500918574799577</v>
      </c>
      <c r="AN12">
        <f t="shared" si="5"/>
        <v>-0.4288276772543213</v>
      </c>
      <c r="AO12" s="1">
        <v>578039.49484035082</v>
      </c>
      <c r="AP12">
        <f t="shared" si="12"/>
        <v>1.3128555638706789</v>
      </c>
      <c r="AQ12">
        <f t="shared" si="13"/>
        <v>3.3344573275824394</v>
      </c>
      <c r="AR12" s="1">
        <f t="shared" si="14"/>
        <v>-3.4763702699512303E-2</v>
      </c>
      <c r="AS12">
        <f t="shared" si="15"/>
        <v>-5.7093667214317634E-2</v>
      </c>
      <c r="AT12" s="1">
        <f t="shared" si="16"/>
        <v>0.35858743783477387</v>
      </c>
      <c r="AU12">
        <f t="shared" si="17"/>
        <v>2.8627538948614926</v>
      </c>
    </row>
    <row r="13" spans="1:47" x14ac:dyDescent="0.25">
      <c r="A13">
        <v>156.072675395</v>
      </c>
      <c r="B13">
        <v>179.82437239199999</v>
      </c>
      <c r="C13">
        <v>47.625758427299999</v>
      </c>
      <c r="D13">
        <v>137.49286765100001</v>
      </c>
      <c r="E13">
        <v>31.337078601399998</v>
      </c>
      <c r="F13">
        <v>54.890184683400001</v>
      </c>
      <c r="G13">
        <v>29.1154198419</v>
      </c>
      <c r="H13">
        <v>0.62867913897500005</v>
      </c>
      <c r="I13">
        <v>3.0782831081099999</v>
      </c>
      <c r="J13">
        <v>0.84130364316999995</v>
      </c>
      <c r="K13">
        <v>2.1953022799599999</v>
      </c>
      <c r="L13">
        <v>0.53832248337900002</v>
      </c>
      <c r="M13">
        <v>0.537214693859</v>
      </c>
      <c r="N13">
        <v>1.35323998626</v>
      </c>
      <c r="O13">
        <v>2.5429903985700002</v>
      </c>
      <c r="P13">
        <v>11.0004755409</v>
      </c>
      <c r="Q13">
        <v>-5.2716160597400004</v>
      </c>
      <c r="R13">
        <v>47684</v>
      </c>
      <c r="S13">
        <v>1189146.5580899999</v>
      </c>
      <c r="T13">
        <v>1135536.4364499999</v>
      </c>
      <c r="U13">
        <v>3834213.3267299999</v>
      </c>
      <c r="V13">
        <v>4865.3939623200004</v>
      </c>
      <c r="W13">
        <v>3279.0129152300001</v>
      </c>
      <c r="X13">
        <v>1198149.72844</v>
      </c>
      <c r="Y13">
        <v>1143710.54452</v>
      </c>
      <c r="Z13">
        <v>3900788.0460600001</v>
      </c>
      <c r="AA13">
        <v>2.8604110260300001E-5</v>
      </c>
      <c r="AB13">
        <f t="shared" si="0"/>
        <v>2.4292901229628905</v>
      </c>
      <c r="AC13">
        <f t="shared" si="6"/>
        <v>2.7854830652636746</v>
      </c>
      <c r="AD13">
        <f t="shared" si="7"/>
        <v>-0.35619294230078413</v>
      </c>
      <c r="AE13" s="1">
        <f t="shared" si="8"/>
        <v>8.9786019470062275</v>
      </c>
      <c r="AF13">
        <f t="shared" si="1"/>
        <v>-3.0709476474871096</v>
      </c>
      <c r="AG13">
        <f t="shared" si="9"/>
        <v>-7.4588124067809236E-2</v>
      </c>
      <c r="AH13">
        <f t="shared" si="9"/>
        <v>0.994691879971211</v>
      </c>
      <c r="AI13">
        <f t="shared" si="11"/>
        <v>7.4986159603482455E-2</v>
      </c>
      <c r="AJ13">
        <f t="shared" si="10"/>
        <v>0.10715956116818981</v>
      </c>
      <c r="AK13">
        <f t="shared" si="2"/>
        <v>2080882.7730066665</v>
      </c>
      <c r="AL13">
        <f t="shared" si="3"/>
        <v>2729857.9095800002</v>
      </c>
      <c r="AM13" s="1">
        <f t="shared" si="4"/>
        <v>-0.55556453774449954</v>
      </c>
      <c r="AN13">
        <f t="shared" si="5"/>
        <v>-0.43551771238748144</v>
      </c>
      <c r="AO13" s="1">
        <v>578039.49484035082</v>
      </c>
      <c r="AP13">
        <f t="shared" si="12"/>
        <v>1.299624236942982</v>
      </c>
      <c r="AQ13">
        <f t="shared" si="13"/>
        <v>3.2929477092871307</v>
      </c>
      <c r="AR13" s="1">
        <f t="shared" si="14"/>
        <v>-3.8626631330105486E-2</v>
      </c>
      <c r="AS13">
        <f t="shared" si="15"/>
        <v>-9.5720298544423127E-2</v>
      </c>
      <c r="AT13" s="1">
        <f t="shared" si="16"/>
        <v>0.36045902865802104</v>
      </c>
      <c r="AU13">
        <f t="shared" si="17"/>
        <v>3.2232129235195135</v>
      </c>
    </row>
    <row r="14" spans="1:47" x14ac:dyDescent="0.25">
      <c r="A14">
        <v>175.754296737</v>
      </c>
      <c r="B14">
        <v>202.38086054199999</v>
      </c>
      <c r="C14">
        <v>52.251087799899999</v>
      </c>
      <c r="D14">
        <v>156.160169766</v>
      </c>
      <c r="E14">
        <v>34.687540263499997</v>
      </c>
      <c r="F14">
        <v>63.296373385499997</v>
      </c>
      <c r="G14">
        <v>32.897435313000003</v>
      </c>
      <c r="H14">
        <v>0.62841998399300003</v>
      </c>
      <c r="I14">
        <v>3.4892482345700002</v>
      </c>
      <c r="J14">
        <v>0.93713698117300004</v>
      </c>
      <c r="K14">
        <v>2.5171695794</v>
      </c>
      <c r="L14">
        <v>0.60753327768599996</v>
      </c>
      <c r="M14">
        <v>0.68113506698199999</v>
      </c>
      <c r="N14">
        <v>1.38963921968</v>
      </c>
      <c r="O14">
        <v>2.89404345684</v>
      </c>
      <c r="P14">
        <v>12.001812181</v>
      </c>
      <c r="Q14">
        <v>-5.8458057233499998</v>
      </c>
      <c r="R14">
        <v>47684</v>
      </c>
      <c r="S14">
        <v>1341178.9546300001</v>
      </c>
      <c r="T14">
        <v>1286444.2644</v>
      </c>
      <c r="U14">
        <v>4293024.8297499996</v>
      </c>
      <c r="V14">
        <v>5520.5546172300001</v>
      </c>
      <c r="W14">
        <v>3672.9900029800001</v>
      </c>
      <c r="X14">
        <v>1350704.2466</v>
      </c>
      <c r="Y14">
        <v>1294491.6658900001</v>
      </c>
      <c r="Z14">
        <v>4380112.0656199995</v>
      </c>
      <c r="AA14">
        <v>2.3076288532799999E-5</v>
      </c>
      <c r="AB14">
        <f t="shared" si="0"/>
        <v>2.4448155478036693</v>
      </c>
      <c r="AC14">
        <f t="shared" si="6"/>
        <v>2.891035728797787</v>
      </c>
      <c r="AD14">
        <f t="shared" si="7"/>
        <v>-0.44622018099411775</v>
      </c>
      <c r="AE14" s="1">
        <f t="shared" si="8"/>
        <v>9.9850704097233862</v>
      </c>
      <c r="AF14">
        <f t="shared" si="1"/>
        <v>-3.5560905426963307</v>
      </c>
      <c r="AG14">
        <f t="shared" si="9"/>
        <v>-9.0027238693333622E-2</v>
      </c>
      <c r="AH14">
        <f t="shared" si="9"/>
        <v>1.0064684627171587</v>
      </c>
      <c r="AI14">
        <f t="shared" si="11"/>
        <v>8.9448643477896425E-2</v>
      </c>
      <c r="AJ14">
        <f t="shared" si="10"/>
        <v>0.11623023818749451</v>
      </c>
      <c r="AK14">
        <f t="shared" si="2"/>
        <v>2341769.3260366665</v>
      </c>
      <c r="AL14">
        <f t="shared" si="3"/>
        <v>3057514.1093749995</v>
      </c>
      <c r="AM14" s="1">
        <f t="shared" si="4"/>
        <v>-0.56045744691201083</v>
      </c>
      <c r="AN14">
        <f t="shared" si="5"/>
        <v>-0.44150848494214134</v>
      </c>
      <c r="AO14" s="1">
        <v>578039.49484035082</v>
      </c>
      <c r="AP14">
        <f t="shared" si="12"/>
        <v>1.2879526989524848</v>
      </c>
      <c r="AQ14">
        <f t="shared" si="13"/>
        <v>3.2568641032834522</v>
      </c>
      <c r="AR14" s="1">
        <f t="shared" si="14"/>
        <v>-4.1953242483001821E-2</v>
      </c>
      <c r="AS14">
        <f t="shared" si="15"/>
        <v>-0.13767354102742496</v>
      </c>
      <c r="AT14" s="1">
        <f t="shared" si="16"/>
        <v>0.36094946665536209</v>
      </c>
      <c r="AU14">
        <f t="shared" si="17"/>
        <v>3.5841623901748756</v>
      </c>
    </row>
    <row r="15" spans="1:47" x14ac:dyDescent="0.25">
      <c r="A15">
        <v>195.47018625300001</v>
      </c>
      <c r="B15">
        <v>224.81767349699999</v>
      </c>
      <c r="C15">
        <v>56.8939129034</v>
      </c>
      <c r="D15">
        <v>174.94783826</v>
      </c>
      <c r="E15">
        <v>38.212989040499998</v>
      </c>
      <c r="F15">
        <v>72.616797927099995</v>
      </c>
      <c r="G15">
        <v>36.957906410600003</v>
      </c>
      <c r="H15">
        <v>0.62847949785900004</v>
      </c>
      <c r="I15">
        <v>3.9090794414999999</v>
      </c>
      <c r="J15">
        <v>1.02952362603</v>
      </c>
      <c r="K15">
        <v>2.84697140352</v>
      </c>
      <c r="L15">
        <v>0.68066281123299999</v>
      </c>
      <c r="M15">
        <v>0.83207019150600003</v>
      </c>
      <c r="N15">
        <v>1.43858228638</v>
      </c>
      <c r="O15">
        <v>3.2524107529599999</v>
      </c>
      <c r="P15">
        <v>13.0036738642</v>
      </c>
      <c r="Q15">
        <v>-6.4205530607499997</v>
      </c>
      <c r="R15">
        <v>47684</v>
      </c>
      <c r="S15">
        <v>1495088.4368199999</v>
      </c>
      <c r="T15">
        <v>1443518.50202</v>
      </c>
      <c r="U15">
        <v>4765569.39769</v>
      </c>
      <c r="V15">
        <v>6157.1889357299997</v>
      </c>
      <c r="W15">
        <v>4053.6330686400001</v>
      </c>
      <c r="X15">
        <v>1503767.60803</v>
      </c>
      <c r="Y15">
        <v>1447610.3241999999</v>
      </c>
      <c r="Z15">
        <v>4835647.1634499999</v>
      </c>
      <c r="AA15">
        <v>3.3735317594500003E-5</v>
      </c>
      <c r="AB15">
        <f t="shared" si="0"/>
        <v>2.4412501984268697</v>
      </c>
      <c r="AC15">
        <f t="shared" si="6"/>
        <v>2.9857148740799255</v>
      </c>
      <c r="AD15">
        <f t="shared" si="7"/>
        <v>-0.54446467565305579</v>
      </c>
      <c r="AE15" s="1">
        <f t="shared" si="8"/>
        <v>10.997031822011223</v>
      </c>
      <c r="AF15">
        <f t="shared" si="1"/>
        <v>-4.0605867336731301</v>
      </c>
      <c r="AG15">
        <f t="shared" si="9"/>
        <v>-9.8244494658938031E-2</v>
      </c>
      <c r="AH15">
        <f t="shared" si="9"/>
        <v>1.0119614122878371</v>
      </c>
      <c r="AI15">
        <f t="shared" si="11"/>
        <v>9.7083241975430057E-2</v>
      </c>
      <c r="AJ15">
        <f t="shared" si="10"/>
        <v>0.12422629542703967</v>
      </c>
      <c r="AK15">
        <f t="shared" si="2"/>
        <v>2595675.0318933334</v>
      </c>
      <c r="AL15">
        <f t="shared" si="3"/>
        <v>3359958.1973350001</v>
      </c>
      <c r="AM15" s="1">
        <f t="shared" si="4"/>
        <v>-0.56479628172559215</v>
      </c>
      <c r="AN15">
        <f t="shared" si="5"/>
        <v>-0.44682766188478235</v>
      </c>
      <c r="AO15" s="1">
        <v>578039.49484035082</v>
      </c>
      <c r="AP15">
        <f t="shared" si="12"/>
        <v>1.2777264128670414</v>
      </c>
      <c r="AQ15">
        <f t="shared" si="13"/>
        <v>3.2256505976975216</v>
      </c>
      <c r="AR15" s="1">
        <f t="shared" si="14"/>
        <v>-4.3164108952441216E-2</v>
      </c>
      <c r="AS15">
        <f t="shared" si="15"/>
        <v>-0.18083764997986618</v>
      </c>
      <c r="AT15" s="1">
        <f t="shared" si="16"/>
        <v>0.34746354468722201</v>
      </c>
      <c r="AU15">
        <f t="shared" si="17"/>
        <v>3.9316259348620974</v>
      </c>
    </row>
    <row r="16" spans="1:47" x14ac:dyDescent="0.25">
      <c r="A16">
        <v>214.993858558</v>
      </c>
      <c r="B16">
        <v>246.90418970299999</v>
      </c>
      <c r="C16">
        <v>61.485175557399998</v>
      </c>
      <c r="D16">
        <v>193.708131802</v>
      </c>
      <c r="E16">
        <v>41.894022985399999</v>
      </c>
      <c r="F16">
        <v>82.3031643132</v>
      </c>
      <c r="G16">
        <v>40.737178462700001</v>
      </c>
      <c r="H16">
        <v>0.628442422221</v>
      </c>
      <c r="I16">
        <v>4.3375086706400001</v>
      </c>
      <c r="J16">
        <v>1.1227391932799999</v>
      </c>
      <c r="K16">
        <v>3.1817597225799998</v>
      </c>
      <c r="L16">
        <v>0.75125279131800005</v>
      </c>
      <c r="M16">
        <v>0.99867697951599999</v>
      </c>
      <c r="N16">
        <v>1.4680165567900001</v>
      </c>
      <c r="O16">
        <v>3.6212943098100001</v>
      </c>
      <c r="P16">
        <v>14.000659857600001</v>
      </c>
      <c r="Q16">
        <v>-6.9923586996600005</v>
      </c>
      <c r="R16">
        <v>47684</v>
      </c>
      <c r="S16">
        <v>1646111.4945100001</v>
      </c>
      <c r="T16">
        <v>1593715.90812</v>
      </c>
      <c r="U16">
        <v>5206981.7700399999</v>
      </c>
      <c r="V16">
        <v>6798.2006567400003</v>
      </c>
      <c r="W16">
        <v>4415.4513714200002</v>
      </c>
      <c r="X16">
        <v>1655432.29259</v>
      </c>
      <c r="Y16">
        <v>1599573.66505</v>
      </c>
      <c r="Z16">
        <v>5284833.6124200001</v>
      </c>
      <c r="AA16">
        <v>2.7160876935200001E-5</v>
      </c>
      <c r="AB16">
        <f t="shared" si="0"/>
        <v>2.4434713211957559</v>
      </c>
      <c r="AC16">
        <f t="shared" si="6"/>
        <v>3.0727789280619566</v>
      </c>
      <c r="AD16">
        <f t="shared" si="7"/>
        <v>-0.62930760686620069</v>
      </c>
      <c r="AE16" s="1">
        <f t="shared" si="8"/>
        <v>12.00121002402766</v>
      </c>
      <c r="AF16">
        <f t="shared" si="1"/>
        <v>-4.5568586076042443</v>
      </c>
      <c r="AG16">
        <f t="shared" si="9"/>
        <v>-8.4842931213144901E-2</v>
      </c>
      <c r="AH16">
        <f t="shared" si="9"/>
        <v>1.0041782020164369</v>
      </c>
      <c r="AI16">
        <f t="shared" si="11"/>
        <v>8.4489915278758612E-2</v>
      </c>
      <c r="AJ16">
        <f t="shared" si="10"/>
        <v>0.13127850681138575</v>
      </c>
      <c r="AK16">
        <f t="shared" si="2"/>
        <v>2846613.1900200001</v>
      </c>
      <c r="AL16">
        <f t="shared" si="3"/>
        <v>3657330.6336000003</v>
      </c>
      <c r="AM16" s="1">
        <f t="shared" si="4"/>
        <v>-0.56864303860958021</v>
      </c>
      <c r="AN16">
        <f t="shared" si="5"/>
        <v>-0.45154843930230876</v>
      </c>
      <c r="AO16" s="1">
        <v>578039.49484035082</v>
      </c>
      <c r="AP16">
        <f t="shared" si="12"/>
        <v>1.2687561598004613</v>
      </c>
      <c r="AQ16">
        <f t="shared" si="13"/>
        <v>3.1985744532455254</v>
      </c>
      <c r="AR16" s="1">
        <f t="shared" si="14"/>
        <v>-4.4648548859101009E-2</v>
      </c>
      <c r="AS16">
        <f t="shared" si="15"/>
        <v>-0.2254861988389672</v>
      </c>
      <c r="AT16" s="1">
        <f t="shared" si="16"/>
        <v>0.34010555073763721</v>
      </c>
      <c r="AU16">
        <f t="shared" si="17"/>
        <v>4.2717314855997346</v>
      </c>
    </row>
    <row r="17" spans="1:47" x14ac:dyDescent="0.25">
      <c r="A17">
        <v>234.41600230899999</v>
      </c>
      <c r="B17">
        <v>268.69373762599997</v>
      </c>
      <c r="C17">
        <v>65.4324967007</v>
      </c>
      <c r="D17">
        <v>213.2091384</v>
      </c>
      <c r="E17">
        <v>45.266959774699998</v>
      </c>
      <c r="F17">
        <v>91.713613403799997</v>
      </c>
      <c r="G17">
        <v>44.557181074600003</v>
      </c>
      <c r="H17">
        <v>0.62976225725400004</v>
      </c>
      <c r="I17">
        <v>4.7764131077099998</v>
      </c>
      <c r="J17">
        <v>1.2171977128</v>
      </c>
      <c r="K17">
        <v>3.5386834283500002</v>
      </c>
      <c r="L17">
        <v>0.79973245952700001</v>
      </c>
      <c r="M17">
        <v>1.15082212085</v>
      </c>
      <c r="N17">
        <v>1.5220400486900001</v>
      </c>
      <c r="O17">
        <v>3.99728390745</v>
      </c>
      <c r="P17">
        <v>15.0036349649</v>
      </c>
      <c r="Q17">
        <v>-7.5624686846999998</v>
      </c>
      <c r="R17">
        <v>47684</v>
      </c>
      <c r="S17">
        <v>1797734.5634399999</v>
      </c>
      <c r="T17">
        <v>1747531.69163</v>
      </c>
      <c r="U17">
        <v>5652686.3485099999</v>
      </c>
      <c r="V17">
        <v>7436.8731632400004</v>
      </c>
      <c r="W17">
        <v>4781.4251414700002</v>
      </c>
      <c r="X17">
        <v>1807114.7924599999</v>
      </c>
      <c r="Y17">
        <v>1752851.5681499999</v>
      </c>
      <c r="Z17">
        <v>5721346.4204200003</v>
      </c>
      <c r="AA17">
        <v>3.4581384651399999E-5</v>
      </c>
      <c r="AB17">
        <f t="shared" si="0"/>
        <v>2.364402806097432</v>
      </c>
      <c r="AC17">
        <f t="shared" si="6"/>
        <v>3.153147818566028</v>
      </c>
      <c r="AD17">
        <f t="shared" si="7"/>
        <v>-0.78874501246859596</v>
      </c>
      <c r="AE17" s="1">
        <f t="shared" si="8"/>
        <v>13.03765304046761</v>
      </c>
      <c r="AF17">
        <f t="shared" si="1"/>
        <v>-5.1374146763525683</v>
      </c>
      <c r="AG17">
        <f t="shared" si="9"/>
        <v>-0.15943740560239528</v>
      </c>
      <c r="AH17">
        <f t="shared" si="9"/>
        <v>1.0364430164399501</v>
      </c>
      <c r="AI17">
        <f t="shared" si="11"/>
        <v>0.1538313279875651</v>
      </c>
      <c r="AJ17">
        <f t="shared" si="10"/>
        <v>0.13761009744183111</v>
      </c>
      <c r="AK17">
        <f t="shared" si="2"/>
        <v>3093770.9270099998</v>
      </c>
      <c r="AL17">
        <f t="shared" si="3"/>
        <v>3941363.2401150004</v>
      </c>
      <c r="AM17" s="1">
        <f t="shared" si="4"/>
        <v>-0.57211286833365005</v>
      </c>
      <c r="AN17">
        <f t="shared" si="5"/>
        <v>-0.45581021362178303</v>
      </c>
      <c r="AO17" s="1">
        <v>578039.49484035082</v>
      </c>
      <c r="AP17">
        <f t="shared" si="12"/>
        <v>1.2607418217171571</v>
      </c>
      <c r="AQ17">
        <f t="shared" si="13"/>
        <v>3.1746199111655953</v>
      </c>
      <c r="AR17" s="1">
        <f t="shared" si="14"/>
        <v>-4.5699898882029993E-2</v>
      </c>
      <c r="AS17">
        <f t="shared" si="15"/>
        <v>-0.27118609772099722</v>
      </c>
      <c r="AT17" s="1">
        <f t="shared" si="16"/>
        <v>0.33209698802333681</v>
      </c>
      <c r="AU17">
        <f t="shared" si="17"/>
        <v>4.6038284736230715</v>
      </c>
    </row>
    <row r="18" spans="1:47" x14ac:dyDescent="0.25">
      <c r="A18">
        <v>253.35444194799999</v>
      </c>
      <c r="B18">
        <v>289.73336510899998</v>
      </c>
      <c r="C18">
        <v>68.4622252164</v>
      </c>
      <c r="D18">
        <v>233.144288163</v>
      </c>
      <c r="E18">
        <v>48.660810096900001</v>
      </c>
      <c r="F18">
        <v>101.38548607600001</v>
      </c>
      <c r="G18">
        <v>48.294825228599997</v>
      </c>
      <c r="H18">
        <v>0.63044676086600004</v>
      </c>
      <c r="I18">
        <v>5.2260816828100003</v>
      </c>
      <c r="J18">
        <v>1.31035155461</v>
      </c>
      <c r="K18">
        <v>3.9055856877299999</v>
      </c>
      <c r="L18">
        <v>0.848504203008</v>
      </c>
      <c r="M18">
        <v>1.30401064566</v>
      </c>
      <c r="N18">
        <v>1.6006874145000001</v>
      </c>
      <c r="O18">
        <v>4.3717342204499996</v>
      </c>
      <c r="P18">
        <v>16.0001474024</v>
      </c>
      <c r="Q18">
        <v>-8.1388773610699996</v>
      </c>
      <c r="R18">
        <v>47682</v>
      </c>
      <c r="S18">
        <v>1944238.1694499999</v>
      </c>
      <c r="T18">
        <v>1901572.0434399999</v>
      </c>
      <c r="U18">
        <v>6110869.3584700003</v>
      </c>
      <c r="V18">
        <v>8062.2779921700003</v>
      </c>
      <c r="W18">
        <v>5120.64365954</v>
      </c>
      <c r="X18">
        <v>1954879.6035800001</v>
      </c>
      <c r="Y18">
        <v>1903526.8088400001</v>
      </c>
      <c r="Z18">
        <v>6139100.5787000004</v>
      </c>
      <c r="AA18">
        <v>2.5377013172400001E-5</v>
      </c>
      <c r="AB18">
        <f t="shared" si="0"/>
        <v>2.3233956477578976</v>
      </c>
      <c r="AC18">
        <f t="shared" si="6"/>
        <v>3.2263870930628826</v>
      </c>
      <c r="AD18">
        <f t="shared" si="7"/>
        <v>-0.90299144530498499</v>
      </c>
      <c r="AE18" s="1">
        <f t="shared" si="8"/>
        <v>14.054147609390709</v>
      </c>
      <c r="AF18">
        <f t="shared" si="1"/>
        <v>-5.6766780534421022</v>
      </c>
      <c r="AG18">
        <f t="shared" si="9"/>
        <v>-0.11424643283638902</v>
      </c>
      <c r="AH18">
        <f t="shared" si="9"/>
        <v>1.0164945689230986</v>
      </c>
      <c r="AI18">
        <f t="shared" si="11"/>
        <v>0.11239256591151758</v>
      </c>
      <c r="AJ18">
        <f t="shared" si="10"/>
        <v>0.14328534385930464</v>
      </c>
      <c r="AK18">
        <f t="shared" si="2"/>
        <v>3332502.3303733333</v>
      </c>
      <c r="AL18">
        <f t="shared" si="3"/>
        <v>4209897.37249</v>
      </c>
      <c r="AM18" s="1">
        <f t="shared" si="4"/>
        <v>-0.57523608118401159</v>
      </c>
      <c r="AN18">
        <f t="shared" si="5"/>
        <v>-0.45964889160139671</v>
      </c>
      <c r="AO18" s="1">
        <v>578039.49484035082</v>
      </c>
      <c r="AP18">
        <f t="shared" si="12"/>
        <v>1.2535900285927311</v>
      </c>
      <c r="AQ18">
        <f t="shared" si="13"/>
        <v>3.1534291187926158</v>
      </c>
      <c r="AR18" s="1">
        <f t="shared" si="14"/>
        <v>-4.560784552515048E-2</v>
      </c>
      <c r="AS18">
        <f t="shared" si="15"/>
        <v>-0.31679394324614768</v>
      </c>
      <c r="AT18" s="1">
        <f t="shared" si="16"/>
        <v>0.31830084150081606</v>
      </c>
      <c r="AU18">
        <f t="shared" si="17"/>
        <v>4.9221293151238878</v>
      </c>
    </row>
    <row r="19" spans="1:47" x14ac:dyDescent="0.25">
      <c r="A19">
        <v>271.24010243100003</v>
      </c>
      <c r="B19">
        <v>308.876774888</v>
      </c>
      <c r="C19">
        <v>69.776535449899995</v>
      </c>
      <c r="D19">
        <v>253.06917562300001</v>
      </c>
      <c r="E19">
        <v>52.0333449098</v>
      </c>
      <c r="F19">
        <v>111.376058898</v>
      </c>
      <c r="G19">
        <v>52.639142253800003</v>
      </c>
      <c r="H19">
        <v>0.64503766380200001</v>
      </c>
      <c r="I19">
        <v>5.7188707808199997</v>
      </c>
      <c r="J19">
        <v>1.4273002289300001</v>
      </c>
      <c r="K19">
        <v>4.2663876908200002</v>
      </c>
      <c r="L19">
        <v>0.90917263088900002</v>
      </c>
      <c r="M19">
        <v>1.4608117864700001</v>
      </c>
      <c r="N19">
        <v>1.7048167863000001</v>
      </c>
      <c r="O19">
        <v>4.7125754770099997</v>
      </c>
      <c r="P19">
        <v>17.000846223900002</v>
      </c>
      <c r="Q19">
        <v>-8.7650745572600002</v>
      </c>
      <c r="R19">
        <v>47668</v>
      </c>
      <c r="S19">
        <v>2082220.3373799999</v>
      </c>
      <c r="T19">
        <v>2031059.1786199999</v>
      </c>
      <c r="U19">
        <v>6434973.3536</v>
      </c>
      <c r="V19">
        <v>8616.5666181399993</v>
      </c>
      <c r="W19">
        <v>5408.8038700899997</v>
      </c>
      <c r="X19">
        <v>2093881.34913</v>
      </c>
      <c r="Y19">
        <v>2044011.2922799999</v>
      </c>
      <c r="Z19">
        <v>6491536.9223600002</v>
      </c>
      <c r="AA19">
        <v>2.72963086445E-5</v>
      </c>
      <c r="AB19">
        <f t="shared" si="0"/>
        <v>1.4492856262416809</v>
      </c>
    </row>
    <row r="20" spans="1:47" x14ac:dyDescent="0.25">
      <c r="A20">
        <v>252.61299326599999</v>
      </c>
      <c r="B20">
        <v>280.09535831800002</v>
      </c>
      <c r="C20">
        <v>44.962990278699998</v>
      </c>
      <c r="D20">
        <v>278.57461287400002</v>
      </c>
      <c r="E20">
        <v>55.700967852799998</v>
      </c>
      <c r="F20">
        <v>122.38026202099999</v>
      </c>
      <c r="G20">
        <v>56.910478068700002</v>
      </c>
      <c r="H20">
        <v>0.69373884221000004</v>
      </c>
      <c r="I20">
        <v>6.6474223101599996</v>
      </c>
      <c r="J20">
        <v>1.9280546437199999</v>
      </c>
      <c r="K20">
        <v>4.7524812887700003</v>
      </c>
      <c r="L20">
        <v>0.99035467679300004</v>
      </c>
      <c r="M20">
        <v>1.64181030311</v>
      </c>
      <c r="N20">
        <v>1.81967822332</v>
      </c>
      <c r="O20">
        <v>3.5772135171100001</v>
      </c>
      <c r="P20">
        <v>18.000328391299998</v>
      </c>
      <c r="Q20">
        <v>-10.282519300300001</v>
      </c>
      <c r="R20">
        <v>47291</v>
      </c>
      <c r="S20">
        <v>1686312.2660099999</v>
      </c>
      <c r="T20">
        <v>1883159.8499700001</v>
      </c>
      <c r="U20">
        <v>4544540.3145700004</v>
      </c>
      <c r="V20">
        <v>6524.8383384500003</v>
      </c>
      <c r="W20">
        <v>3973.39069492</v>
      </c>
      <c r="X20">
        <v>1807307.4003099999</v>
      </c>
      <c r="Y20">
        <v>1892275.08387</v>
      </c>
      <c r="Z20">
        <v>4853335.7912699999</v>
      </c>
      <c r="AA20">
        <v>5.2848919301200003E-5</v>
      </c>
      <c r="AB20">
        <f t="shared" si="0"/>
        <v>-1.4682985899516554</v>
      </c>
    </row>
    <row r="21" spans="1:47" x14ac:dyDescent="0.25">
      <c r="A21">
        <v>252.40713851999999</v>
      </c>
      <c r="B21">
        <v>273.75834494899999</v>
      </c>
      <c r="C21">
        <v>35.974803955100001</v>
      </c>
      <c r="D21">
        <v>297.72891680599997</v>
      </c>
      <c r="E21">
        <v>58.170507670399999</v>
      </c>
      <c r="F21">
        <v>131.71884767399999</v>
      </c>
      <c r="G21">
        <v>60.006240763100003</v>
      </c>
      <c r="H21">
        <v>0.71151053474699999</v>
      </c>
      <c r="I21">
        <v>7.28890678513</v>
      </c>
      <c r="J21">
        <v>2.2481736269499999</v>
      </c>
      <c r="K21">
        <v>5.1424887974700004</v>
      </c>
      <c r="L21">
        <v>1.03106192062</v>
      </c>
      <c r="M21">
        <v>1.8048232955300001</v>
      </c>
      <c r="N21">
        <v>1.88509367162</v>
      </c>
      <c r="O21">
        <v>3.3259268832700002</v>
      </c>
      <c r="P21">
        <v>19.002605672000001</v>
      </c>
      <c r="Q21">
        <v>-11.245048902100001</v>
      </c>
      <c r="R21">
        <v>47191</v>
      </c>
      <c r="S21">
        <v>1692986.54666</v>
      </c>
      <c r="T21">
        <v>1896585.2126199999</v>
      </c>
      <c r="U21">
        <v>4588060.76272</v>
      </c>
      <c r="V21">
        <v>6375.7275564700003</v>
      </c>
      <c r="W21">
        <v>3807.2510235700001</v>
      </c>
      <c r="X21">
        <v>1768226.5197699999</v>
      </c>
      <c r="Y21">
        <v>1877858.04149</v>
      </c>
      <c r="Z21">
        <v>4681894.3232100001</v>
      </c>
      <c r="AA21">
        <v>6.0849339515899999E-5</v>
      </c>
      <c r="AB21">
        <f t="shared" si="0"/>
        <v>-2.5329629643248808</v>
      </c>
    </row>
    <row r="22" spans="1:47" x14ac:dyDescent="0.25">
      <c r="A22">
        <v>259.70708336000001</v>
      </c>
      <c r="B22">
        <v>278.25491399100002</v>
      </c>
      <c r="C22">
        <v>34.057731472999997</v>
      </c>
      <c r="D22">
        <v>316.70252455399998</v>
      </c>
      <c r="E22">
        <v>60.063568751399998</v>
      </c>
      <c r="F22">
        <v>139.652777383</v>
      </c>
      <c r="G22">
        <v>62.339530402100003</v>
      </c>
      <c r="H22">
        <v>0.714937697697</v>
      </c>
      <c r="I22">
        <v>7.8632582951399996</v>
      </c>
      <c r="J22">
        <v>2.5200090985500001</v>
      </c>
      <c r="K22">
        <v>5.5213799033699997</v>
      </c>
      <c r="L22">
        <v>1.0923714444999999</v>
      </c>
      <c r="M22">
        <v>1.94601829521</v>
      </c>
      <c r="N22">
        <v>1.93099340076</v>
      </c>
      <c r="O22">
        <v>3.3283766842100002</v>
      </c>
      <c r="P22">
        <v>20.001011907399999</v>
      </c>
      <c r="Q22">
        <v>-12.0062921896</v>
      </c>
      <c r="R22">
        <v>47140</v>
      </c>
      <c r="S22">
        <v>1758437.43456</v>
      </c>
      <c r="T22">
        <v>1960502.4340900001</v>
      </c>
      <c r="U22">
        <v>4770340.5582400002</v>
      </c>
      <c r="V22">
        <v>6587.4011446300001</v>
      </c>
      <c r="W22">
        <v>3872.5263457299998</v>
      </c>
      <c r="X22">
        <v>1808304.3448699999</v>
      </c>
      <c r="Y22">
        <v>1926382.88105</v>
      </c>
      <c r="Z22">
        <v>4778378.5635799998</v>
      </c>
      <c r="AA22">
        <v>5.1749296933099997E-5</v>
      </c>
      <c r="AB22">
        <f t="shared" si="0"/>
        <v>-2.7382770215223173</v>
      </c>
    </row>
  </sheetData>
  <phoneticPr fontId="1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</cp:lastModifiedBy>
  <cp:revision>0</cp:revision>
  <dcterms:created xsi:type="dcterms:W3CDTF">2016-01-30T02:29:07Z</dcterms:created>
  <dcterms:modified xsi:type="dcterms:W3CDTF">2016-02-12T05:09:47Z</dcterms:modified>
  <dc:language>en-US</dc:language>
</cp:coreProperties>
</file>