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28" i="1" l="1"/>
  <c r="Y33" i="1"/>
  <c r="AF2" i="1"/>
  <c r="AG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R3" i="1"/>
  <c r="R4" i="1"/>
  <c r="R5" i="1"/>
  <c r="R6" i="1"/>
  <c r="R7" i="1"/>
  <c r="R8" i="1"/>
  <c r="R9" i="1"/>
  <c r="R10" i="1"/>
  <c r="R11" i="1"/>
  <c r="R12" i="1"/>
  <c r="S12" i="1"/>
  <c r="T12" i="1" s="1"/>
  <c r="R13" i="1"/>
  <c r="R14" i="1"/>
  <c r="R15" i="1"/>
  <c r="R16" i="1"/>
  <c r="R17" i="1"/>
  <c r="R18" i="1"/>
  <c r="R19" i="1"/>
  <c r="R20" i="1"/>
  <c r="R21" i="1"/>
  <c r="R22" i="1"/>
  <c r="AJ2" i="1"/>
  <c r="AN2" i="1"/>
  <c r="S2" i="1" s="1"/>
  <c r="T2" i="1" s="1"/>
  <c r="AO2" i="1"/>
  <c r="AJ3" i="1"/>
  <c r="AN3" i="1"/>
  <c r="S3" i="1" s="1"/>
  <c r="T3" i="1" s="1"/>
  <c r="AO3" i="1"/>
  <c r="AJ4" i="1"/>
  <c r="AN4" i="1"/>
  <c r="S4" i="1" s="1"/>
  <c r="T4" i="1" s="1"/>
  <c r="AO4" i="1"/>
  <c r="AJ5" i="1"/>
  <c r="AN5" i="1"/>
  <c r="S5" i="1" s="1"/>
  <c r="T5" i="1" s="1"/>
  <c r="AO5" i="1"/>
  <c r="AJ6" i="1"/>
  <c r="AL6" i="1" s="1"/>
  <c r="AN6" i="1"/>
  <c r="S6" i="1" s="1"/>
  <c r="T6" i="1" s="1"/>
  <c r="AO6" i="1"/>
  <c r="AJ7" i="1"/>
  <c r="AN7" i="1"/>
  <c r="S7" i="1" s="1"/>
  <c r="T7" i="1" s="1"/>
  <c r="AO7" i="1"/>
  <c r="AJ8" i="1"/>
  <c r="AL8" i="1" s="1"/>
  <c r="AN8" i="1"/>
  <c r="S8" i="1" s="1"/>
  <c r="T8" i="1" s="1"/>
  <c r="AO8" i="1"/>
  <c r="AJ9" i="1"/>
  <c r="AL9" i="1"/>
  <c r="AN9" i="1"/>
  <c r="S9" i="1" s="1"/>
  <c r="T9" i="1" s="1"/>
  <c r="AO9" i="1"/>
  <c r="AJ10" i="1"/>
  <c r="AL10" i="1" s="1"/>
  <c r="AN10" i="1"/>
  <c r="S10" i="1" s="1"/>
  <c r="T10" i="1" s="1"/>
  <c r="AO10" i="1"/>
  <c r="AJ11" i="1"/>
  <c r="AL11" i="1" s="1"/>
  <c r="AN11" i="1"/>
  <c r="S11" i="1" s="1"/>
  <c r="T11" i="1" s="1"/>
  <c r="AO11" i="1"/>
  <c r="AJ12" i="1"/>
  <c r="AL12" i="1" s="1"/>
  <c r="AN12" i="1"/>
  <c r="AO12" i="1"/>
  <c r="AJ13" i="1"/>
  <c r="AN13" i="1"/>
  <c r="S13" i="1" s="1"/>
  <c r="T13" i="1" s="1"/>
  <c r="AO13" i="1"/>
  <c r="AJ14" i="1"/>
  <c r="AN14" i="1"/>
  <c r="S14" i="1" s="1"/>
  <c r="T14" i="1" s="1"/>
  <c r="AO14" i="1"/>
  <c r="AJ15" i="1"/>
  <c r="AL15" i="1"/>
  <c r="AN15" i="1"/>
  <c r="S15" i="1" s="1"/>
  <c r="T15" i="1" s="1"/>
  <c r="AO15" i="1"/>
  <c r="AJ16" i="1"/>
  <c r="AL16" i="1" s="1"/>
  <c r="AN16" i="1"/>
  <c r="S16" i="1" s="1"/>
  <c r="T16" i="1" s="1"/>
  <c r="AO16" i="1"/>
  <c r="AJ17" i="1"/>
  <c r="AN17" i="1"/>
  <c r="S17" i="1" s="1"/>
  <c r="T17" i="1" s="1"/>
  <c r="AO17" i="1"/>
  <c r="AJ18" i="1"/>
  <c r="AL18" i="1"/>
  <c r="AN18" i="1"/>
  <c r="S18" i="1" s="1"/>
  <c r="T18" i="1" s="1"/>
  <c r="AO18" i="1"/>
  <c r="AJ19" i="1"/>
  <c r="AL19" i="1" s="1"/>
  <c r="AN19" i="1"/>
  <c r="S19" i="1" s="1"/>
  <c r="T19" i="1" s="1"/>
  <c r="AO19" i="1"/>
  <c r="AJ20" i="1"/>
  <c r="AN20" i="1"/>
  <c r="S20" i="1" s="1"/>
  <c r="T20" i="1" s="1"/>
  <c r="AO20" i="1"/>
  <c r="AJ21" i="1"/>
  <c r="AN21" i="1"/>
  <c r="S21" i="1" s="1"/>
  <c r="T21" i="1" s="1"/>
  <c r="AO21" i="1"/>
  <c r="AJ22" i="1"/>
  <c r="AN22" i="1"/>
  <c r="S22" i="1" s="1"/>
  <c r="T22" i="1" s="1"/>
  <c r="AO22" i="1"/>
  <c r="AR2" i="1"/>
  <c r="AS2" i="1"/>
  <c r="AP3" i="1"/>
  <c r="AR3" i="1"/>
  <c r="AS3" i="1"/>
  <c r="AU3" i="1"/>
  <c r="AP4" i="1"/>
  <c r="AR4" i="1"/>
  <c r="AS4" i="1"/>
  <c r="AU4" i="1"/>
  <c r="AP5" i="1"/>
  <c r="AR5" i="1"/>
  <c r="AS5" i="1"/>
  <c r="AU5" i="1"/>
  <c r="AP6" i="1"/>
  <c r="AR6" i="1"/>
  <c r="AS6" i="1"/>
  <c r="AU6" i="1"/>
  <c r="AP7" i="1"/>
  <c r="AR7" i="1"/>
  <c r="AS7" i="1"/>
  <c r="AU7" i="1"/>
  <c r="AP8" i="1"/>
  <c r="AR8" i="1"/>
  <c r="AS8" i="1"/>
  <c r="AU8" i="1"/>
  <c r="AP9" i="1"/>
  <c r="AR9" i="1"/>
  <c r="AS9" i="1"/>
  <c r="AU9" i="1"/>
  <c r="AP10" i="1"/>
  <c r="AR10" i="1"/>
  <c r="AS10" i="1"/>
  <c r="AU10" i="1"/>
  <c r="AP11" i="1"/>
  <c r="AR11" i="1"/>
  <c r="AS11" i="1"/>
  <c r="AU11" i="1"/>
  <c r="AP12" i="1"/>
  <c r="AR12" i="1"/>
  <c r="AS12" i="1"/>
  <c r="AU12" i="1"/>
  <c r="AP13" i="1"/>
  <c r="AR13" i="1"/>
  <c r="AS13" i="1"/>
  <c r="AU13" i="1"/>
  <c r="AP14" i="1"/>
  <c r="AR14" i="1"/>
  <c r="AS14" i="1"/>
  <c r="AU14" i="1"/>
  <c r="AP15" i="1"/>
  <c r="AR15" i="1"/>
  <c r="AS15" i="1"/>
  <c r="AU15" i="1"/>
  <c r="AP16" i="1"/>
  <c r="AR16" i="1"/>
  <c r="AS16" i="1"/>
  <c r="AU16" i="1"/>
  <c r="AP17" i="1"/>
  <c r="AR17" i="1"/>
  <c r="AS17" i="1"/>
  <c r="AU17" i="1"/>
  <c r="AP18" i="1"/>
  <c r="AR18" i="1"/>
  <c r="AS18" i="1"/>
  <c r="AU18" i="1"/>
  <c r="AP19" i="1"/>
  <c r="AR19" i="1"/>
  <c r="AS19" i="1"/>
  <c r="AU19" i="1"/>
  <c r="AP20" i="1"/>
  <c r="AR20" i="1"/>
  <c r="AS20" i="1"/>
  <c r="AU20" i="1"/>
  <c r="AP21" i="1"/>
  <c r="AR21" i="1"/>
  <c r="AS21" i="1"/>
  <c r="AU21" i="1"/>
  <c r="AP22" i="1"/>
  <c r="AR22" i="1"/>
  <c r="AS22" i="1"/>
  <c r="AU22" i="1"/>
  <c r="AL5" i="1" l="1"/>
  <c r="AL13" i="1"/>
  <c r="AL14" i="1"/>
  <c r="AL21" i="1"/>
  <c r="AL3" i="1"/>
  <c r="AL7" i="1"/>
  <c r="AL22" i="1"/>
  <c r="AL17" i="1"/>
  <c r="AL4" i="1"/>
  <c r="AL20" i="1"/>
  <c r="AH22" i="1" l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I2" i="1" s="1"/>
  <c r="AE2" i="1" s="1"/>
  <c r="AK8" i="1" l="1"/>
  <c r="AM8" i="1" s="1"/>
  <c r="AI8" i="1"/>
  <c r="AE8" i="1" s="1"/>
  <c r="AI3" i="1"/>
  <c r="AK3" i="1"/>
  <c r="AM3" i="1" s="1"/>
  <c r="AI7" i="1"/>
  <c r="AE7" i="1" s="1"/>
  <c r="AK7" i="1"/>
  <c r="AM7" i="1" s="1"/>
  <c r="AI11" i="1"/>
  <c r="AK11" i="1"/>
  <c r="AM11" i="1" s="1"/>
  <c r="AI15" i="1"/>
  <c r="AE15" i="1" s="1"/>
  <c r="AK15" i="1"/>
  <c r="AM15" i="1" s="1"/>
  <c r="AI19" i="1"/>
  <c r="AK19" i="1"/>
  <c r="AM19" i="1" s="1"/>
  <c r="AK12" i="1"/>
  <c r="AM12" i="1" s="1"/>
  <c r="AI12" i="1"/>
  <c r="AE12" i="1" s="1"/>
  <c r="AK20" i="1"/>
  <c r="AM20" i="1" s="1"/>
  <c r="AI20" i="1"/>
  <c r="AE20" i="1" s="1"/>
  <c r="AI5" i="1"/>
  <c r="AE5" i="1" s="1"/>
  <c r="AK5" i="1"/>
  <c r="AM5" i="1" s="1"/>
  <c r="AI9" i="1"/>
  <c r="AK9" i="1"/>
  <c r="AM9" i="1" s="1"/>
  <c r="AI13" i="1"/>
  <c r="AK13" i="1"/>
  <c r="AM13" i="1" s="1"/>
  <c r="AI17" i="1"/>
  <c r="AK17" i="1"/>
  <c r="AM17" i="1" s="1"/>
  <c r="AK21" i="1"/>
  <c r="AM21" i="1" s="1"/>
  <c r="AI21" i="1"/>
  <c r="AK4" i="1"/>
  <c r="AM4" i="1" s="1"/>
  <c r="AI4" i="1"/>
  <c r="AE4" i="1" s="1"/>
  <c r="AK16" i="1"/>
  <c r="AM16" i="1" s="1"/>
  <c r="AI16" i="1"/>
  <c r="AK6" i="1"/>
  <c r="AM6" i="1" s="1"/>
  <c r="AI6" i="1"/>
  <c r="AE6" i="1" s="1"/>
  <c r="AK10" i="1"/>
  <c r="AM10" i="1" s="1"/>
  <c r="AI10" i="1"/>
  <c r="AE10" i="1" s="1"/>
  <c r="AK14" i="1"/>
  <c r="AM14" i="1" s="1"/>
  <c r="AI14" i="1"/>
  <c r="AE14" i="1" s="1"/>
  <c r="AK18" i="1"/>
  <c r="AM18" i="1" s="1"/>
  <c r="AI18" i="1"/>
  <c r="AE18" i="1" s="1"/>
  <c r="AI22" i="1"/>
  <c r="AK22" i="1"/>
  <c r="AM22" i="1" s="1"/>
  <c r="AQ3" i="1" l="1"/>
  <c r="AT3" i="1" s="1"/>
  <c r="AE3" i="1"/>
  <c r="AQ16" i="1"/>
  <c r="AT16" i="1" s="1"/>
  <c r="AE16" i="1"/>
  <c r="AQ21" i="1"/>
  <c r="AT21" i="1" s="1"/>
  <c r="AE21" i="1"/>
  <c r="AQ22" i="1"/>
  <c r="AT22" i="1" s="1"/>
  <c r="AE22" i="1"/>
  <c r="AQ17" i="1"/>
  <c r="AT17" i="1" s="1"/>
  <c r="AE17" i="1"/>
  <c r="AQ9" i="1"/>
  <c r="AT9" i="1" s="1"/>
  <c r="AE9" i="1"/>
  <c r="AQ19" i="1"/>
  <c r="AT19" i="1" s="1"/>
  <c r="AE19" i="1"/>
  <c r="AQ11" i="1"/>
  <c r="AT11" i="1" s="1"/>
  <c r="AE11" i="1"/>
  <c r="AQ13" i="1"/>
  <c r="AT13" i="1" s="1"/>
  <c r="AE13" i="1"/>
  <c r="AQ14" i="1"/>
  <c r="AT14" i="1" s="1"/>
  <c r="AQ6" i="1"/>
  <c r="AT6" i="1" s="1"/>
  <c r="AQ4" i="1"/>
  <c r="AT4" i="1" s="1"/>
  <c r="AQ20" i="1"/>
  <c r="AT20" i="1" s="1"/>
  <c r="AQ18" i="1"/>
  <c r="AT18" i="1" s="1"/>
  <c r="AQ10" i="1"/>
  <c r="AT10" i="1" s="1"/>
  <c r="AQ12" i="1"/>
  <c r="AT12" i="1" s="1"/>
  <c r="AQ8" i="1"/>
  <c r="AT8" i="1" s="1"/>
  <c r="AQ5" i="1"/>
  <c r="AT5" i="1" s="1"/>
  <c r="AQ15" i="1"/>
  <c r="AT15" i="1" s="1"/>
  <c r="AQ7" i="1"/>
  <c r="AT7" i="1" s="1"/>
</calcChain>
</file>

<file path=xl/sharedStrings.xml><?xml version="1.0" encoding="utf-8"?>
<sst xmlns="http://schemas.openxmlformats.org/spreadsheetml/2006/main" count="43" uniqueCount="43">
  <si>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</si>
  <si>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</si>
  <si>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</si>
  <si>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</si>
  <si>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</si>
  <si>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</si>
  <si>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</si>
  <si>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</si>
  <si>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</si>
  <si>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</si>
  <si>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</si>
  <si>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</si>
  <si>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</si>
  <si>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</si>
  <si>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</si>
  <si>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</si>
  <si>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</si>
  <si>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</si>
  <si>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</si>
  <si>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</si>
  <si>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</si>
  <si>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</si>
  <si>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</si>
  <si>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</si>
  <si>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</si>
  <si>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</si>
  <si>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</si>
  <si>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L_en_ev</t>
  </si>
  <si>
    <t>L_en_er</t>
  </si>
  <si>
    <t>L_eT</t>
  </si>
  <si>
    <t>ev</t>
  </si>
  <si>
    <t>er from ev</t>
  </si>
  <si>
    <t>eq</t>
  </si>
  <si>
    <t>dev</t>
  </si>
  <si>
    <t>deq</t>
  </si>
  <si>
    <t>p</t>
  </si>
  <si>
    <t>q</t>
  </si>
  <si>
    <t>de1</t>
  </si>
  <si>
    <t>de2</t>
  </si>
  <si>
    <t>a1</t>
  </si>
  <si>
    <t>a2</t>
  </si>
  <si>
    <t>de/dg_SMP</t>
  </si>
  <si>
    <t>s/t_SMP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</si>
</sst>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Sheet1!$AF$2:$AF$14</c:f>
              <c:numCache>
                <c:formatCode>General</c:formatCode>
                <c:ptCount val="13"/>
                <c:pt idx="0">
                  <c:v>-6.3601594427999994E-2</c:v>
                </c:pt>
                <c:pt idx="1">
                  <c:v>4.041583261672E-2</c:v>
                </c:pt>
                <c:pt idx="2">
                  <c:v>0.18651262079272002</c:v>
                </c:pt>
                <c:pt idx="3">
                  <c:v>0.35122802524472013</c:v>
                </c:pt>
                <c:pt idx="4">
                  <c:v>0.54329981531512006</c:v>
                </c:pt>
                <c:pt idx="5">
                  <c:v>0.75805951712712005</c:v>
                </c:pt>
                <c:pt idx="6">
                  <c:v>0.98145179332872012</c:v>
                </c:pt>
                <c:pt idx="7">
                  <c:v>1.21969660133432</c:v>
                </c:pt>
                <c:pt idx="8">
                  <c:v>1.4585875508031201</c:v>
                </c:pt>
                <c:pt idx="9">
                  <c:v>1.69723118463352</c:v>
                </c:pt>
                <c:pt idx="10">
                  <c:v>1.9371603376703197</c:v>
                </c:pt>
                <c:pt idx="11">
                  <c:v>2.1783252205303203</c:v>
                </c:pt>
                <c:pt idx="12">
                  <c:v>2.409313894246321</c:v>
                </c:pt>
              </c:numCache>
            </c:numRef>
          </c:xVal>
          <c:yVal>
            <c:numRef>
              <c:f>Sheet1!$AG$2:$AG$14</c:f>
              <c:numCache>
                <c:formatCode>General</c:formatCode>
                <c:ptCount val="13"/>
                <c:pt idx="0">
                  <c:v>0</c:v>
                </c:pt>
                <c:pt idx="1">
                  <c:v>5.0445730594072001E-2</c:v>
                </c:pt>
                <c:pt idx="2">
                  <c:v>0.18752045786482402</c:v>
                </c:pt>
                <c:pt idx="3">
                  <c:v>0.36352908956020807</c:v>
                </c:pt>
                <c:pt idx="4">
                  <c:v>0.56245107725086396</c:v>
                </c:pt>
                <c:pt idx="5">
                  <c:v>0.78257423231304002</c:v>
                </c:pt>
                <c:pt idx="6">
                  <c:v>1.01789841761648</c:v>
                </c:pt>
                <c:pt idx="7">
                  <c:v>1.2696426074412801</c:v>
                </c:pt>
                <c:pt idx="8">
                  <c:v>1.532325186772</c:v>
                </c:pt>
                <c:pt idx="9">
                  <c:v>1.79810290531272</c:v>
                </c:pt>
                <c:pt idx="10">
                  <c:v>2.0681453377793599</c:v>
                </c:pt>
                <c:pt idx="11">
                  <c:v>2.34080477093352</c:v>
                </c:pt>
                <c:pt idx="12">
                  <c:v>2.6134538533912801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5632"/>
        <c:axId val="307116192"/>
      </c:scatterChart>
      <c:valAx>
        <c:axId val="30711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116192"/>
        <c:crosses val="autoZero"/>
        <c:crossBetween val="midCat"/>
      </c:valAx>
      <c:valAx>
        <c:axId val="307116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1156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Sheet1!$S$2:$S$22</c:f>
              <c:numCache>
                <c:formatCode>General</c:formatCode>
                <c:ptCount val="21"/>
                <c:pt idx="0">
                  <c:v>2.1024899962564554</c:v>
                </c:pt>
                <c:pt idx="1">
                  <c:v>1.945288668089638</c:v>
                </c:pt>
                <c:pt idx="2">
                  <c:v>1.7791724876673038</c:v>
                </c:pt>
                <c:pt idx="3">
                  <c:v>1.6952820291245141</c:v>
                </c:pt>
                <c:pt idx="4">
                  <c:v>1.6430471240679103</c:v>
                </c:pt>
                <c:pt idx="5">
                  <c:v>1.6060480957773602</c:v>
                </c:pt>
                <c:pt idx="6">
                  <c:v>1.5771220727932944</c:v>
                </c:pt>
                <c:pt idx="7">
                  <c:v>1.5557788159001118</c:v>
                </c:pt>
                <c:pt idx="8">
                  <c:v>1.5387791731773075</c:v>
                </c:pt>
                <c:pt idx="9">
                  <c:v>1.5250687514480294</c:v>
                </c:pt>
                <c:pt idx="10">
                  <c:v>1.5124885807499173</c:v>
                </c:pt>
                <c:pt idx="11">
                  <c:v>1.5032290814821763</c:v>
                </c:pt>
                <c:pt idx="12">
                  <c:v>1.4959143877519445</c:v>
                </c:pt>
                <c:pt idx="13">
                  <c:v>1.4964824055745993</c:v>
                </c:pt>
                <c:pt idx="14">
                  <c:v>1.5022968307902631</c:v>
                </c:pt>
                <c:pt idx="15">
                  <c:v>1.5035260975920992</c:v>
                </c:pt>
                <c:pt idx="16">
                  <c:v>1.5122079820276639</c:v>
                </c:pt>
                <c:pt idx="17">
                  <c:v>1.51817555908767</c:v>
                </c:pt>
                <c:pt idx="18">
                  <c:v>1.5194277495522672</c:v>
                </c:pt>
                <c:pt idx="19">
                  <c:v>1.52287352837846</c:v>
                </c:pt>
                <c:pt idx="20">
                  <c:v>1.531791787873618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21216"/>
        <c:axId val="482821776"/>
      </c:scatterChart>
      <c:valAx>
        <c:axId val="4828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821776"/>
        <c:crosses val="autoZero"/>
        <c:crossBetween val="midCat"/>
      </c:valAx>
      <c:valAx>
        <c:axId val="482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8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L_eT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Sheet1!$AE$2:$AE$14</c:f>
              <c:numCache>
                <c:formatCode>General</c:formatCode>
                <c:ptCount val="13"/>
                <c:pt idx="0">
                  <c:v>0</c:v>
                </c:pt>
                <c:pt idx="1">
                  <c:v>4.9382656689927577E-2</c:v>
                </c:pt>
                <c:pt idx="2">
                  <c:v>0.13514874002234967</c:v>
                </c:pt>
                <c:pt idx="3">
                  <c:v>0.27448835932350329</c:v>
                </c:pt>
                <c:pt idx="4">
                  <c:v>0.41540213728508196</c:v>
                </c:pt>
                <c:pt idx="5">
                  <c:v>0.59123819078929019</c:v>
                </c:pt>
                <c:pt idx="6">
                  <c:v>0.77732948794406154</c:v>
                </c:pt>
                <c:pt idx="7">
                  <c:v>0.9766968894540704</c:v>
                </c:pt>
                <c:pt idx="8">
                  <c:v>1.1793555533141125</c:v>
                </c:pt>
                <c:pt idx="9">
                  <c:v>1.3873736761510269</c:v>
                </c:pt>
                <c:pt idx="10">
                  <c:v>1.6023271734518847</c:v>
                </c:pt>
                <c:pt idx="11">
                  <c:v>1.8445111800696454</c:v>
                </c:pt>
                <c:pt idx="12">
                  <c:v>2.0637586093333735</c:v>
                </c:pt>
              </c:numCache>
            </c:numRef>
          </c:xVal>
          <c:yVal>
            <c:numRef>
              <c:f>Sheet1!$AG$2:$AG$14</c:f>
              <c:numCache>
                <c:formatCode>General</c:formatCode>
                <c:ptCount val="13"/>
                <c:pt idx="0">
                  <c:v>0</c:v>
                </c:pt>
                <c:pt idx="1">
                  <c:v>5.0445730594072001E-2</c:v>
                </c:pt>
                <c:pt idx="2">
                  <c:v>0.18752045786482402</c:v>
                </c:pt>
                <c:pt idx="3">
                  <c:v>0.36352908956020807</c:v>
                </c:pt>
                <c:pt idx="4">
                  <c:v>0.56245107725086396</c:v>
                </c:pt>
                <c:pt idx="5">
                  <c:v>0.78257423231304002</c:v>
                </c:pt>
                <c:pt idx="6">
                  <c:v>1.01789841761648</c:v>
                </c:pt>
                <c:pt idx="7">
                  <c:v>1.2696426074412801</c:v>
                </c:pt>
                <c:pt idx="8">
                  <c:v>1.532325186772</c:v>
                </c:pt>
                <c:pt idx="9">
                  <c:v>1.79810290531272</c:v>
                </c:pt>
                <c:pt idx="10">
                  <c:v>2.0681453377793599</c:v>
                </c:pt>
                <c:pt idx="11">
                  <c:v>2.34080477093352</c:v>
                </c:pt>
                <c:pt idx="12">
                  <c:v>2.6134538533912801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96784"/>
        <c:axId val="486999024"/>
      </c:scatterChart>
      <c:valAx>
        <c:axId val="48699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6999024"/>
        <c:crosses val="autoZero"/>
        <c:crossBetween val="midCat"/>
      </c:valAx>
      <c:valAx>
        <c:axId val="486999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6996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Sheet1!$H$2:$H$33</c:f>
              <c:numCache>
                <c:formatCode>General</c:formatCode>
                <c:ptCount val="32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Sheet1!$AN$2:$AN$33</c:f>
              <c:numCache>
                <c:formatCode>General</c:formatCode>
                <c:ptCount val="32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  <c:pt idx="17">
                  <c:v>227261.10964966667</c:v>
                </c:pt>
                <c:pt idx="18">
                  <c:v>224684.30001266664</c:v>
                </c:pt>
                <c:pt idx="19">
                  <c:v>217753.80798666668</c:v>
                </c:pt>
                <c:pt idx="20">
                  <c:v>200858.89943166668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53248"/>
        <c:axId val="492515808"/>
      </c:scatterChart>
      <c:valAx>
        <c:axId val="4872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15808"/>
        <c:crosses val="autoZero"/>
        <c:crossBetween val="midCat"/>
      </c:valAx>
      <c:valAx>
        <c:axId val="4925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2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Sheet1!$H$2:$H$33</c:f>
              <c:numCache>
                <c:formatCode>General</c:formatCode>
                <c:ptCount val="32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Sheet1!$AN$2:$AN$33</c:f>
              <c:numCache>
                <c:formatCode>General</c:formatCode>
                <c:ptCount val="32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  <c:pt idx="17">
                  <c:v>227261.10964966667</c:v>
                </c:pt>
                <c:pt idx="18">
                  <c:v>224684.30001266664</c:v>
                </c:pt>
                <c:pt idx="19">
                  <c:v>217753.80798666668</c:v>
                </c:pt>
                <c:pt idx="20">
                  <c:v>200858.89943166668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88480"/>
        <c:axId val="492541504"/>
      </c:scatterChart>
      <c:valAx>
        <c:axId val="4994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1504"/>
        <c:crosses val="autoZero"/>
        <c:crossBetween val="midCat"/>
      </c:valAx>
      <c:valAx>
        <c:axId val="492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4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er from ev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955737821332197"/>
                  <c:y val="0.35480331494565454"/>
                </c:manualLayout>
              </c:layout>
              <c:numFmt formatCode="General" sourceLinked="0"/>
            </c:trendlineLbl>
          </c:trendline>
          <c:xVal>
            <c:numRef>
              <c:f>Sheet1!$Q$2:$Q$14</c:f>
              <c:numCache>
                <c:formatCode>General</c:formatCode>
                <c:ptCount val="13"/>
                <c:pt idx="0">
                  <c:v>0</c:v>
                </c:pt>
                <c:pt idx="1">
                  <c:v>-0.39043115332</c:v>
                </c:pt>
                <c:pt idx="2">
                  <c:v>-0.95620495132399996</c:v>
                </c:pt>
                <c:pt idx="3">
                  <c:v>-1.568283609724</c:v>
                </c:pt>
                <c:pt idx="4">
                  <c:v>-2.2482517006239999</c:v>
                </c:pt>
                <c:pt idx="5">
                  <c:v>-2.9848334013639999</c:v>
                </c:pt>
                <c:pt idx="6">
                  <c:v>-3.744351870454</c:v>
                </c:pt>
                <c:pt idx="7">
                  <c:v>-4.5398893712639996</c:v>
                </c:pt>
                <c:pt idx="8">
                  <c:v>-5.3360468344539997</c:v>
                </c:pt>
                <c:pt idx="9">
                  <c:v>-6.1335673650839997</c:v>
                </c:pt>
                <c:pt idx="10">
                  <c:v>-6.9325291620239993</c:v>
                </c:pt>
                <c:pt idx="11">
                  <c:v>-7.7351598257539997</c:v>
                </c:pt>
                <c:pt idx="12">
                  <c:v>-8.5126165692040008</c:v>
                </c:pt>
              </c:numCache>
            </c:numRef>
          </c:xVal>
          <c:yVal>
            <c:numRef>
              <c:f>Sheet1!$AI$2:$AI$14</c:f>
              <c:numCache>
                <c:formatCode>General</c:formatCode>
                <c:ptCount val="13"/>
                <c:pt idx="0">
                  <c:v>0</c:v>
                </c:pt>
                <c:pt idx="1">
                  <c:v>-0.25384422743301893</c:v>
                </c:pt>
                <c:pt idx="2">
                  <c:v>-0.66879126332807415</c:v>
                </c:pt>
                <c:pt idx="3">
                  <c:v>-1.2174304588509581</c:v>
                </c:pt>
                <c:pt idx="4">
                  <c:v>-1.7695035194789048</c:v>
                </c:pt>
                <c:pt idx="5">
                  <c:v>-2.4087760994494252</c:v>
                </c:pt>
                <c:pt idx="6">
                  <c:v>-3.0750421209223537</c:v>
                </c:pt>
                <c:pt idx="7">
                  <c:v>-3.7733861054933757</c:v>
                </c:pt>
                <c:pt idx="8">
                  <c:v>-4.4789628546614804</c:v>
                </c:pt>
                <c:pt idx="9">
                  <c:v>-5.1999196078077663</c:v>
                </c:pt>
                <c:pt idx="10">
                  <c:v>-5.9364422654079121</c:v>
                </c:pt>
                <c:pt idx="11">
                  <c:v>-6.7416207385323128</c:v>
                </c:pt>
                <c:pt idx="12">
                  <c:v>-7.4897243708516337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8432"/>
        <c:axId val="307118992"/>
      </c:scatterChart>
      <c:valAx>
        <c:axId val="3071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118992"/>
        <c:crossesAt val="0"/>
        <c:crossBetween val="midCat"/>
      </c:valAx>
      <c:valAx>
        <c:axId val="307118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11843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Sheet1!$AL$1:$AL$2</c:f>
              <c:strCache>
                <c:ptCount val="2"/>
                <c:pt idx="0">
                  <c:v>deq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1"/>
            <c:dispRSqr val="0"/>
            <c:dispEq val="1"/>
            <c:trendlineLbl>
              <c:layout>
                <c:manualLayout>
                  <c:x val="-0.14969895858535581"/>
                  <c:y val="6.6183329445367006E-2"/>
                </c:manualLayout>
              </c:layout>
              <c:numFmt formatCode="General" sourceLinked="0"/>
            </c:trendlineLbl>
          </c:trendline>
          <c:xVal>
            <c:numRef>
              <c:f>Sheet1!$AK$4:$AK$14</c:f>
              <c:numCache>
                <c:formatCode>General</c:formatCode>
                <c:ptCount val="11"/>
                <c:pt idx="0">
                  <c:v>0.17276506602988961</c:v>
                </c:pt>
                <c:pt idx="1">
                  <c:v>-9.582765469576815E-2</c:v>
                </c:pt>
                <c:pt idx="2">
                  <c:v>-0.10520304263589297</c:v>
                </c:pt>
                <c:pt idx="3">
                  <c:v>-0.28013292889104147</c:v>
                </c:pt>
                <c:pt idx="4">
                  <c:v>-0.32734315001585745</c:v>
                </c:pt>
                <c:pt idx="5">
                  <c:v>-0.39706056516204402</c:v>
                </c:pt>
                <c:pt idx="6">
                  <c:v>-0.41650305074620864</c:v>
                </c:pt>
                <c:pt idx="7">
                  <c:v>-0.43735627602257132</c:v>
                </c:pt>
                <c:pt idx="8">
                  <c:v>-0.47735074346029194</c:v>
                </c:pt>
                <c:pt idx="9">
                  <c:v>-0.61176466334880164</c:v>
                </c:pt>
                <c:pt idx="10">
                  <c:v>-0.49628196883864106</c:v>
                </c:pt>
              </c:numCache>
            </c:numRef>
          </c:xVal>
          <c:yVal>
            <c:numRef>
              <c:f>Sheet1!$AL$4:$AL$14</c:f>
              <c:numCache>
                <c:formatCode>General</c:formatCode>
                <c:ptCount val="11"/>
                <c:pt idx="0">
                  <c:v>0.66843942521333322</c:v>
                </c:pt>
                <c:pt idx="1">
                  <c:v>0.66763382423333328</c:v>
                </c:pt>
                <c:pt idx="2">
                  <c:v>0.66596205241333339</c:v>
                </c:pt>
                <c:pt idx="3">
                  <c:v>0.66560815403333295</c:v>
                </c:pt>
                <c:pt idx="4">
                  <c:v>0.67012592861999964</c:v>
                </c:pt>
                <c:pt idx="5">
                  <c:v>0.66641826932000026</c:v>
                </c:pt>
                <c:pt idx="6">
                  <c:v>0.66310029839333318</c:v>
                </c:pt>
                <c:pt idx="7">
                  <c:v>0.66970482017999977</c:v>
                </c:pt>
                <c:pt idx="8">
                  <c:v>0.66379638116000006</c:v>
                </c:pt>
                <c:pt idx="9">
                  <c:v>0.66572818860000016</c:v>
                </c:pt>
                <c:pt idx="10">
                  <c:v>0.66661686386666741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23024"/>
        <c:axId val="307523584"/>
      </c:scatterChart>
      <c:valAx>
        <c:axId val="30752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523584"/>
        <c:crossesAt val="0"/>
        <c:crossBetween val="midCat"/>
      </c:valAx>
      <c:valAx>
        <c:axId val="307523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52302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Sheet1!$AU$1:$AU$2</c:f>
              <c:strCache>
                <c:ptCount val="2"/>
                <c:pt idx="0">
                  <c:v>s/t_SMP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Sheet1!$AT$4:$AT$12</c:f>
              <c:numCache>
                <c:formatCode>General</c:formatCode>
                <c:ptCount val="9"/>
                <c:pt idx="0">
                  <c:v>0.18349963193240471</c:v>
                </c:pt>
                <c:pt idx="1">
                  <c:v>0.32912911467671724</c:v>
                </c:pt>
                <c:pt idx="2">
                  <c:v>0.33757165970932052</c:v>
                </c:pt>
                <c:pt idx="3">
                  <c:v>0.42264142665477145</c:v>
                </c:pt>
                <c:pt idx="4">
                  <c:v>0.4460418245516814</c:v>
                </c:pt>
                <c:pt idx="5">
                  <c:v>0.47914801956342207</c:v>
                </c:pt>
                <c:pt idx="6">
                  <c:v>0.48892415659913147</c:v>
                </c:pt>
                <c:pt idx="7">
                  <c:v>0.49528879674269255</c:v>
                </c:pt>
                <c:pt idx="8">
                  <c:v>0.51458650340201206</c:v>
                </c:pt>
              </c:numCache>
            </c:numRef>
          </c:xVal>
          <c:yVal>
            <c:numRef>
              <c:f>Sheet1!$AU$4:$AU$12</c:f>
              <c:numCache>
                <c:formatCode>General</c:formatCode>
                <c:ptCount val="9"/>
                <c:pt idx="0">
                  <c:v>0.67690051386736916</c:v>
                </c:pt>
                <c:pt idx="1">
                  <c:v>0.70199646021238871</c:v>
                </c:pt>
                <c:pt idx="2">
                  <c:v>0.71461015036275344</c:v>
                </c:pt>
                <c:pt idx="3">
                  <c:v>0.72170392187161836</c:v>
                </c:pt>
                <c:pt idx="4">
                  <c:v>0.73109433488484499</c:v>
                </c:pt>
                <c:pt idx="5">
                  <c:v>0.73498614030964504</c:v>
                </c:pt>
                <c:pt idx="6">
                  <c:v>0.73604484479109322</c:v>
                </c:pt>
                <c:pt idx="7">
                  <c:v>0.7333246889500622</c:v>
                </c:pt>
                <c:pt idx="8">
                  <c:v>0.73438171621507187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01168"/>
        <c:axId val="307401728"/>
      </c:scatterChart>
      <c:valAx>
        <c:axId val="3074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401728"/>
        <c:crossesAt val="0"/>
        <c:crossBetween val="midCat"/>
      </c:valAx>
      <c:valAx>
        <c:axId val="307401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40116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5.6642607174103236E-2"/>
                  <c:y val="1.69787109944590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0.23247427876599999</c:v>
                </c:pt>
                <c:pt idx="1">
                  <c:v>0.738698499083</c:v>
                </c:pt>
                <c:pt idx="2">
                  <c:v>2.2481810796700001</c:v>
                </c:pt>
                <c:pt idx="3">
                  <c:v>4.0748864564599998</c:v>
                </c:pt>
                <c:pt idx="4">
                  <c:v>6.0170728312900001</c:v>
                </c:pt>
                <c:pt idx="5">
                  <c:v>8.0489269865599997</c:v>
                </c:pt>
                <c:pt idx="6">
                  <c:v>10.1070685776</c:v>
                </c:pt>
                <c:pt idx="7">
                  <c:v>12.195055438300001</c:v>
                </c:pt>
                <c:pt idx="8">
                  <c:v>14.2349588671</c:v>
                </c:pt>
                <c:pt idx="9">
                  <c:v>16.163550637</c:v>
                </c:pt>
                <c:pt idx="10">
                  <c:v>18.059619066300002</c:v>
                </c:pt>
                <c:pt idx="11">
                  <c:v>19.779134347799999</c:v>
                </c:pt>
                <c:pt idx="12">
                  <c:v>21.271726302800001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8.3971406922700003E-5</c:v>
                </c:pt>
                <c:pt idx="1">
                  <c:v>4.3996024790400002E-3</c:v>
                </c:pt>
                <c:pt idx="2">
                  <c:v>0.10415921518600001</c:v>
                </c:pt>
                <c:pt idx="3">
                  <c:v>0.29977276064199998</c:v>
                </c:pt>
                <c:pt idx="4">
                  <c:v>0.53782098359499997</c:v>
                </c:pt>
                <c:pt idx="5">
                  <c:v>0.83433223985799998</c:v>
                </c:pt>
                <c:pt idx="6">
                  <c:v>1.1766061752600001</c:v>
                </c:pt>
                <c:pt idx="7">
                  <c:v>1.5834601615799999</c:v>
                </c:pt>
                <c:pt idx="8">
                  <c:v>2.05003769658</c:v>
                </c:pt>
                <c:pt idx="9">
                  <c:v>2.5835721612999998</c:v>
                </c:pt>
                <c:pt idx="10">
                  <c:v>3.0619996024299998</c:v>
                </c:pt>
                <c:pt idx="11">
                  <c:v>3.6113977770500001</c:v>
                </c:pt>
                <c:pt idx="12">
                  <c:v>4.1348030436299998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39136"/>
        <c:axId val="307439696"/>
      </c:scatterChart>
      <c:valAx>
        <c:axId val="3074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439696"/>
        <c:crosses val="autoZero"/>
        <c:crossBetween val="midCat"/>
      </c:valAx>
      <c:valAx>
        <c:axId val="30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Sheet1!$AJ$3:$AJ$12</c:f>
              <c:numCache>
                <c:formatCode>General</c:formatCode>
                <c:ptCount val="10"/>
                <c:pt idx="0">
                  <c:v>0.43462528569400005</c:v>
                </c:pt>
                <c:pt idx="1">
                  <c:v>1.1030647109073333</c:v>
                </c:pt>
                <c:pt idx="2">
                  <c:v>1.7706985351406666</c:v>
                </c:pt>
                <c:pt idx="3">
                  <c:v>2.4366605875539999</c:v>
                </c:pt>
                <c:pt idx="4">
                  <c:v>3.1022687415873329</c:v>
                </c:pt>
                <c:pt idx="5">
                  <c:v>3.7723946702073325</c:v>
                </c:pt>
                <c:pt idx="6">
                  <c:v>4.4388129395273328</c:v>
                </c:pt>
                <c:pt idx="7">
                  <c:v>5.101913237920666</c:v>
                </c:pt>
                <c:pt idx="8">
                  <c:v>5.7716180581006657</c:v>
                </c:pt>
                <c:pt idx="9">
                  <c:v>6.4354144392606658</c:v>
                </c:pt>
              </c:numCache>
            </c:numRef>
          </c:xVal>
          <c:yVal>
            <c:numRef>
              <c:f>Sheet1!$AM$3:$AM$12</c:f>
              <c:numCache>
                <c:formatCode>General</c:formatCode>
                <c:ptCount val="10"/>
                <c:pt idx="0">
                  <c:v>-0.3318938828987546</c:v>
                </c:pt>
                <c:pt idx="1">
                  <c:v>-0.25846031743976117</c:v>
                </c:pt>
                <c:pt idx="2">
                  <c:v>0.14353325313589424</c:v>
                </c:pt>
                <c:pt idx="3">
                  <c:v>0.15797152743862058</c:v>
                </c:pt>
                <c:pt idx="4">
                  <c:v>0.42086763389772519</c:v>
                </c:pt>
                <c:pt idx="5">
                  <c:v>0.48848005432346142</c:v>
                </c:pt>
                <c:pt idx="6">
                  <c:v>0.59581284523786626</c:v>
                </c:pt>
                <c:pt idx="7">
                  <c:v>0.62811470867285035</c:v>
                </c:pt>
                <c:pt idx="8">
                  <c:v>0.65305827708544939</c:v>
                </c:pt>
                <c:pt idx="9">
                  <c:v>0.71912224442397543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98416"/>
        <c:axId val="308298976"/>
      </c:scatterChart>
      <c:valAx>
        <c:axId val="3082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298976"/>
        <c:crosses val="autoZero"/>
        <c:crossBetween val="midCat"/>
      </c:valAx>
      <c:valAx>
        <c:axId val="3082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2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Sheet1!$S$4:$S$14</c:f>
              <c:numCache>
                <c:formatCode>General</c:formatCode>
                <c:ptCount val="11"/>
                <c:pt idx="0">
                  <c:v>1.7791724876673038</c:v>
                </c:pt>
                <c:pt idx="1">
                  <c:v>1.6952820291245141</c:v>
                </c:pt>
                <c:pt idx="2">
                  <c:v>1.6430471240679103</c:v>
                </c:pt>
                <c:pt idx="3">
                  <c:v>1.6060480957773602</c:v>
                </c:pt>
                <c:pt idx="4">
                  <c:v>1.5771220727932944</c:v>
                </c:pt>
                <c:pt idx="5">
                  <c:v>1.5557788159001118</c:v>
                </c:pt>
                <c:pt idx="6">
                  <c:v>1.5387791731773075</c:v>
                </c:pt>
                <c:pt idx="7">
                  <c:v>1.5250687514480294</c:v>
                </c:pt>
                <c:pt idx="8">
                  <c:v>1.5124885807499173</c:v>
                </c:pt>
                <c:pt idx="9">
                  <c:v>1.5032290814821763</c:v>
                </c:pt>
                <c:pt idx="10">
                  <c:v>1.4959143877519445</c:v>
                </c:pt>
              </c:numCache>
            </c:numRef>
          </c:xVal>
          <c:yVal>
            <c:numRef>
              <c:f>Sheet1!$AM$4:$AM$14</c:f>
              <c:numCache>
                <c:formatCode>General</c:formatCode>
                <c:ptCount val="11"/>
                <c:pt idx="0">
                  <c:v>-0.25846031743976117</c:v>
                </c:pt>
                <c:pt idx="1">
                  <c:v>0.14353325313589424</c:v>
                </c:pt>
                <c:pt idx="2">
                  <c:v>0.15797152743862058</c:v>
                </c:pt>
                <c:pt idx="3">
                  <c:v>0.42086763389772519</c:v>
                </c:pt>
                <c:pt idx="4">
                  <c:v>0.48848005432346142</c:v>
                </c:pt>
                <c:pt idx="5">
                  <c:v>0.59581284523786626</c:v>
                </c:pt>
                <c:pt idx="6">
                  <c:v>0.62811470867285035</c:v>
                </c:pt>
                <c:pt idx="7">
                  <c:v>0.65305827708544939</c:v>
                </c:pt>
                <c:pt idx="8">
                  <c:v>0.71912224442397543</c:v>
                </c:pt>
                <c:pt idx="9">
                  <c:v>0.91894060342452721</c:v>
                </c:pt>
                <c:pt idx="10">
                  <c:v>0.7444785689338701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02192"/>
        <c:axId val="308402752"/>
      </c:scatterChart>
      <c:valAx>
        <c:axId val="3084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402752"/>
        <c:crosses val="autoZero"/>
        <c:crossBetween val="midCat"/>
      </c:valAx>
      <c:valAx>
        <c:axId val="3084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4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800087489063869E-2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Sheet1!$M$2:$M$22</c:f>
              <c:numCache>
                <c:formatCode>General</c:formatCode>
                <c:ptCount val="2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  <c:pt idx="11">
                  <c:v>0.65101980306899998</c:v>
                </c:pt>
                <c:pt idx="12">
                  <c:v>0.74583496564100005</c:v>
                </c:pt>
                <c:pt idx="13">
                  <c:v>0.90078522482800005</c:v>
                </c:pt>
                <c:pt idx="14">
                  <c:v>1.06583970589</c:v>
                </c:pt>
                <c:pt idx="15">
                  <c:v>1.20543171962</c:v>
                </c:pt>
                <c:pt idx="16">
                  <c:v>1.34029114638</c:v>
                </c:pt>
                <c:pt idx="17">
                  <c:v>1.47914324556</c:v>
                </c:pt>
                <c:pt idx="18">
                  <c:v>1.58917931564</c:v>
                </c:pt>
                <c:pt idx="19">
                  <c:v>1.74638647788</c:v>
                </c:pt>
                <c:pt idx="20">
                  <c:v>1.8739419293899999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8128"/>
        <c:axId val="478571408"/>
      </c:scatterChart>
      <c:valAx>
        <c:axId val="4785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71408"/>
        <c:crosses val="autoZero"/>
        <c:crossBetween val="midCat"/>
      </c:valAx>
      <c:valAx>
        <c:axId val="4785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33027121609799"/>
                  <c:y val="-8.1854403616214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Sheet1!$R$5:$R$14</c:f>
              <c:numCache>
                <c:formatCode>General</c:formatCode>
                <c:ptCount val="10"/>
                <c:pt idx="0">
                  <c:v>-1.6936017096923139</c:v>
                </c:pt>
                <c:pt idx="1">
                  <c:v>-1.625703599075033</c:v>
                </c:pt>
                <c:pt idx="2">
                  <c:v>-1.5590160275794629</c:v>
                </c:pt>
                <c:pt idx="3">
                  <c:v>-1.5112340402519113</c:v>
                </c:pt>
                <c:pt idx="4">
                  <c:v>-1.4666038893888758</c:v>
                </c:pt>
                <c:pt idx="5">
                  <c:v>-1.4341834122346235</c:v>
                </c:pt>
                <c:pt idx="6">
                  <c:v>-1.4114831666208389</c:v>
                </c:pt>
                <c:pt idx="7">
                  <c:v>-1.3924386660744612</c:v>
                </c:pt>
                <c:pt idx="8">
                  <c:v>-1.3770515647687607</c:v>
                </c:pt>
                <c:pt idx="9">
                  <c:v>-1.3687494488760374</c:v>
                </c:pt>
              </c:numCache>
            </c:numRef>
          </c:xVal>
          <c:yVal>
            <c:numRef>
              <c:f>Sheet1!$T$5:$T$14</c:f>
              <c:numCache>
                <c:formatCode>General</c:formatCode>
                <c:ptCount val="10"/>
                <c:pt idx="0">
                  <c:v>4.8980424895664321</c:v>
                </c:pt>
                <c:pt idx="1">
                  <c:v>4.6325074065802827</c:v>
                </c:pt>
                <c:pt idx="2">
                  <c:v>4.4564637938631018</c:v>
                </c:pt>
                <c:pt idx="3">
                  <c:v>4.3252088094923016</c:v>
                </c:pt>
                <c:pt idx="4">
                  <c:v>4.2317324375831369</c:v>
                </c:pt>
                <c:pt idx="5">
                  <c:v>4.1592333169585176</c:v>
                </c:pt>
                <c:pt idx="6">
                  <c:v>4.1019793355357042</c:v>
                </c:pt>
                <c:pt idx="7">
                  <c:v>4.0503737205172383</c:v>
                </c:pt>
                <c:pt idx="8">
                  <c:v>4.0129441911606909</c:v>
                </c:pt>
                <c:pt idx="9">
                  <c:v>3.9837019427027864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49344"/>
        <c:axId val="492551024"/>
      </c:scatterChart>
      <c:valAx>
        <c:axId val="4925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51024"/>
        <c:crosses val="autoZero"/>
        <c:crossBetween val="midCat"/>
      </c:valAx>
      <c:valAx>
        <c:axId val="4925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512366</xdr:colOff>
      <xdr:row>24</xdr:row>
      <xdr:rowOff>89023</xdr:rowOff>
    </xdr:from>
    <xdr:to>
      <xdr:col>42</xdr:col>
      <xdr:colOff>767623</xdr:colOff>
      <xdr:row>44</xdr:row>
      <xdr:rowOff>77503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716760</xdr:colOff>
      <xdr:row>22</xdr:row>
      <xdr:rowOff>7560</xdr:rowOff>
    </xdr:from>
    <xdr:to>
      <xdr:col>50</xdr:col>
      <xdr:colOff>786960</xdr:colOff>
      <xdr:row>41</xdr:row>
      <xdr:rowOff>158760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50</xdr:col>
      <xdr:colOff>750497</xdr:colOff>
      <xdr:row>22</xdr:row>
      <xdr:rowOff>109217</xdr:rowOff>
    </xdr:from>
    <xdr:to>
      <xdr:col>58</xdr:col>
      <xdr:colOff>22698</xdr:colOff>
      <xdr:row>42</xdr:row>
      <xdr:rowOff>97132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47</xdr:col>
      <xdr:colOff>0</xdr:colOff>
      <xdr:row>0</xdr:row>
      <xdr:rowOff>0</xdr:rowOff>
    </xdr:from>
    <xdr:to>
      <xdr:col>54</xdr:col>
      <xdr:colOff>51617</xdr:colOff>
      <xdr:row>19</xdr:row>
      <xdr:rowOff>151199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59871</xdr:rowOff>
    </xdr:from>
    <xdr:to>
      <xdr:col>4</xdr:col>
      <xdr:colOff>849086</xdr:colOff>
      <xdr:row>39</xdr:row>
      <xdr:rowOff>27214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32657</xdr:colOff>
      <xdr:row>5</xdr:row>
      <xdr:rowOff>87085</xdr:rowOff>
    </xdr:from>
    <xdr:to>
      <xdr:col>46</xdr:col>
      <xdr:colOff>631372</xdr:colOff>
      <xdr:row>22</xdr:row>
      <xdr:rowOff>54428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76200</xdr:colOff>
      <xdr:row>3</xdr:row>
      <xdr:rowOff>16328</xdr:rowOff>
    </xdr:from>
    <xdr:to>
      <xdr:col>39</xdr:col>
      <xdr:colOff>65315</xdr:colOff>
      <xdr:row>19</xdr:row>
      <xdr:rowOff>146956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97972</xdr:colOff>
      <xdr:row>38</xdr:row>
      <xdr:rowOff>130629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19</xdr:col>
      <xdr:colOff>272143</xdr:colOff>
      <xdr:row>38</xdr:row>
      <xdr:rowOff>130629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25</xdr:col>
      <xdr:colOff>337457</xdr:colOff>
      <xdr:row>38</xdr:row>
      <xdr:rowOff>130629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25</xdr:col>
      <xdr:colOff>0</xdr:colOff>
      <xdr:row>22</xdr:row>
      <xdr:rowOff>0</xdr:rowOff>
    </xdr:from>
    <xdr:to>
      <xdr:col>31</xdr:col>
      <xdr:colOff>339978</xdr:colOff>
      <xdr:row>41</xdr:row>
      <xdr:rowOff>151766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36</xdr:col>
      <xdr:colOff>598714</xdr:colOff>
      <xdr:row>39</xdr:row>
      <xdr:rowOff>130628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36</xdr:col>
      <xdr:colOff>598714</xdr:colOff>
      <xdr:row>38</xdr:row>
      <xdr:rowOff>130629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abSelected="1" topLeftCell="AG1" zoomScale="70" zoomScaleNormal="70" workbookViewId="0">
      <selection activeCell="AR28" sqref="AR28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20" width="8.88671875" style="2"/>
    <col min="21" max="21" width="6.44140625"/>
    <col min="22" max="29" width="13.77734375"/>
    <col min="30" max="30" width="12.77734375"/>
    <col min="32" max="38" width="11.5546875"/>
    <col min="39" max="39" width="8.88671875" style="2"/>
    <col min="40" max="1029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s="1" t="s">
        <v>32</v>
      </c>
      <c r="AK1" t="s">
        <v>33</v>
      </c>
      <c r="AL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>
        <f>1.35*(1-0.0723)*(AN2/3255000)^(-0.0723)</f>
        <v>2.1024899962564554</v>
      </c>
      <c r="T2" s="2">
        <f>(2*S2+3)/(3-S2)</f>
        <v>8.0277433816455481</v>
      </c>
      <c r="U2">
        <v>47684</v>
      </c>
      <c r="V2">
        <v>1361.1695950999999</v>
      </c>
      <c r="W2">
        <v>1310.5665829100001</v>
      </c>
      <c r="X2">
        <v>4858.0492017500001</v>
      </c>
      <c r="Y2">
        <v>5.6397904483200003</v>
      </c>
      <c r="Z2">
        <v>4.2122077073200002</v>
      </c>
      <c r="AA2">
        <v>1378.8087566700001</v>
      </c>
      <c r="AB2">
        <v>1334.9126763199999</v>
      </c>
      <c r="AC2">
        <v>4832.7029428899996</v>
      </c>
      <c r="AD2">
        <v>2.08505185138E-3</v>
      </c>
      <c r="AE2">
        <f t="shared" ref="AE2:AE22" si="0">-(0.4*AI2+0.08*P2)</f>
        <v>0</v>
      </c>
      <c r="AF2" s="1">
        <f t="shared" ref="AF2:AF22" si="1">-(0.4*(Q2+0.15900398607)+0.08*P2)</f>
        <v>-6.3601594427999994E-2</v>
      </c>
      <c r="AG2">
        <f t="shared" ref="AG2:AG22" si="2">0.4*I2+0.08*M2</f>
        <v>0</v>
      </c>
      <c r="AH2">
        <f>-100*((H2+1)/(0.666399203935+1)-1)</f>
        <v>0</v>
      </c>
      <c r="AI2">
        <f>(AH2-P2)/2</f>
        <v>0</v>
      </c>
      <c r="AJ2">
        <f>2/3*(P2-PH2)</f>
        <v>0</v>
      </c>
      <c r="AN2">
        <f>(AA2+AB2+AC2)/3</f>
        <v>2515.4747919599999</v>
      </c>
      <c r="AO2">
        <f>(AC2-AB2)</f>
        <v>3497.7902665699994</v>
      </c>
      <c r="AP2">
        <v>0</v>
      </c>
      <c r="AQ2">
        <v>0</v>
      </c>
      <c r="AR2">
        <f>SQRT(AA2/(AA2+2*AC2))</f>
        <v>0.3533333224817708</v>
      </c>
      <c r="AS2">
        <f>SQRT(AC2/(AA2+2*AC2))</f>
        <v>0.66149662252501074</v>
      </c>
    </row>
    <row r="3" spans="1:47" x14ac:dyDescent="0.25">
      <c r="A3">
        <v>0.508269369114</v>
      </c>
      <c r="B3">
        <v>0.738698499083</v>
      </c>
      <c r="C3">
        <v>0.421484377533</v>
      </c>
      <c r="D3">
        <v>1.5013259073199999E-2</v>
      </c>
      <c r="E3">
        <v>2.3387213614000001E-2</v>
      </c>
      <c r="F3">
        <v>4.3996024790400002E-3</v>
      </c>
      <c r="G3">
        <v>7.1927789310899997E-3</v>
      </c>
      <c r="H3">
        <v>0.66399543185400001</v>
      </c>
      <c r="I3">
        <v>0.112944632931</v>
      </c>
      <c r="J3">
        <v>7.6291910633599996E-2</v>
      </c>
      <c r="K3">
        <v>2.88955635048E-2</v>
      </c>
      <c r="L3">
        <v>3.64782368856E-2</v>
      </c>
      <c r="M3">
        <v>6.5848467770900004E-2</v>
      </c>
      <c r="N3">
        <v>0.102771104271</v>
      </c>
      <c r="O3">
        <v>9.5390499637699994E-2</v>
      </c>
      <c r="P3">
        <v>0.65193792854100008</v>
      </c>
      <c r="Q3">
        <v>-0.39043115332</v>
      </c>
      <c r="R3" s="2">
        <f>P3/Q3</f>
        <v>-1.6697897260433707</v>
      </c>
      <c r="S3" s="2">
        <f t="shared" ref="S3:S22" si="3">1.35*(1-0.0723)*(AN3/3255000)^(-0.0723)</f>
        <v>1.945288668089638</v>
      </c>
      <c r="T3" s="2">
        <f t="shared" ref="T3:T22" si="4">(2*S3+3)/(3-S3)</f>
        <v>6.533140516939941</v>
      </c>
      <c r="U3">
        <v>47684</v>
      </c>
      <c r="V3">
        <v>3977.7896006199999</v>
      </c>
      <c r="W3">
        <v>3903.2159828600002</v>
      </c>
      <c r="X3">
        <v>14105.058251099999</v>
      </c>
      <c r="Y3">
        <v>16.4209072582</v>
      </c>
      <c r="Z3">
        <v>12.2213842794</v>
      </c>
      <c r="AA3">
        <v>4073.1314121700002</v>
      </c>
      <c r="AB3">
        <v>3971.22207149</v>
      </c>
      <c r="AC3">
        <v>14063.397295000001</v>
      </c>
      <c r="AD3">
        <v>9.9885671477999995E-4</v>
      </c>
      <c r="AE3">
        <f t="shared" si="0"/>
        <v>4.9382656689927577E-2</v>
      </c>
      <c r="AF3" s="1">
        <f t="shared" si="1"/>
        <v>4.041583261672E-2</v>
      </c>
      <c r="AG3">
        <f t="shared" si="2"/>
        <v>5.0445730594072001E-2</v>
      </c>
      <c r="AH3">
        <f>-100*((H3+1)/(0.666399203935+1)-1)</f>
        <v>0.14424947367496221</v>
      </c>
      <c r="AI3">
        <f>(AH3-P3)/2</f>
        <v>-0.25384422743301893</v>
      </c>
      <c r="AJ3">
        <f>2/3*(P3-PH3)</f>
        <v>0.43462528569400005</v>
      </c>
      <c r="AK3">
        <f>AH3-AH2</f>
        <v>0.14424947367496221</v>
      </c>
      <c r="AL3">
        <f t="shared" ref="AL3:AL22" si="5">AJ3-AJ2</f>
        <v>0.43462528569400005</v>
      </c>
      <c r="AM3" s="2">
        <f>-(AK3/AL3)</f>
        <v>-0.3318938828987546</v>
      </c>
      <c r="AN3">
        <f>(AA3+AB3+AC3)/3</f>
        <v>7369.2502595533333</v>
      </c>
      <c r="AO3">
        <f>(AC3-AB3)</f>
        <v>10092.175223510001</v>
      </c>
      <c r="AP3">
        <f>(P3-P2)</f>
        <v>0.65193792854100008</v>
      </c>
      <c r="AQ3">
        <f>(AI3-AI2)</f>
        <v>-0.25384422743301893</v>
      </c>
      <c r="AR3">
        <f>SQRT(AA3/(AA3+2*AC3))</f>
        <v>0.35566143317416704</v>
      </c>
      <c r="AS3">
        <f>SQRT(AC3/(AA3+2*AC3))</f>
        <v>0.6608725084887771</v>
      </c>
      <c r="AT3">
        <f t="shared" ref="AT3:AT22" si="6">-(AP3*AR3+2*AQ3*AS3)/(SQRT(2)*(AP3*AS3-AQ3*AR3))</f>
        <v>0.1406371845581223</v>
      </c>
      <c r="AU3">
        <f>SQRT((AC3+AA3*2)*(2*AC3+AA3)/(9*AC3*AA3)-1)</f>
        <v>0.62224505784916773</v>
      </c>
    </row>
    <row r="4" spans="1:47" x14ac:dyDescent="0.25">
      <c r="A4">
        <v>1.6453933726400001</v>
      </c>
      <c r="B4">
        <v>2.2481810796700001</v>
      </c>
      <c r="C4">
        <v>0.83864446361800005</v>
      </c>
      <c r="D4">
        <v>0.43702442694900001</v>
      </c>
      <c r="E4">
        <v>0.24640725658500001</v>
      </c>
      <c r="F4">
        <v>0.10415921518600001</v>
      </c>
      <c r="G4">
        <v>9.2896599822800005E-2</v>
      </c>
      <c r="H4">
        <v>0.66111647616900004</v>
      </c>
      <c r="I4">
        <v>0.46275155698999998</v>
      </c>
      <c r="J4">
        <v>0.185320649339</v>
      </c>
      <c r="K4">
        <v>0.122034816881</v>
      </c>
      <c r="L4">
        <v>6.5875421232099995E-2</v>
      </c>
      <c r="M4">
        <v>3.02479383603E-2</v>
      </c>
      <c r="N4">
        <v>0.28441650916299999</v>
      </c>
      <c r="O4">
        <v>0.34307343784099997</v>
      </c>
      <c r="P4">
        <v>1.6545970663610001</v>
      </c>
      <c r="Q4">
        <v>-0.95620495132399996</v>
      </c>
      <c r="R4" s="2">
        <f t="shared" ref="R4:R22" si="7">P4/Q4</f>
        <v>-1.7303791034233595</v>
      </c>
      <c r="S4" s="2">
        <f t="shared" si="3"/>
        <v>1.7791724876673038</v>
      </c>
      <c r="T4" s="2">
        <f t="shared" si="4"/>
        <v>5.3720488022122392</v>
      </c>
      <c r="U4">
        <v>47684</v>
      </c>
      <c r="V4">
        <v>12777.895235600001</v>
      </c>
      <c r="W4">
        <v>12517.881634699999</v>
      </c>
      <c r="X4">
        <v>47819.530009200003</v>
      </c>
      <c r="Y4">
        <v>58.721910993800002</v>
      </c>
      <c r="Z4">
        <v>43.220880601200001</v>
      </c>
      <c r="AA4">
        <v>13166.636659</v>
      </c>
      <c r="AB4">
        <v>12803.179452300001</v>
      </c>
      <c r="AC4">
        <v>50015.061769699998</v>
      </c>
      <c r="AD4">
        <v>9.5719944978100004E-4</v>
      </c>
      <c r="AE4">
        <f t="shared" si="0"/>
        <v>0.13514874002234967</v>
      </c>
      <c r="AF4" s="1">
        <f t="shared" si="1"/>
        <v>0.18651262079272002</v>
      </c>
      <c r="AG4">
        <f t="shared" si="2"/>
        <v>0.18752045786482402</v>
      </c>
      <c r="AH4">
        <f>-100*((H4+1)/(0.666399203935+1)-1)</f>
        <v>0.31701453970485183</v>
      </c>
      <c r="AI4">
        <f>(AH4-P4)/2</f>
        <v>-0.66879126332807415</v>
      </c>
      <c r="AJ4">
        <f>2/3*(P4-PH4)</f>
        <v>1.1030647109073333</v>
      </c>
      <c r="AK4">
        <f>AH4-AH3</f>
        <v>0.17276506602988961</v>
      </c>
      <c r="AL4">
        <f t="shared" si="5"/>
        <v>0.66843942521333322</v>
      </c>
      <c r="AM4" s="2">
        <f t="shared" ref="AM4:AM22" si="8">-(AK4/AL4)</f>
        <v>-0.25846031743976117</v>
      </c>
      <c r="AN4">
        <f>(AA4+AB4+AC4)/3</f>
        <v>25328.292626999999</v>
      </c>
      <c r="AO4">
        <f>(AC4-AB4)</f>
        <v>37211.882317399999</v>
      </c>
      <c r="AP4">
        <f>(P4-P3)</f>
        <v>1.00265913782</v>
      </c>
      <c r="AQ4">
        <f t="shared" ref="AQ4:AQ22" si="9">(AI4-AI3)</f>
        <v>-0.41494703589505522</v>
      </c>
      <c r="AR4">
        <f>SQRT(AA4/(AA4+2*AC4))</f>
        <v>0.34105186362709128</v>
      </c>
      <c r="AS4">
        <f>SQRT(AC4/(AA4+2*AC4))</f>
        <v>0.66471182715387578</v>
      </c>
      <c r="AT4">
        <f t="shared" si="6"/>
        <v>0.18349963193240471</v>
      </c>
      <c r="AU4">
        <f>SQRT((AC4+AA4*2)*(2*AC4+AA4)/(9*AC4*AA4)-1)</f>
        <v>0.67690051386736916</v>
      </c>
    </row>
    <row r="5" spans="1:47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 s="2">
        <f t="shared" si="7"/>
        <v>-1.6936017096923139</v>
      </c>
      <c r="S5" s="2">
        <f t="shared" si="3"/>
        <v>1.6952820291245141</v>
      </c>
      <c r="T5" s="2">
        <f t="shared" si="4"/>
        <v>4.8980424895664321</v>
      </c>
      <c r="U5">
        <v>47684</v>
      </c>
      <c r="V5">
        <v>24136.3529285</v>
      </c>
      <c r="W5">
        <v>23422.9739701</v>
      </c>
      <c r="X5">
        <v>93103.556972100007</v>
      </c>
      <c r="Y5">
        <v>117.61625472599999</v>
      </c>
      <c r="Z5">
        <v>85.468871372600006</v>
      </c>
      <c r="AA5">
        <v>25013.793763900001</v>
      </c>
      <c r="AB5">
        <v>23997.756531899999</v>
      </c>
      <c r="AC5">
        <v>99190.078895500003</v>
      </c>
      <c r="AD5">
        <v>9.9883865009299999E-4</v>
      </c>
      <c r="AE5">
        <f t="shared" si="0"/>
        <v>0.27448835932350329</v>
      </c>
      <c r="AF5" s="1">
        <f t="shared" si="1"/>
        <v>0.35122802524472013</v>
      </c>
      <c r="AG5">
        <f t="shared" si="2"/>
        <v>0.36352908956020807</v>
      </c>
      <c r="AH5">
        <f>-100*((H5+1)/(0.666399203935+1)-1)</f>
        <v>0.22118688500908368</v>
      </c>
      <c r="AI5">
        <f>(AH5-P5)/2</f>
        <v>-1.2174304588509581</v>
      </c>
      <c r="AJ5">
        <f>2/3*(P5-PH5)</f>
        <v>1.7706985351406666</v>
      </c>
      <c r="AK5">
        <f>AH5-AH4</f>
        <v>-9.582765469576815E-2</v>
      </c>
      <c r="AL5">
        <f t="shared" si="5"/>
        <v>0.66763382423333328</v>
      </c>
      <c r="AM5" s="2">
        <f t="shared" si="8"/>
        <v>0.14353325313589424</v>
      </c>
      <c r="AN5">
        <f>(AA5+AB5+AC5)/3</f>
        <v>49400.543063766672</v>
      </c>
      <c r="AO5">
        <f>(AC5-AB5)</f>
        <v>75192.322363600004</v>
      </c>
      <c r="AP5">
        <f>(P5-P4)</f>
        <v>1.0014507363499998</v>
      </c>
      <c r="AQ5">
        <f t="shared" si="9"/>
        <v>-0.54863919552288398</v>
      </c>
      <c r="AR5">
        <f>SQRT(AA5/(AA5+2*AC5))</f>
        <v>0.33462168150495142</v>
      </c>
      <c r="AS5">
        <f>SQRT(AC5/(AA5+2*AC5))</f>
        <v>0.66634387903949366</v>
      </c>
      <c r="AT5">
        <f t="shared" si="6"/>
        <v>0.32912911467671724</v>
      </c>
      <c r="AU5">
        <f>SQRT((AC5+AA5*2)*(2*AC5+AA5)/(9*AC5*AA5)-1)</f>
        <v>0.70199646021238871</v>
      </c>
    </row>
    <row r="6" spans="1:47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 s="2">
        <f t="shared" si="7"/>
        <v>-1.625703599075033</v>
      </c>
      <c r="S6" s="2">
        <f t="shared" si="3"/>
        <v>1.6430471240679103</v>
      </c>
      <c r="T6" s="2">
        <f t="shared" si="4"/>
        <v>4.6325074065802827</v>
      </c>
      <c r="U6">
        <v>47684</v>
      </c>
      <c r="V6">
        <v>36966.744666300001</v>
      </c>
      <c r="W6">
        <v>35201.937313299997</v>
      </c>
      <c r="X6">
        <v>145014.32901300001</v>
      </c>
      <c r="Y6">
        <v>184.756155713</v>
      </c>
      <c r="Z6">
        <v>132.47279832500001</v>
      </c>
      <c r="AA6">
        <v>38033.984867699997</v>
      </c>
      <c r="AB6">
        <v>36363.353644299998</v>
      </c>
      <c r="AC6">
        <v>154081.82382799999</v>
      </c>
      <c r="AD6">
        <v>9.2376649774499997E-4</v>
      </c>
      <c r="AE6">
        <f t="shared" si="0"/>
        <v>0.41540213728508196</v>
      </c>
      <c r="AF6" s="1">
        <f t="shared" si="1"/>
        <v>0.54329981531512006</v>
      </c>
      <c r="AG6">
        <f t="shared" si="2"/>
        <v>0.56245107725086396</v>
      </c>
      <c r="AH6">
        <f>-100*((H6+1)/(0.666399203935+1)-1)</f>
        <v>0.1159838423731907</v>
      </c>
      <c r="AI6">
        <f>(AH6-P6)/2</f>
        <v>-1.7695035194789048</v>
      </c>
      <c r="AJ6">
        <f>2/3*(P6-PH6)</f>
        <v>2.4366605875539999</v>
      </c>
      <c r="AK6">
        <f>AH6-AH5</f>
        <v>-0.10520304263589297</v>
      </c>
      <c r="AL6">
        <f t="shared" si="5"/>
        <v>0.66596205241333339</v>
      </c>
      <c r="AM6" s="2">
        <f t="shared" si="8"/>
        <v>0.15797152743862058</v>
      </c>
      <c r="AN6">
        <f>(AA6+AB6+AC6)/3</f>
        <v>76159.720779999989</v>
      </c>
      <c r="AO6">
        <f>(AC6-AB6)</f>
        <v>117718.4701837</v>
      </c>
      <c r="AP6">
        <f>(P6-P5)</f>
        <v>0.99894307862000042</v>
      </c>
      <c r="AQ6">
        <f t="shared" si="9"/>
        <v>-0.5520730606279467</v>
      </c>
      <c r="AR6">
        <f>SQRT(AA6/(AA6+2*AC6))</f>
        <v>0.33145446051880217</v>
      </c>
      <c r="AS6">
        <f>SQRT(AC6/(AA6+2*AC6))</f>
        <v>0.66713489662968084</v>
      </c>
      <c r="AT6">
        <f t="shared" si="6"/>
        <v>0.33757165970932052</v>
      </c>
      <c r="AU6">
        <f>SQRT((AC6+AA6*2)*(2*AC6+AA6)/(9*AC6*AA6)-1)</f>
        <v>0.71461015036275344</v>
      </c>
    </row>
    <row r="7" spans="1:47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 s="2">
        <f t="shared" si="7"/>
        <v>-1.5590160275794629</v>
      </c>
      <c r="S7" s="2">
        <f t="shared" si="3"/>
        <v>1.6060480957773602</v>
      </c>
      <c r="T7" s="2">
        <f t="shared" si="4"/>
        <v>4.4564637938631018</v>
      </c>
      <c r="U7">
        <v>47684</v>
      </c>
      <c r="V7">
        <v>50675.3953339</v>
      </c>
      <c r="W7">
        <v>47873.394558799999</v>
      </c>
      <c r="X7">
        <v>201348.93563200001</v>
      </c>
      <c r="Y7">
        <v>257.52218093499999</v>
      </c>
      <c r="Z7">
        <v>181.88015537199999</v>
      </c>
      <c r="AA7">
        <v>51728.756518499998</v>
      </c>
      <c r="AB7">
        <v>49267.991534599998</v>
      </c>
      <c r="AC7">
        <v>212085.26388000001</v>
      </c>
      <c r="AD7">
        <v>9.94511665883E-4</v>
      </c>
      <c r="AE7">
        <f t="shared" si="0"/>
        <v>0.59123819078929019</v>
      </c>
      <c r="AF7" s="1">
        <f t="shared" si="1"/>
        <v>0.75805951712712005</v>
      </c>
      <c r="AG7">
        <f t="shared" si="2"/>
        <v>0.78257423231304002</v>
      </c>
      <c r="AH7">
        <f>-100*((H7+1)/(0.666399203935+1)-1)</f>
        <v>-0.16414908651785076</v>
      </c>
      <c r="AI7">
        <f>(AH7-P7)/2</f>
        <v>-2.4087760994494252</v>
      </c>
      <c r="AJ7">
        <f>2/3*(P7-PH7)</f>
        <v>3.1022687415873329</v>
      </c>
      <c r="AK7">
        <f>AH7-AH6</f>
        <v>-0.28013292889104147</v>
      </c>
      <c r="AL7">
        <f t="shared" si="5"/>
        <v>0.66560815403333295</v>
      </c>
      <c r="AM7" s="2">
        <f t="shared" si="8"/>
        <v>0.42086763389772519</v>
      </c>
      <c r="AN7">
        <f>(AA7+AB7+AC7)/3</f>
        <v>104360.67064436666</v>
      </c>
      <c r="AO7">
        <f>(AC7-AB7)</f>
        <v>162817.27234540001</v>
      </c>
      <c r="AP7">
        <f>(P7-P6)</f>
        <v>0.99841223104999921</v>
      </c>
      <c r="AQ7">
        <f t="shared" si="9"/>
        <v>-0.63927257997052034</v>
      </c>
      <c r="AR7">
        <f>SQRT(AA7/(AA7+2*AC7))</f>
        <v>0.32969206412155472</v>
      </c>
      <c r="AS7">
        <f>SQRT(AC7/(AA7+2*AC7))</f>
        <v>0.66757139799997001</v>
      </c>
      <c r="AT7">
        <f t="shared" si="6"/>
        <v>0.42264142665477145</v>
      </c>
      <c r="AU7">
        <f>SQRT((AC7+AA7*2)*(2*AC7+AA7)/(9*AC7*AA7)-1)</f>
        <v>0.72170392187161836</v>
      </c>
    </row>
    <row r="8" spans="1:47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 s="2">
        <f t="shared" si="7"/>
        <v>-1.5112340402519113</v>
      </c>
      <c r="S8" s="2">
        <f t="shared" si="3"/>
        <v>1.5771220727932944</v>
      </c>
      <c r="T8" s="2">
        <f t="shared" si="4"/>
        <v>4.3252088094923016</v>
      </c>
      <c r="U8">
        <v>47684</v>
      </c>
      <c r="V8">
        <v>64481.5269558</v>
      </c>
      <c r="W8">
        <v>61414.419695099998</v>
      </c>
      <c r="X8">
        <v>261874.62699399999</v>
      </c>
      <c r="Y8">
        <v>336.93680233100002</v>
      </c>
      <c r="Z8">
        <v>234.26768086800001</v>
      </c>
      <c r="AA8">
        <v>65734.423786800005</v>
      </c>
      <c r="AB8">
        <v>63032.129388900001</v>
      </c>
      <c r="AC8">
        <v>273794.27775299997</v>
      </c>
      <c r="AD8">
        <v>9.9790936650899996E-4</v>
      </c>
      <c r="AE8">
        <f t="shared" si="0"/>
        <v>0.77732948794406154</v>
      </c>
      <c r="AF8" s="1">
        <f t="shared" si="1"/>
        <v>0.98145179332872012</v>
      </c>
      <c r="AG8">
        <f t="shared" si="2"/>
        <v>1.01789841761648</v>
      </c>
      <c r="AH8">
        <f>-100*((H8+1)/(0.666399203935+1)-1)</f>
        <v>-0.49149223653370822</v>
      </c>
      <c r="AI8">
        <f>(AH8-P8)/2</f>
        <v>-3.0750421209223537</v>
      </c>
      <c r="AJ8">
        <f>2/3*(P8-PH8)</f>
        <v>3.7723946702073325</v>
      </c>
      <c r="AK8">
        <f>AH8-AH7</f>
        <v>-0.32734315001585745</v>
      </c>
      <c r="AL8">
        <f t="shared" si="5"/>
        <v>0.67012592861999964</v>
      </c>
      <c r="AM8" s="2">
        <f t="shared" si="8"/>
        <v>0.48848005432346142</v>
      </c>
      <c r="AN8">
        <f>(AA8+AB8+AC8)/3</f>
        <v>134186.94364290001</v>
      </c>
      <c r="AO8">
        <f>(AC8-AB8)</f>
        <v>210762.14836409996</v>
      </c>
      <c r="AP8">
        <f>(P8-P7)</f>
        <v>1.0051888929299997</v>
      </c>
      <c r="AQ8">
        <f t="shared" si="9"/>
        <v>-0.66626602147292857</v>
      </c>
      <c r="AR8">
        <f>SQRT(AA8/(AA8+2*AC8))</f>
        <v>0.32737974934794478</v>
      </c>
      <c r="AS8">
        <f>SQRT(AC8/(AA8+2*AC8))</f>
        <v>0.66814014237915564</v>
      </c>
      <c r="AT8">
        <f t="shared" si="6"/>
        <v>0.4460418245516814</v>
      </c>
      <c r="AU8">
        <f>SQRT((AC8+AA8*2)*(2*AC8+AA8)/(9*AC8*AA8)-1)</f>
        <v>0.73109433488484499</v>
      </c>
    </row>
    <row r="9" spans="1:47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 s="2">
        <f t="shared" si="7"/>
        <v>-1.4666038893888758</v>
      </c>
      <c r="S9" s="2">
        <f t="shared" si="3"/>
        <v>1.5557788159001118</v>
      </c>
      <c r="T9" s="2">
        <f t="shared" si="4"/>
        <v>4.2317324375831369</v>
      </c>
      <c r="U9">
        <v>47684</v>
      </c>
      <c r="V9">
        <v>77174.377303600006</v>
      </c>
      <c r="W9">
        <v>74498.6580483</v>
      </c>
      <c r="X9">
        <v>317479.17787800002</v>
      </c>
      <c r="Y9">
        <v>412.750238239</v>
      </c>
      <c r="Z9">
        <v>282.455016199</v>
      </c>
      <c r="AA9">
        <v>78922.910173600001</v>
      </c>
      <c r="AB9">
        <v>76247.199480700001</v>
      </c>
      <c r="AC9">
        <v>330875.90323400003</v>
      </c>
      <c r="AD9">
        <v>8.2694992556400001E-4</v>
      </c>
      <c r="AE9">
        <f t="shared" si="0"/>
        <v>0.9766968894540704</v>
      </c>
      <c r="AF9" s="1">
        <f t="shared" si="1"/>
        <v>1.21969660133432</v>
      </c>
      <c r="AG9">
        <f t="shared" si="2"/>
        <v>1.2696426074412801</v>
      </c>
      <c r="AH9">
        <f>-100*((H9+1)/(0.666399203935+1)-1)</f>
        <v>-0.88855280169575224</v>
      </c>
      <c r="AI9">
        <f>(AH9-P9)/2</f>
        <v>-3.7733861054933757</v>
      </c>
      <c r="AJ9">
        <f>2/3*(P9-PH9)</f>
        <v>4.4388129395273328</v>
      </c>
      <c r="AK9">
        <f>AH9-AH8</f>
        <v>-0.39706056516204402</v>
      </c>
      <c r="AL9">
        <f t="shared" si="5"/>
        <v>0.66641826932000026</v>
      </c>
      <c r="AM9" s="2">
        <f t="shared" si="8"/>
        <v>0.59581284523786626</v>
      </c>
      <c r="AN9">
        <f>(AA9+AB9+AC9)/3</f>
        <v>162015.33762943334</v>
      </c>
      <c r="AO9">
        <f>(AC9-AB9)</f>
        <v>254628.70375330001</v>
      </c>
      <c r="AP9">
        <f>(P9-P8)</f>
        <v>0.99962740397999994</v>
      </c>
      <c r="AQ9">
        <f t="shared" si="9"/>
        <v>-0.69834398457102198</v>
      </c>
      <c r="AR9">
        <f>SQRT(AA9/(AA9+2*AC9))</f>
        <v>0.32642828659523304</v>
      </c>
      <c r="AS9">
        <f>SQRT(AC9/(AA9+2*AC9))</f>
        <v>0.66837286513984862</v>
      </c>
      <c r="AT9">
        <f t="shared" si="6"/>
        <v>0.47914801956342207</v>
      </c>
      <c r="AU9">
        <f>SQRT((AC9+AA9*2)*(2*AC9+AA9)/(9*AC9*AA9)-1)</f>
        <v>0.73498614030964504</v>
      </c>
    </row>
    <row r="10" spans="1:47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 s="2">
        <f t="shared" si="7"/>
        <v>-1.4341834122346235</v>
      </c>
      <c r="S10" s="2">
        <f t="shared" si="3"/>
        <v>1.5387791731773075</v>
      </c>
      <c r="T10" s="2">
        <f t="shared" si="4"/>
        <v>4.1592333169585176</v>
      </c>
      <c r="U10">
        <v>47684</v>
      </c>
      <c r="V10">
        <v>89707.948510600007</v>
      </c>
      <c r="W10">
        <v>86869.852699800002</v>
      </c>
      <c r="X10">
        <v>370178.37524099997</v>
      </c>
      <c r="Y10">
        <v>486.99896430400003</v>
      </c>
      <c r="Z10">
        <v>328.01130412100002</v>
      </c>
      <c r="AA10">
        <v>91684.086997599996</v>
      </c>
      <c r="AB10">
        <v>89073.281489500005</v>
      </c>
      <c r="AC10">
        <v>385057.013936</v>
      </c>
      <c r="AD10">
        <v>8.2633999526200003E-4</v>
      </c>
      <c r="AE10">
        <f t="shared" si="0"/>
        <v>1.1793555533141125</v>
      </c>
      <c r="AF10" s="1">
        <f t="shared" si="1"/>
        <v>1.4585875508031201</v>
      </c>
      <c r="AG10">
        <f t="shared" si="2"/>
        <v>1.532325186772</v>
      </c>
      <c r="AH10">
        <f>-100*((H10+1)/(0.666399203935+1)-1)</f>
        <v>-1.3050558524419609</v>
      </c>
      <c r="AI10">
        <f>(AH10-P10)/2</f>
        <v>-4.4789628546614804</v>
      </c>
      <c r="AJ10">
        <f>2/3*(P10-PH10)</f>
        <v>5.101913237920666</v>
      </c>
      <c r="AK10">
        <f>AH10-AH9</f>
        <v>-0.41650305074620864</v>
      </c>
      <c r="AL10">
        <f t="shared" si="5"/>
        <v>0.66310029839333318</v>
      </c>
      <c r="AM10" s="2">
        <f t="shared" si="8"/>
        <v>0.62811470867285035</v>
      </c>
      <c r="AN10">
        <f>(AA10+AB10+AC10)/3</f>
        <v>188604.79414103334</v>
      </c>
      <c r="AO10">
        <f>(AC10-AB10)</f>
        <v>295983.73244649998</v>
      </c>
      <c r="AP10">
        <f>(P10-P9)</f>
        <v>0.99465044758999976</v>
      </c>
      <c r="AQ10">
        <f t="shared" si="9"/>
        <v>-0.70557674916810464</v>
      </c>
      <c r="AR10">
        <f>SQRT(AA10/(AA10+2*AC10))</f>
        <v>0.32617014929716098</v>
      </c>
      <c r="AS10">
        <f>SQRT(AC10/(AA10+2*AC10))</f>
        <v>0.66843587340427346</v>
      </c>
      <c r="AT10">
        <f t="shared" si="6"/>
        <v>0.48892415659913147</v>
      </c>
      <c r="AU10">
        <f>SQRT((AC10+AA10*2)*(2*AC10+AA10)/(9*AC10*AA10)-1)</f>
        <v>0.73604484479109322</v>
      </c>
    </row>
    <row r="11" spans="1:47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 s="2">
        <f t="shared" si="7"/>
        <v>-1.4114831666208389</v>
      </c>
      <c r="S11" s="2">
        <f t="shared" si="3"/>
        <v>1.5250687514480294</v>
      </c>
      <c r="T11" s="2">
        <f t="shared" si="4"/>
        <v>4.1019793355357042</v>
      </c>
      <c r="U11">
        <v>47683</v>
      </c>
      <c r="V11">
        <v>101881.861531</v>
      </c>
      <c r="W11">
        <v>99661.439344600003</v>
      </c>
      <c r="X11">
        <v>416507.35648100002</v>
      </c>
      <c r="Y11">
        <v>557.87847178000004</v>
      </c>
      <c r="Z11">
        <v>369.68770880099999</v>
      </c>
      <c r="AA11">
        <v>104045.757054</v>
      </c>
      <c r="AB11">
        <v>101339.81292700001</v>
      </c>
      <c r="AC11">
        <v>434989.45493900002</v>
      </c>
      <c r="AD11">
        <v>6.9585248786499998E-4</v>
      </c>
      <c r="AE11">
        <f t="shared" si="0"/>
        <v>1.3873736761510269</v>
      </c>
      <c r="AF11" s="1">
        <f t="shared" si="1"/>
        <v>1.69723118463352</v>
      </c>
      <c r="AG11">
        <f t="shared" si="2"/>
        <v>1.79810290531272</v>
      </c>
      <c r="AH11">
        <f>-100*((H11+1)/(0.666399203935+1)-1)</f>
        <v>-1.7424121284645322</v>
      </c>
      <c r="AI11">
        <f>(AH11-P11)/2</f>
        <v>-5.1999196078077663</v>
      </c>
      <c r="AJ11">
        <f>2/3*(P11-PH11)</f>
        <v>5.7716180581006657</v>
      </c>
      <c r="AK11">
        <f>AH11-AH10</f>
        <v>-0.43735627602257132</v>
      </c>
      <c r="AL11">
        <f t="shared" si="5"/>
        <v>0.66970482017999977</v>
      </c>
      <c r="AM11" s="2">
        <f t="shared" si="8"/>
        <v>0.65305827708544939</v>
      </c>
      <c r="AN11">
        <f>(AA11+AB11+AC11)/3</f>
        <v>213458.34164</v>
      </c>
      <c r="AO11">
        <f>(AC11-AB11)</f>
        <v>333649.64201200003</v>
      </c>
      <c r="AP11">
        <f>(P11-P10)</f>
        <v>1.0045572302700005</v>
      </c>
      <c r="AQ11">
        <f t="shared" si="9"/>
        <v>-0.72095675314628593</v>
      </c>
      <c r="AR11">
        <f>SQRT(AA11/(AA11+2*AC11))</f>
        <v>0.32683398526335689</v>
      </c>
      <c r="AS11">
        <f>SQRT(AC11/(AA11+2*AC11))</f>
        <v>0.66827372613206626</v>
      </c>
      <c r="AT11">
        <f t="shared" si="6"/>
        <v>0.49528879674269255</v>
      </c>
      <c r="AU11">
        <f>SQRT((AC11+AA11*2)*(2*AC11+AA11)/(9*AC11*AA11)-1)</f>
        <v>0.7333246889500622</v>
      </c>
    </row>
    <row r="12" spans="1:47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 s="2">
        <f t="shared" si="7"/>
        <v>-1.3924386660744612</v>
      </c>
      <c r="S12" s="2">
        <f t="shared" si="3"/>
        <v>1.5124885807499173</v>
      </c>
      <c r="T12" s="2">
        <f t="shared" si="4"/>
        <v>4.0503737205172383</v>
      </c>
      <c r="U12">
        <v>47678</v>
      </c>
      <c r="V12">
        <v>115023.90525700001</v>
      </c>
      <c r="W12">
        <v>112676.533421</v>
      </c>
      <c r="X12">
        <v>477889.37378199998</v>
      </c>
      <c r="Y12">
        <v>634.49468230100001</v>
      </c>
      <c r="Z12">
        <v>413.64107056900002</v>
      </c>
      <c r="AA12">
        <v>116480.65465500001</v>
      </c>
      <c r="AB12">
        <v>113788.324029</v>
      </c>
      <c r="AC12">
        <v>487839.116553</v>
      </c>
      <c r="AD12">
        <v>6.94616590318E-4</v>
      </c>
      <c r="AE12">
        <f t="shared" si="0"/>
        <v>1.6023271734518847</v>
      </c>
      <c r="AF12" s="1">
        <f t="shared" si="1"/>
        <v>1.9371603376703197</v>
      </c>
      <c r="AG12">
        <f t="shared" si="2"/>
        <v>2.0681453377793599</v>
      </c>
      <c r="AH12">
        <f>-100*((H12+1)/(0.666399203935+1)-1)</f>
        <v>-2.2197628719248241</v>
      </c>
      <c r="AI12">
        <f>(AH12-P12)/2</f>
        <v>-5.9364422654079121</v>
      </c>
      <c r="AJ12">
        <f>2/3*(P12-PH12)</f>
        <v>6.4354144392606658</v>
      </c>
      <c r="AK12">
        <f>AH12-AH11</f>
        <v>-0.47735074346029194</v>
      </c>
      <c r="AL12">
        <f t="shared" si="5"/>
        <v>0.66379638116000006</v>
      </c>
      <c r="AM12" s="2">
        <f t="shared" si="8"/>
        <v>0.71912224442397543</v>
      </c>
      <c r="AN12">
        <f>(AA12+AB12+AC12)/3</f>
        <v>239369.36507900001</v>
      </c>
      <c r="AO12">
        <f>(AC12-AB12)</f>
        <v>374050.79252399999</v>
      </c>
      <c r="AP12">
        <f>(P12-P11)</f>
        <v>0.99569457173999965</v>
      </c>
      <c r="AQ12">
        <f t="shared" si="9"/>
        <v>-0.73652265760014579</v>
      </c>
      <c r="AR12">
        <f>SQRT(AA12/(AA12+2*AC12))</f>
        <v>0.32657579237633894</v>
      </c>
      <c r="AS12">
        <f>SQRT(AC12/(AA12+2*AC12))</f>
        <v>0.66833683567261437</v>
      </c>
      <c r="AT12">
        <f t="shared" si="6"/>
        <v>0.51458650340201206</v>
      </c>
      <c r="AU12">
        <f>SQRT((AC12+AA12*2)*(2*AC12+AA12)/(9*AC12*AA12)-1)</f>
        <v>0.73438171621507187</v>
      </c>
    </row>
    <row r="13" spans="1:47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 s="2">
        <f t="shared" si="7"/>
        <v>-1.3770515647687607</v>
      </c>
      <c r="S13" s="2">
        <f t="shared" si="3"/>
        <v>1.5032290814821763</v>
      </c>
      <c r="T13" s="2">
        <f t="shared" si="4"/>
        <v>4.0129441911606909</v>
      </c>
      <c r="U13">
        <v>47651</v>
      </c>
      <c r="V13">
        <v>125979.902195</v>
      </c>
      <c r="W13">
        <v>124530.201417</v>
      </c>
      <c r="X13">
        <v>518907.14071800001</v>
      </c>
      <c r="Y13">
        <v>698.367889666</v>
      </c>
      <c r="Z13">
        <v>448.14229766800003</v>
      </c>
      <c r="AA13">
        <v>127310.05319000001</v>
      </c>
      <c r="AB13">
        <v>124992.63413000001</v>
      </c>
      <c r="AC13">
        <v>529463.52362999995</v>
      </c>
      <c r="AD13">
        <v>5.1196649472599995E-4</v>
      </c>
      <c r="AE13">
        <f t="shared" si="0"/>
        <v>1.8445111800696454</v>
      </c>
      <c r="AF13" s="1">
        <f t="shared" si="1"/>
        <v>2.1783252205303203</v>
      </c>
      <c r="AG13">
        <f t="shared" si="2"/>
        <v>2.34080477093352</v>
      </c>
      <c r="AH13">
        <f>-100*((H13+1)/(0.666399203935+1)-1)</f>
        <v>-2.8315275352736258</v>
      </c>
      <c r="AI13">
        <f>(AH13-P13)/2</f>
        <v>-6.7416207385323128</v>
      </c>
      <c r="AJ13">
        <f>2/3*(P13-PH13)</f>
        <v>7.101142627860666</v>
      </c>
      <c r="AK13">
        <f>AH13-AH12</f>
        <v>-0.61176466334880164</v>
      </c>
      <c r="AL13">
        <f t="shared" si="5"/>
        <v>0.66572818860000016</v>
      </c>
      <c r="AM13" s="2">
        <f t="shared" si="8"/>
        <v>0.91894060342452721</v>
      </c>
      <c r="AN13">
        <f>(AA13+AB13+AC13)/3</f>
        <v>260588.73698333334</v>
      </c>
      <c r="AO13">
        <f>(AC13-AB13)</f>
        <v>404470.88949999993</v>
      </c>
      <c r="AP13">
        <f>(P13-P12)</f>
        <v>0.99859228290000068</v>
      </c>
      <c r="AQ13">
        <f t="shared" si="9"/>
        <v>-0.80517847312440072</v>
      </c>
      <c r="AR13">
        <f>SQRT(AA13/(AA13+2*AC13))</f>
        <v>0.32760128636315122</v>
      </c>
      <c r="AS13">
        <f>SQRT(AC13/(AA13+2*AC13))</f>
        <v>0.66808584671927029</v>
      </c>
      <c r="AT13">
        <f t="shared" si="6"/>
        <v>0.568707222310747</v>
      </c>
      <c r="AU13">
        <f>SQRT((AC13+AA13*2)*(2*AC13+AA13)/(9*AC13*AA13)-1)</f>
        <v>0.73019052191534539</v>
      </c>
    </row>
    <row r="14" spans="1:47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 s="2">
        <f t="shared" si="7"/>
        <v>-1.3687494488760374</v>
      </c>
      <c r="S14" s="2">
        <f t="shared" si="3"/>
        <v>1.4959143877519445</v>
      </c>
      <c r="T14" s="2">
        <f t="shared" si="4"/>
        <v>3.9837019427027864</v>
      </c>
      <c r="U14">
        <v>47596</v>
      </c>
      <c r="V14">
        <v>135755.55566700001</v>
      </c>
      <c r="W14">
        <v>134825.36241599999</v>
      </c>
      <c r="X14">
        <v>560997.80140700005</v>
      </c>
      <c r="Y14">
        <v>755.07714026999997</v>
      </c>
      <c r="Z14">
        <v>476.69447153499999</v>
      </c>
      <c r="AA14">
        <v>136980.40661999999</v>
      </c>
      <c r="AB14">
        <v>134670.489019</v>
      </c>
      <c r="AC14">
        <v>564678.661953</v>
      </c>
      <c r="AD14">
        <v>5.2344369895499995E-4</v>
      </c>
      <c r="AE14">
        <f t="shared" si="0"/>
        <v>2.0637586093333735</v>
      </c>
      <c r="AF14" s="1">
        <f t="shared" si="1"/>
        <v>2.409313894246321</v>
      </c>
      <c r="AG14">
        <f t="shared" si="2"/>
        <v>2.6134538533912801</v>
      </c>
      <c r="AH14">
        <f>-100*((H14+1)/(0.666399203935+1)-1)</f>
        <v>-3.3278095041122668</v>
      </c>
      <c r="AI14">
        <f>(AH14-P14)/2</f>
        <v>-7.4897243708516337</v>
      </c>
      <c r="AJ14">
        <f>2/3*(P14-PH14)</f>
        <v>7.7677594917273334</v>
      </c>
      <c r="AK14">
        <f>AH14-AH13</f>
        <v>-0.49628196883864106</v>
      </c>
      <c r="AL14">
        <f t="shared" si="5"/>
        <v>0.66661686386666741</v>
      </c>
      <c r="AM14" s="2">
        <f t="shared" si="8"/>
        <v>0.7444785689338701</v>
      </c>
      <c r="AN14">
        <f>(AA14+AB14+AC14)/3</f>
        <v>278776.51919733331</v>
      </c>
      <c r="AO14">
        <f>(AC14-AB14)</f>
        <v>430008.17293400003</v>
      </c>
      <c r="AP14">
        <f>(P14-P13)</f>
        <v>0.99992529580000067</v>
      </c>
      <c r="AQ14">
        <f t="shared" si="9"/>
        <v>-0.74810363231932087</v>
      </c>
      <c r="AR14">
        <f>SQRT(AA14/(AA14+2*AC14))</f>
        <v>0.32889286506994531</v>
      </c>
      <c r="AS14">
        <f>SQRT(AC14/(AA14+2*AC14))</f>
        <v>0.66776847908016845</v>
      </c>
      <c r="AT14">
        <f t="shared" si="6"/>
        <v>0.51866705171676608</v>
      </c>
      <c r="AU14">
        <f>SQRT((AC14+AA14*2)*(2*AC14+AA14)/(9*AC14*AA14)-1)</f>
        <v>0.72493873859687374</v>
      </c>
    </row>
    <row r="15" spans="1:47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 s="2">
        <f t="shared" si="7"/>
        <v>-1.3569494077522277</v>
      </c>
      <c r="S15" s="2">
        <f t="shared" si="3"/>
        <v>1.4964824055745993</v>
      </c>
      <c r="T15" s="2">
        <f t="shared" si="4"/>
        <v>3.9859625410233592</v>
      </c>
      <c r="U15">
        <v>47432</v>
      </c>
      <c r="V15">
        <v>140006.38252399999</v>
      </c>
      <c r="W15">
        <v>139975.67744500001</v>
      </c>
      <c r="X15">
        <v>561510.42693199997</v>
      </c>
      <c r="Y15">
        <v>749.56491238399997</v>
      </c>
      <c r="Z15">
        <v>465.64149517200002</v>
      </c>
      <c r="AA15">
        <v>139650.807153</v>
      </c>
      <c r="AB15">
        <v>138971.63841300001</v>
      </c>
      <c r="AC15">
        <v>553327.131192</v>
      </c>
      <c r="AD15">
        <v>6.1920919297000002E-4</v>
      </c>
      <c r="AE15">
        <f t="shared" si="0"/>
        <v>2.3464152410199901</v>
      </c>
      <c r="AF15" s="1">
        <f t="shared" si="1"/>
        <v>2.6548230308383212</v>
      </c>
      <c r="AG15">
        <f t="shared" si="2"/>
        <v>2.9119120143982404</v>
      </c>
      <c r="AH15">
        <f>-100*((H15+1)/(0.666399203935+1)-1)</f>
        <v>-4.1379639524653511</v>
      </c>
      <c r="AI15">
        <f>(AH15-P15)/2</f>
        <v>-8.3974088534281748</v>
      </c>
      <c r="AJ15">
        <f>2/3*(P15-PH15)</f>
        <v>8.4379025029273329</v>
      </c>
      <c r="AK15">
        <f>AH15-AH14</f>
        <v>-0.81015444835308426</v>
      </c>
      <c r="AL15">
        <f t="shared" si="5"/>
        <v>0.67014301119999953</v>
      </c>
      <c r="AM15" s="2">
        <f t="shared" si="8"/>
        <v>1.2089276987345903</v>
      </c>
      <c r="AN15">
        <f>(AA15+AB15+AC15)/3</f>
        <v>277316.525586</v>
      </c>
      <c r="AO15">
        <f>(AC15-AB15)</f>
        <v>414355.49277899996</v>
      </c>
      <c r="AP15">
        <f>(P15-P14)</f>
        <v>1.0052145167999988</v>
      </c>
      <c r="AQ15">
        <f t="shared" si="9"/>
        <v>-0.90768448257654111</v>
      </c>
      <c r="AR15">
        <f>SQRT(AA15/(AA15+2*AC15))</f>
        <v>0.3347414895129559</v>
      </c>
      <c r="AS15">
        <f>SQRT(AC15/(AA15+2*AC15))</f>
        <v>0.66631379064170948</v>
      </c>
      <c r="AT15">
        <f t="shared" si="6"/>
        <v>0.63411072070810659</v>
      </c>
      <c r="AU15">
        <f>SQRT((AC15+AA15*2)*(2*AC15+AA15)/(9*AC15*AA15)-1)</f>
        <v>0.70152265533087732</v>
      </c>
    </row>
    <row r="16" spans="1:47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 s="2">
        <f t="shared" si="7"/>
        <v>-1.3376390453843914</v>
      </c>
      <c r="S16" s="2">
        <f t="shared" si="3"/>
        <v>1.5022968307902631</v>
      </c>
      <c r="T16" s="2">
        <f t="shared" si="4"/>
        <v>4.0092014125528292</v>
      </c>
      <c r="U16">
        <v>47218</v>
      </c>
      <c r="V16">
        <v>137997.33991899999</v>
      </c>
      <c r="W16">
        <v>138304.789162</v>
      </c>
      <c r="X16">
        <v>520282.66504300002</v>
      </c>
      <c r="Y16">
        <v>704.37740096599998</v>
      </c>
      <c r="Z16">
        <v>429.38960468599998</v>
      </c>
      <c r="AA16">
        <v>137110.545422</v>
      </c>
      <c r="AB16">
        <v>137731.65407600001</v>
      </c>
      <c r="AC16">
        <v>513660.68298899999</v>
      </c>
      <c r="AD16">
        <v>6.1062011847400001E-4</v>
      </c>
      <c r="AE16">
        <f t="shared" si="0"/>
        <v>2.7623304344322959</v>
      </c>
      <c r="AF16" s="1">
        <f t="shared" si="1"/>
        <v>2.9272849459943204</v>
      </c>
      <c r="AG16">
        <f t="shared" si="2"/>
        <v>3.2410953282432002</v>
      </c>
      <c r="AH16">
        <f>-100*((H16+1)/(0.666399203935+1)-1)</f>
        <v>-5.6187268986268801</v>
      </c>
      <c r="AI16">
        <f>(AH16-P16)/2</f>
        <v>-9.6368011772589401</v>
      </c>
      <c r="AJ16">
        <f>2/3*(P16-PH16)</f>
        <v>9.1032503039273323</v>
      </c>
      <c r="AK16">
        <f>AH16-AH15</f>
        <v>-1.480762946161529</v>
      </c>
      <c r="AL16">
        <f t="shared" si="5"/>
        <v>0.66534780099999935</v>
      </c>
      <c r="AM16" s="2">
        <f t="shared" si="8"/>
        <v>2.2255472159613112</v>
      </c>
      <c r="AN16">
        <f>(AA16+AB16+AC16)/3</f>
        <v>262834.2941623333</v>
      </c>
      <c r="AO16">
        <f>(AC16-AB16)</f>
        <v>375929.02891300002</v>
      </c>
      <c r="AP16">
        <f>(P16-P15)</f>
        <v>0.9980217015000008</v>
      </c>
      <c r="AQ16">
        <f t="shared" si="9"/>
        <v>-1.2393923238307654</v>
      </c>
      <c r="AR16">
        <f>SQRT(AA16/(AA16+2*AC16))</f>
        <v>0.34314555679112441</v>
      </c>
      <c r="AS16">
        <f>SQRT(AC16/(AA16+2*AC16))</f>
        <v>0.66417284153091849</v>
      </c>
      <c r="AT16">
        <f t="shared" si="6"/>
        <v>0.84728936220548878</v>
      </c>
      <c r="AU16">
        <f>SQRT((AC16+AA16*2)*(2*AC16+AA16)/(9*AC16*AA16)-1)</f>
        <v>0.66887191673000734</v>
      </c>
    </row>
    <row r="17" spans="1:47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 s="2">
        <f t="shared" si="7"/>
        <v>-1.3258744694545324</v>
      </c>
      <c r="S17" s="2">
        <f t="shared" si="3"/>
        <v>1.5035260975920992</v>
      </c>
      <c r="T17" s="2">
        <f t="shared" si="4"/>
        <v>4.0141376241299991</v>
      </c>
      <c r="U17">
        <v>47025</v>
      </c>
      <c r="V17">
        <v>138167.872714</v>
      </c>
      <c r="W17">
        <v>139735.71034399999</v>
      </c>
      <c r="X17">
        <v>508312.83353599999</v>
      </c>
      <c r="Y17">
        <v>698.02653048100001</v>
      </c>
      <c r="Z17">
        <v>419.00900825399998</v>
      </c>
      <c r="AA17">
        <v>137498.00785200001</v>
      </c>
      <c r="AB17">
        <v>139422.16133800001</v>
      </c>
      <c r="AC17">
        <v>502712.71542099997</v>
      </c>
      <c r="AD17">
        <v>6.4005820123700004E-4</v>
      </c>
      <c r="AE17">
        <f t="shared" si="0"/>
        <v>2.998050535678491</v>
      </c>
      <c r="AF17" s="1">
        <f t="shared" si="1"/>
        <v>3.1846820913463212</v>
      </c>
      <c r="AG17">
        <f t="shared" si="2"/>
        <v>3.5764378008895998</v>
      </c>
      <c r="AH17">
        <f>-100*((H17+1)/(0.666399203935+1)-1)</f>
        <v>-6.1987394882978553</v>
      </c>
      <c r="AI17">
        <f>(AH17-P17)/2</f>
        <v>-10.425630735894426</v>
      </c>
      <c r="AJ17">
        <f>2/3*(P17-PH17)</f>
        <v>9.7683479889939981</v>
      </c>
      <c r="AK17">
        <f>AH17-AH16</f>
        <v>-0.58001258967097513</v>
      </c>
      <c r="AL17">
        <f t="shared" si="5"/>
        <v>0.66509768506666589</v>
      </c>
      <c r="AM17" s="2">
        <f t="shared" si="8"/>
        <v>0.87207128019523583</v>
      </c>
      <c r="AN17">
        <f>(AA17+AB17+AC17)/3</f>
        <v>259877.62820366668</v>
      </c>
      <c r="AO17">
        <f>(AC17-AB17)</f>
        <v>363290.55408299994</v>
      </c>
      <c r="AP17">
        <f>(P17-P16)</f>
        <v>0.99764652759999883</v>
      </c>
      <c r="AQ17">
        <f t="shared" si="9"/>
        <v>-0.78882955863548609</v>
      </c>
      <c r="AR17">
        <f>SQRT(AA17/(AA17+2*AC17))</f>
        <v>0.34684835041528539</v>
      </c>
      <c r="AS17">
        <f>SQRT(AC17/(AA17+2*AC17))</f>
        <v>0.66321045747718554</v>
      </c>
      <c r="AT17">
        <f t="shared" si="6"/>
        <v>0.52945879756310299</v>
      </c>
      <c r="AU17">
        <f>SQRT((AC17+AA17*2)*(2*AC17+AA17)/(9*AC17*AA17)-1)</f>
        <v>0.65483798539963622</v>
      </c>
    </row>
    <row r="18" spans="1:47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 s="2">
        <f t="shared" si="7"/>
        <v>-1.3043846913888733</v>
      </c>
      <c r="S18" s="2">
        <f t="shared" si="3"/>
        <v>1.5122079820276639</v>
      </c>
      <c r="T18" s="2">
        <f t="shared" si="4"/>
        <v>4.0492326153663667</v>
      </c>
      <c r="U18">
        <v>46821</v>
      </c>
      <c r="V18">
        <v>130815.273401</v>
      </c>
      <c r="W18">
        <v>135347.88693199999</v>
      </c>
      <c r="X18">
        <v>455042.75892300002</v>
      </c>
      <c r="Y18">
        <v>638.70068602900005</v>
      </c>
      <c r="Z18">
        <v>376.11438611199998</v>
      </c>
      <c r="AA18">
        <v>131972.086962</v>
      </c>
      <c r="AB18">
        <v>133925.46689099999</v>
      </c>
      <c r="AC18">
        <v>454055.73850099999</v>
      </c>
      <c r="AD18">
        <v>5.2615731875400005E-4</v>
      </c>
      <c r="AE18">
        <f t="shared" si="0"/>
        <v>3.3785449146395328</v>
      </c>
      <c r="AF18" s="1">
        <f t="shared" si="1"/>
        <v>3.4851535053623213</v>
      </c>
      <c r="AG18">
        <f t="shared" si="2"/>
        <v>3.9713042635264002</v>
      </c>
      <c r="AH18">
        <f>-100*((H18+1)/(0.666399203935+1)-1)</f>
        <v>-7.4986018647230646</v>
      </c>
      <c r="AI18">
        <f>(AH18-P18)/2</f>
        <v>-11.577736522757032</v>
      </c>
      <c r="AJ18">
        <f>2/3*(P18-PH18)</f>
        <v>10.437914120527333</v>
      </c>
      <c r="AK18">
        <f>AH18-AH17</f>
        <v>-1.2998623764252093</v>
      </c>
      <c r="AL18">
        <f t="shared" si="5"/>
        <v>0.669566131533335</v>
      </c>
      <c r="AM18" s="2">
        <f t="shared" si="8"/>
        <v>1.9413502493748735</v>
      </c>
      <c r="AN18">
        <f>(AA18+AB18+AC18)/3</f>
        <v>239984.43078466668</v>
      </c>
      <c r="AO18">
        <f>(AC18-AB18)</f>
        <v>320130.27161</v>
      </c>
      <c r="AP18">
        <f>(P18-P17)</f>
        <v>1.0043491973000016</v>
      </c>
      <c r="AQ18">
        <f t="shared" si="9"/>
        <v>-1.1521057868626059</v>
      </c>
      <c r="AR18">
        <f>SQRT(AA18/(AA18+2*AC18))</f>
        <v>0.35621067105627963</v>
      </c>
      <c r="AS18">
        <f>SQRT(AC18/(AA18+2*AC18))</f>
        <v>0.66072458627844133</v>
      </c>
      <c r="AT18">
        <f t="shared" si="6"/>
        <v>0.76682211286905899</v>
      </c>
      <c r="AU18">
        <f>SQRT((AC18+AA18*2)*(2*AC18+AA18)/(9*AC18*AA18)-1)</f>
        <v>0.62025003537953438</v>
      </c>
    </row>
    <row r="19" spans="1:47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 s="2">
        <f>P19/Q19</f>
        <v>-1.2908555597016065</v>
      </c>
      <c r="S19" s="2">
        <f t="shared" si="3"/>
        <v>1.51817555908767</v>
      </c>
      <c r="T19" s="2">
        <f t="shared" si="4"/>
        <v>4.0735939774747392</v>
      </c>
      <c r="U19">
        <v>46638</v>
      </c>
      <c r="V19">
        <v>127942.27219600001</v>
      </c>
      <c r="W19">
        <v>133725.675544</v>
      </c>
      <c r="X19">
        <v>435223.933425</v>
      </c>
      <c r="Y19">
        <v>602.43229609399998</v>
      </c>
      <c r="Z19">
        <v>348.45574484700001</v>
      </c>
      <c r="AA19">
        <v>127692.234102</v>
      </c>
      <c r="AB19">
        <v>130919.485296</v>
      </c>
      <c r="AC19">
        <v>423171.609551</v>
      </c>
      <c r="AD19">
        <v>7.0043964153299997E-4</v>
      </c>
      <c r="AE19">
        <f t="shared" si="0"/>
        <v>3.6762330993992145</v>
      </c>
      <c r="AF19" s="1">
        <f t="shared" si="1"/>
        <v>3.7655541027943209</v>
      </c>
      <c r="AG19">
        <f t="shared" si="2"/>
        <v>4.3438398253247996</v>
      </c>
      <c r="AH19">
        <f>-100*((H19+1)/(0.666399203935+1)-1)</f>
        <v>-8.3865016325614725</v>
      </c>
      <c r="AI19">
        <f>(AH19-P19)/2</f>
        <v>-12.522137369976235</v>
      </c>
      <c r="AJ19">
        <f>2/3*(P19-PH19)</f>
        <v>11.105182071593998</v>
      </c>
      <c r="AK19">
        <f>AH19-AH18</f>
        <v>-0.88789976783840796</v>
      </c>
      <c r="AL19">
        <f t="shared" si="5"/>
        <v>0.66726795106666437</v>
      </c>
      <c r="AM19" s="2">
        <f t="shared" si="8"/>
        <v>1.3306495035750654</v>
      </c>
      <c r="AN19">
        <f>(AA19+AB19+AC19)/3</f>
        <v>227261.10964966667</v>
      </c>
      <c r="AO19">
        <f>(AC19-AB19)</f>
        <v>292252.12425500003</v>
      </c>
      <c r="AP19">
        <f>(P19-P18)</f>
        <v>1.0009019265999974</v>
      </c>
      <c r="AQ19">
        <f t="shared" si="9"/>
        <v>-0.94440084721920314</v>
      </c>
      <c r="AR19">
        <f>SQRT(AA19/(AA19+2*AC19))</f>
        <v>0.36207193280255745</v>
      </c>
      <c r="AS19">
        <f>SQRT(AC19/(AA19+2*AC19))</f>
        <v>0.6591296972055728</v>
      </c>
      <c r="AT19">
        <f t="shared" si="6"/>
        <v>0.62303147785421076</v>
      </c>
      <c r="AU19">
        <f>SQRT((AC19+AA19*2)*(2*AC19+AA19)/(9*AC19*AA19)-1)</f>
        <v>0.59921187447660096</v>
      </c>
    </row>
    <row r="20" spans="1:47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 s="2">
        <f t="shared" si="7"/>
        <v>-1.2831225370155177</v>
      </c>
      <c r="S20" s="2">
        <f t="shared" si="3"/>
        <v>1.5194277495522672</v>
      </c>
      <c r="T20" s="2">
        <f t="shared" si="4"/>
        <v>4.0787307051569774</v>
      </c>
      <c r="U20">
        <v>46507</v>
      </c>
      <c r="V20">
        <v>126880.50147</v>
      </c>
      <c r="W20">
        <v>130703.10811299999</v>
      </c>
      <c r="X20">
        <v>414581.377928</v>
      </c>
      <c r="Y20">
        <v>600.59175146099994</v>
      </c>
      <c r="Z20">
        <v>341.640281835</v>
      </c>
      <c r="AA20">
        <v>127186.468871</v>
      </c>
      <c r="AB20">
        <v>130621.92378899999</v>
      </c>
      <c r="AC20">
        <v>416244.50737800001</v>
      </c>
      <c r="AD20">
        <v>6.7712331199100005E-4</v>
      </c>
      <c r="AE20">
        <f t="shared" si="0"/>
        <v>3.9699496870517645</v>
      </c>
      <c r="AF20" s="1">
        <f t="shared" si="1"/>
        <v>4.0273801507463203</v>
      </c>
      <c r="AG20">
        <f t="shared" si="2"/>
        <v>4.7114146808911999</v>
      </c>
      <c r="AH20">
        <f>-100*((H20+1)/(0.666399203935+1)-1)</f>
        <v>-9.2577308182642213</v>
      </c>
      <c r="AI20">
        <f>(AH20-P20)/2</f>
        <v>-13.45554675662761</v>
      </c>
      <c r="AJ20">
        <f>2/3*(P20-PH20)</f>
        <v>11.768908463327332</v>
      </c>
      <c r="AK20">
        <f>AH20-AH19</f>
        <v>-0.87122918570274877</v>
      </c>
      <c r="AL20">
        <f t="shared" si="5"/>
        <v>0.66372639173333425</v>
      </c>
      <c r="AM20" s="2">
        <f t="shared" si="8"/>
        <v>1.3126330315531329</v>
      </c>
      <c r="AN20">
        <f>(AA20+AB20+AC20)/3</f>
        <v>224684.30001266664</v>
      </c>
      <c r="AO20">
        <f>(AC20-AB20)</f>
        <v>285622.58358900005</v>
      </c>
      <c r="AP20">
        <f>(P20-P19)</f>
        <v>0.99558958760000138</v>
      </c>
      <c r="AQ20">
        <f t="shared" si="9"/>
        <v>-0.93340938665137507</v>
      </c>
      <c r="AR20">
        <f>SQRT(AA20/(AA20+2*AC20))</f>
        <v>0.36404766923275805</v>
      </c>
      <c r="AS20">
        <f>SQRT(AC20/(AA20+2*AC20))</f>
        <v>0.65858533787437001</v>
      </c>
      <c r="AT20">
        <f t="shared" si="6"/>
        <v>0.61585371584342985</v>
      </c>
      <c r="AU20">
        <f>SQRT((AC20+AA20*2)*(2*AC20+AA20)/(9*AC20*AA20)-1)</f>
        <v>0.59222137944351871</v>
      </c>
    </row>
    <row r="21" spans="1:47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 s="2">
        <f t="shared" si="7"/>
        <v>-1.2764569102140546</v>
      </c>
      <c r="S21" s="2">
        <f t="shared" si="3"/>
        <v>1.52287352837846</v>
      </c>
      <c r="T21" s="2">
        <f t="shared" si="4"/>
        <v>4.0929109137960955</v>
      </c>
      <c r="U21">
        <v>46391</v>
      </c>
      <c r="V21">
        <v>125615.742849</v>
      </c>
      <c r="W21">
        <v>131529.174662</v>
      </c>
      <c r="X21">
        <v>406697.99363699998</v>
      </c>
      <c r="Y21">
        <v>582.87536641600002</v>
      </c>
      <c r="Z21">
        <v>325.96531982400001</v>
      </c>
      <c r="AA21">
        <v>124860.923746</v>
      </c>
      <c r="AB21">
        <v>129537.89234400001</v>
      </c>
      <c r="AC21">
        <v>398862.60787000001</v>
      </c>
      <c r="AD21">
        <v>5.8304794587E-4</v>
      </c>
      <c r="AE21">
        <f t="shared" si="0"/>
        <v>4.2306556911513606</v>
      </c>
      <c r="AF21" s="1">
        <f t="shared" si="1"/>
        <v>4.2898050360343207</v>
      </c>
      <c r="AG21">
        <f t="shared" si="2"/>
        <v>5.1581574344304011</v>
      </c>
      <c r="AH21">
        <f>-100*((H21+1)/(0.666399203935+1)-1)</f>
        <v>-9.9604390503222007</v>
      </c>
      <c r="AI21">
        <f>(AH21-P21)/2</f>
        <v>-14.3075856963566</v>
      </c>
      <c r="AJ21">
        <f>2/3*(P21-PH21)</f>
        <v>12.436488228260666</v>
      </c>
      <c r="AK21">
        <f>AH21-AH20</f>
        <v>-0.70270823205797939</v>
      </c>
      <c r="AL21">
        <f t="shared" si="5"/>
        <v>0.66757976493333437</v>
      </c>
      <c r="AM21" s="2">
        <f t="shared" si="8"/>
        <v>1.0526206289792996</v>
      </c>
      <c r="AN21">
        <f>(AA21+AB21+AC21)/3</f>
        <v>217753.80798666668</v>
      </c>
      <c r="AO21">
        <f>(AC21-AB21)</f>
        <v>269324.71552600001</v>
      </c>
      <c r="AP21">
        <f>(P21-P20)</f>
        <v>1.0013696474000007</v>
      </c>
      <c r="AQ21">
        <f t="shared" si="9"/>
        <v>-0.85203893972899003</v>
      </c>
      <c r="AR21">
        <f>SQRT(AA21/(AA21+2*AC21))</f>
        <v>0.36788307586923147</v>
      </c>
      <c r="AS21">
        <f>SQRT(AC21/(AA21+2*AC21))</f>
        <v>0.65751883717844661</v>
      </c>
      <c r="AT21">
        <f t="shared" si="6"/>
        <v>0.54719070726265717</v>
      </c>
      <c r="AU21">
        <f>SQRT((AC21+AA21*2)*(2*AC21+AA21)/(9*AC21*AA21)-1)</f>
        <v>0.57879136234683648</v>
      </c>
    </row>
    <row r="22" spans="1:47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 s="2">
        <f t="shared" si="7"/>
        <v>-1.2624726708575129</v>
      </c>
      <c r="S22" s="2">
        <f t="shared" si="3"/>
        <v>1.531791787873618</v>
      </c>
      <c r="T22" s="2">
        <f t="shared" si="4"/>
        <v>4.1299207603296582</v>
      </c>
      <c r="U22">
        <v>46248</v>
      </c>
      <c r="V22">
        <v>120516.29375300001</v>
      </c>
      <c r="W22">
        <v>124960.852621</v>
      </c>
      <c r="X22">
        <v>364553.16859000002</v>
      </c>
      <c r="Y22">
        <v>531.79362960599997</v>
      </c>
      <c r="Z22">
        <v>291.48938364100002</v>
      </c>
      <c r="AA22">
        <v>118996.885588</v>
      </c>
      <c r="AB22">
        <v>123786.152342</v>
      </c>
      <c r="AC22">
        <v>359793.66036500002</v>
      </c>
      <c r="AD22">
        <v>6.6535016617100002E-4</v>
      </c>
      <c r="AE22">
        <f t="shared" si="0"/>
        <v>4.4615336146882747</v>
      </c>
      <c r="AF22" s="1">
        <f t="shared" si="1"/>
        <v>4.5913554060903206</v>
      </c>
      <c r="AG22">
        <f t="shared" si="2"/>
        <v>5.6271708581912003</v>
      </c>
      <c r="AH22">
        <f>-100*((H22+1)/(0.666399203935+1)-1)</f>
        <v>-10.514932904626772</v>
      </c>
      <c r="AI22">
        <f>(AH22-P22)/2</f>
        <v>-15.084745759658885</v>
      </c>
      <c r="AJ22">
        <f>2/3*(P22-PH22)</f>
        <v>13.103039076460664</v>
      </c>
      <c r="AK22">
        <f>AH22-AH21</f>
        <v>-0.55449385430457099</v>
      </c>
      <c r="AL22">
        <f t="shared" si="5"/>
        <v>0.66655084819999821</v>
      </c>
      <c r="AM22" s="2">
        <f t="shared" si="8"/>
        <v>0.83188530297720875</v>
      </c>
      <c r="AN22">
        <f>(AA22+AB22+AC22)/3</f>
        <v>200858.89943166668</v>
      </c>
      <c r="AO22">
        <f>(AC22-AB22)</f>
        <v>236007.50802300003</v>
      </c>
      <c r="AP22">
        <f>(P22-P21)</f>
        <v>0.99982627229999821</v>
      </c>
      <c r="AQ22">
        <f t="shared" si="9"/>
        <v>-0.7771600633022846</v>
      </c>
      <c r="AR22">
        <f>SQRT(AA22/(AA22+2*AC22))</f>
        <v>0.37669899207268781</v>
      </c>
      <c r="AS22">
        <f>SQRT(AC22/(AA22+2*AC22))</f>
        <v>0.65501827049763317</v>
      </c>
      <c r="AT22">
        <f t="shared" si="6"/>
        <v>0.47864323187614477</v>
      </c>
      <c r="AU22">
        <f>SQRT((AC22+AA22*2)*(2*AC22+AA22)/(9*AC22*AA22)-1)</f>
        <v>0.54859248987915954</v>
      </c>
    </row>
    <row r="26" spans="1:47" x14ac:dyDescent="0.25">
      <c r="Y26">
        <v>53</v>
      </c>
      <c r="Z26">
        <v>1.3026</v>
      </c>
    </row>
    <row r="27" spans="1:47" x14ac:dyDescent="0.25">
      <c r="Y27">
        <v>232</v>
      </c>
      <c r="Z27">
        <v>1.2774000000000001</v>
      </c>
    </row>
    <row r="28" spans="1:47" x14ac:dyDescent="0.25">
      <c r="Y28">
        <f>232*5</f>
        <v>1160</v>
      </c>
      <c r="Z28">
        <v>1.2270000000000001</v>
      </c>
    </row>
    <row r="33" spans="25:25" x14ac:dyDescent="0.25">
      <c r="Y33">
        <f>1.35*(AN2/5850000)^0.0085</f>
        <v>1.2639160050324703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2016-01-26T05:04:12Z</dcterms:modified>
  <dc:language>en-US</dc:language>
</cp:coreProperties>
</file>