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52511"/>
</workbook>
</file>

<file path=xl/calcChain.xml><?xml version="1.0" encoding="utf-8"?>
<calcChain xmlns="http://schemas.openxmlformats.org/spreadsheetml/2006/main">
  <c r="AX28" i="1" l="1"/>
  <c r="AX27" i="1"/>
  <c r="AT18" i="1"/>
  <c r="AR18" i="1"/>
  <c r="AQ18" i="1"/>
  <c r="AO18" i="1"/>
  <c r="AN18" i="1"/>
  <c r="AM18" i="1"/>
  <c r="S18" i="1" s="1"/>
  <c r="AH18" i="1"/>
  <c r="AD18" i="1" s="1"/>
  <c r="AG18" i="1"/>
  <c r="AF18" i="1"/>
  <c r="AE18" i="1"/>
  <c r="R18" i="1"/>
  <c r="AT17" i="1"/>
  <c r="AR17" i="1"/>
  <c r="AQ17" i="1"/>
  <c r="AO17" i="1"/>
  <c r="AN17" i="1"/>
  <c r="AM17" i="1"/>
  <c r="S17" i="1" s="1"/>
  <c r="AH17" i="1"/>
  <c r="AG17" i="1"/>
  <c r="AI17" i="1" s="1"/>
  <c r="AK17" i="1" s="1"/>
  <c r="AF17" i="1"/>
  <c r="AE17" i="1"/>
  <c r="AD17" i="1"/>
  <c r="R17" i="1"/>
  <c r="AT16" i="1"/>
  <c r="AR16" i="1"/>
  <c r="AQ16" i="1"/>
  <c r="AO16" i="1"/>
  <c r="AN16" i="1"/>
  <c r="AM16" i="1"/>
  <c r="S16" i="1" s="1"/>
  <c r="AI16" i="1"/>
  <c r="AK16" i="1" s="1"/>
  <c r="AG16" i="1"/>
  <c r="AH16" i="1" s="1"/>
  <c r="AF16" i="1"/>
  <c r="AE16" i="1"/>
  <c r="R16" i="1"/>
  <c r="AT15" i="1"/>
  <c r="AR15" i="1"/>
  <c r="AQ15" i="1"/>
  <c r="AO15" i="1"/>
  <c r="AN15" i="1"/>
  <c r="AM15" i="1"/>
  <c r="S15" i="1" s="1"/>
  <c r="AG15" i="1"/>
  <c r="AI15" i="1" s="1"/>
  <c r="AF15" i="1"/>
  <c r="AE15" i="1"/>
  <c r="R15" i="1"/>
  <c r="AT14" i="1"/>
  <c r="AR14" i="1"/>
  <c r="AQ14" i="1"/>
  <c r="AO14" i="1"/>
  <c r="AN14" i="1"/>
  <c r="AM14" i="1"/>
  <c r="S14" i="1" s="1"/>
  <c r="AG14" i="1"/>
  <c r="AF14" i="1"/>
  <c r="AE14" i="1"/>
  <c r="R14" i="1"/>
  <c r="AT13" i="1"/>
  <c r="AR13" i="1"/>
  <c r="AQ13" i="1"/>
  <c r="AO13" i="1"/>
  <c r="AN13" i="1"/>
  <c r="AM13" i="1"/>
  <c r="S13" i="1" s="1"/>
  <c r="AG13" i="1"/>
  <c r="AJ13" i="1" s="1"/>
  <c r="AF13" i="1"/>
  <c r="AE13" i="1"/>
  <c r="R13" i="1"/>
  <c r="AT12" i="1"/>
  <c r="AR12" i="1"/>
  <c r="AQ12" i="1"/>
  <c r="AO12" i="1"/>
  <c r="AN12" i="1"/>
  <c r="AM12" i="1"/>
  <c r="S12" i="1" s="1"/>
  <c r="AG12" i="1"/>
  <c r="AH12" i="1" s="1"/>
  <c r="AF12" i="1"/>
  <c r="AE12" i="1"/>
  <c r="R12" i="1"/>
  <c r="AT11" i="1"/>
  <c r="AR11" i="1"/>
  <c r="AQ11" i="1"/>
  <c r="AO11" i="1"/>
  <c r="AN11" i="1"/>
  <c r="AM11" i="1"/>
  <c r="S11" i="1" s="1"/>
  <c r="AG11" i="1"/>
  <c r="AI11" i="1" s="1"/>
  <c r="AF11" i="1"/>
  <c r="AE11" i="1"/>
  <c r="R11" i="1"/>
  <c r="AT10" i="1"/>
  <c r="AR10" i="1"/>
  <c r="AQ10" i="1"/>
  <c r="AO10" i="1"/>
  <c r="AN10" i="1"/>
  <c r="AM10" i="1"/>
  <c r="S10" i="1" s="1"/>
  <c r="AG10" i="1"/>
  <c r="AH10" i="1" s="1"/>
  <c r="AD10" i="1" s="1"/>
  <c r="AF10" i="1"/>
  <c r="AE10" i="1"/>
  <c r="R10" i="1"/>
  <c r="AT9" i="1"/>
  <c r="AR9" i="1"/>
  <c r="AQ9" i="1"/>
  <c r="AO9" i="1"/>
  <c r="AN9" i="1"/>
  <c r="AM9" i="1"/>
  <c r="S9" i="1" s="1"/>
  <c r="AG9" i="1"/>
  <c r="AF9" i="1"/>
  <c r="AE9" i="1"/>
  <c r="R9" i="1"/>
  <c r="AT8" i="1"/>
  <c r="AR8" i="1"/>
  <c r="AQ8" i="1"/>
  <c r="AO8" i="1"/>
  <c r="AN8" i="1"/>
  <c r="AM8" i="1"/>
  <c r="S8" i="1" s="1"/>
  <c r="AG8" i="1"/>
  <c r="AH8" i="1" s="1"/>
  <c r="AF8" i="1"/>
  <c r="AE8" i="1"/>
  <c r="R8" i="1"/>
  <c r="AT7" i="1"/>
  <c r="AR7" i="1"/>
  <c r="AQ7" i="1"/>
  <c r="AO7" i="1"/>
  <c r="AN7" i="1"/>
  <c r="AM7" i="1"/>
  <c r="S7" i="1" s="1"/>
  <c r="AG7" i="1"/>
  <c r="AI7" i="1" s="1"/>
  <c r="AF7" i="1"/>
  <c r="AE7" i="1"/>
  <c r="R7" i="1"/>
  <c r="AT6" i="1"/>
  <c r="AR6" i="1"/>
  <c r="AQ6" i="1"/>
  <c r="AO6" i="1"/>
  <c r="AN6" i="1"/>
  <c r="AM6" i="1"/>
  <c r="S6" i="1" s="1"/>
  <c r="AH6" i="1"/>
  <c r="AD6" i="1" s="1"/>
  <c r="AG6" i="1"/>
  <c r="AF6" i="1"/>
  <c r="AE6" i="1"/>
  <c r="R6" i="1"/>
  <c r="AT5" i="1"/>
  <c r="AR5" i="1"/>
  <c r="AQ5" i="1"/>
  <c r="AO5" i="1"/>
  <c r="AN5" i="1"/>
  <c r="AM5" i="1"/>
  <c r="S5" i="1" s="1"/>
  <c r="AG5" i="1"/>
  <c r="AJ5" i="1" s="1"/>
  <c r="AF5" i="1"/>
  <c r="AE5" i="1"/>
  <c r="R5" i="1"/>
  <c r="AT4" i="1"/>
  <c r="AR4" i="1"/>
  <c r="AQ4" i="1"/>
  <c r="AO4" i="1"/>
  <c r="AN4" i="1"/>
  <c r="AM4" i="1"/>
  <c r="S4" i="1" s="1"/>
  <c r="AJ4" i="1"/>
  <c r="AG4" i="1"/>
  <c r="AH4" i="1" s="1"/>
  <c r="AF4" i="1"/>
  <c r="AE4" i="1"/>
  <c r="R4" i="1"/>
  <c r="AT3" i="1"/>
  <c r="AR3" i="1"/>
  <c r="AQ3" i="1"/>
  <c r="AO3" i="1"/>
  <c r="AN3" i="1"/>
  <c r="AM3" i="1"/>
  <c r="S3" i="1" s="1"/>
  <c r="AG3" i="1"/>
  <c r="AH3" i="1" s="1"/>
  <c r="AD3" i="1" s="1"/>
  <c r="AF3" i="1"/>
  <c r="AE3" i="1"/>
  <c r="R3" i="1"/>
  <c r="AR2" i="1"/>
  <c r="AQ2" i="1"/>
  <c r="AN2" i="1"/>
  <c r="AM2" i="1"/>
  <c r="S2" i="1" s="1"/>
  <c r="AI2" i="1"/>
  <c r="AG2" i="1"/>
  <c r="AH2" i="1" s="1"/>
  <c r="AD2" i="1" s="1"/>
  <c r="AF2" i="1"/>
  <c r="AE2" i="1"/>
  <c r="AJ14" i="1" l="1"/>
  <c r="AJ6" i="1"/>
  <c r="AJ9" i="1"/>
  <c r="AL9" i="1" s="1"/>
  <c r="AI5" i="1"/>
  <c r="AI8" i="1"/>
  <c r="AK8" i="1" s="1"/>
  <c r="AH9" i="1"/>
  <c r="AD9" i="1" s="1"/>
  <c r="AH13" i="1"/>
  <c r="AD13" i="1" s="1"/>
  <c r="AH14" i="1"/>
  <c r="AP14" i="1" s="1"/>
  <c r="AS14" i="1" s="1"/>
  <c r="AJ18" i="1"/>
  <c r="AX29" i="1"/>
  <c r="AJ10" i="1"/>
  <c r="AI9" i="1"/>
  <c r="AK9" i="1" s="1"/>
  <c r="AI13" i="1"/>
  <c r="AS4" i="1"/>
  <c r="AD12" i="1"/>
  <c r="AD16" i="1"/>
  <c r="AS18" i="1"/>
  <c r="AP17" i="1"/>
  <c r="AS17" i="1" s="1"/>
  <c r="AD8" i="1"/>
  <c r="AD4" i="1"/>
  <c r="AP4" i="1"/>
  <c r="AK5" i="1"/>
  <c r="AL5" i="1" s="1"/>
  <c r="AP13" i="1"/>
  <c r="AS13" i="1" s="1"/>
  <c r="AJ8" i="1"/>
  <c r="AL8" i="1" s="1"/>
  <c r="AD14" i="1"/>
  <c r="AJ3" i="1"/>
  <c r="AL3" i="1" s="1"/>
  <c r="AI4" i="1"/>
  <c r="AH5" i="1"/>
  <c r="AP6" i="1"/>
  <c r="AS6" i="1" s="1"/>
  <c r="AJ7" i="1"/>
  <c r="AJ11" i="1"/>
  <c r="AI12" i="1"/>
  <c r="AK12" i="1" s="1"/>
  <c r="AJ15" i="1"/>
  <c r="AP18" i="1"/>
  <c r="AJ16" i="1"/>
  <c r="AL16" i="1" s="1"/>
  <c r="AP3" i="1"/>
  <c r="AS3" i="1" s="1"/>
  <c r="AI6" i="1"/>
  <c r="AK6" i="1" s="1"/>
  <c r="AL6" i="1" s="1"/>
  <c r="AH7" i="1"/>
  <c r="AP8" i="1" s="1"/>
  <c r="AS8" i="1" s="1"/>
  <c r="AI10" i="1"/>
  <c r="AK10" i="1" s="1"/>
  <c r="AL10" i="1" s="1"/>
  <c r="AH11" i="1"/>
  <c r="AI14" i="1"/>
  <c r="AK14" i="1" s="1"/>
  <c r="AL14" i="1" s="1"/>
  <c r="AH15" i="1"/>
  <c r="AP16" i="1" s="1"/>
  <c r="AS16" i="1" s="1"/>
  <c r="AJ17" i="1"/>
  <c r="AL17" i="1" s="1"/>
  <c r="AI18" i="1"/>
  <c r="AK18" i="1" s="1"/>
  <c r="AL18" i="1" s="1"/>
  <c r="AJ12" i="1"/>
  <c r="AI3" i="1"/>
  <c r="AK3" i="1" s="1"/>
  <c r="AK7" i="1" l="1"/>
  <c r="AL7" i="1" s="1"/>
  <c r="AP10" i="1"/>
  <c r="AS10" i="1" s="1"/>
  <c r="AP9" i="1"/>
  <c r="AS9" i="1" s="1"/>
  <c r="AK11" i="1"/>
  <c r="AL12" i="1"/>
  <c r="AK4" i="1"/>
  <c r="AL4" i="1" s="1"/>
  <c r="AK15" i="1"/>
  <c r="AL15" i="1" s="1"/>
  <c r="AP11" i="1"/>
  <c r="AS11" i="1" s="1"/>
  <c r="AD11" i="1"/>
  <c r="AD15" i="1"/>
  <c r="AP15" i="1"/>
  <c r="AS15" i="1" s="1"/>
  <c r="AD7" i="1"/>
  <c r="AP7" i="1"/>
  <c r="AS7" i="1" s="1"/>
  <c r="AL11" i="1"/>
  <c r="AP5" i="1"/>
  <c r="AS5" i="1" s="1"/>
  <c r="AD5" i="1"/>
  <c r="AK13" i="1"/>
  <c r="AL13" i="1" s="1"/>
  <c r="AP12" i="1"/>
  <c r="AS12" i="1" s="1"/>
</calcChain>
</file>

<file path=xl/sharedStrings.xml><?xml version="1.0" encoding="utf-8"?>
<sst xmlns="http://schemas.openxmlformats.org/spreadsheetml/2006/main" count="43" uniqueCount="43">
  <si>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</si>
  <si>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</si>
  <si>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</si>
  <si>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</si>
  <si>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</si>
  <si>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</si>
  <si>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</si>
  <si>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</si>
  <si>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</si>
  <si>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</si>
  <si>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</si>
  <si>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</si>
  <si>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</si>
  <si>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</si>
  <si>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</si>
  <si>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</si>
  <si>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</si>
  <si>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</si>
  <si>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</si>
  <si>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</si>
  <si>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</si>
  <si>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</si>
  <si>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</si>
  <si>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</si>
  <si>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</si>
  <si>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</si>
  <si>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</si>
  <si>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L_en_ev</t>
  </si>
  <si>
    <t>L_en_er</t>
  </si>
  <si>
    <t>L_eT</t>
  </si>
  <si>
    <t>ev</t>
  </si>
  <si>
    <t>er from ev</t>
  </si>
  <si>
    <t>eq</t>
  </si>
  <si>
    <t>dev</t>
  </si>
  <si>
    <t>deq</t>
  </si>
  <si>
    <t>p</t>
  </si>
  <si>
    <t>q</t>
  </si>
  <si>
    <t>de1</t>
  </si>
  <si>
    <t>de2</t>
  </si>
  <si>
    <t>a1</t>
  </si>
  <si>
    <t>a2</t>
  </si>
  <si>
    <t>de/dg_SMP</t>
  </si>
  <si>
    <t>s/t_SMP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</si>
</sst>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Sheet1!$AD$2:$AD$18</c:f>
              <c:numCache>
                <c:formatCode>General</c:formatCode>
                <c:ptCount val="17"/>
                <c:pt idx="0">
                  <c:v>0</c:v>
                </c:pt>
                <c:pt idx="1">
                  <c:v>1.7505163884838915E-2</c:v>
                </c:pt>
                <c:pt idx="2">
                  <c:v>9.480633628852092E-2</c:v>
                </c:pt>
                <c:pt idx="3">
                  <c:v>0.20485715652399522</c:v>
                </c:pt>
                <c:pt idx="4">
                  <c:v>0.33425669388824308</c:v>
                </c:pt>
                <c:pt idx="5">
                  <c:v>0.47384662258386351</c:v>
                </c:pt>
                <c:pt idx="6">
                  <c:v>0.62087883438414748</c:v>
                </c:pt>
                <c:pt idx="7">
                  <c:v>0.78672071774157804</c:v>
                </c:pt>
                <c:pt idx="8">
                  <c:v>0.94990208887384797</c:v>
                </c:pt>
                <c:pt idx="9">
                  <c:v>1.1244344342995312</c:v>
                </c:pt>
                <c:pt idx="10">
                  <c:v>1.2916220770646785</c:v>
                </c:pt>
                <c:pt idx="11">
                  <c:v>1.4694435053470101</c:v>
                </c:pt>
                <c:pt idx="12">
                  <c:v>1.7014921988639935</c:v>
                </c:pt>
                <c:pt idx="13">
                  <c:v>2.0912173134787113</c:v>
                </c:pt>
                <c:pt idx="14">
                  <c:v>2.4531448623404959</c:v>
                </c:pt>
                <c:pt idx="15">
                  <c:v>2.8876990842946135</c:v>
                </c:pt>
                <c:pt idx="16">
                  <c:v>3.1769954556293136</c:v>
                </c:pt>
              </c:numCache>
            </c:numRef>
          </c:xVal>
          <c:yVal>
            <c:numRef>
              <c:f>Sheet1!$AF$2:$AF$18</c:f>
              <c:numCache>
                <c:formatCode>General</c:formatCode>
                <c:ptCount val="17"/>
                <c:pt idx="0">
                  <c:v>0</c:v>
                </c:pt>
                <c:pt idx="1">
                  <c:v>5.6096246461680009E-2</c:v>
                </c:pt>
                <c:pt idx="2">
                  <c:v>0.17698363348664004</c:v>
                </c:pt>
                <c:pt idx="3">
                  <c:v>0.3230278863328</c:v>
                </c:pt>
                <c:pt idx="4">
                  <c:v>0.48892981946025599</c:v>
                </c:pt>
                <c:pt idx="5">
                  <c:v>0.66922289314487204</c:v>
                </c:pt>
                <c:pt idx="6">
                  <c:v>0.86628410678968004</c:v>
                </c:pt>
                <c:pt idx="7">
                  <c:v>1.07899761725552</c:v>
                </c:pt>
                <c:pt idx="8">
                  <c:v>1.3002475788660799</c:v>
                </c:pt>
                <c:pt idx="9">
                  <c:v>1.5294781192056</c:v>
                </c:pt>
                <c:pt idx="10">
                  <c:v>1.7630084435324802</c:v>
                </c:pt>
                <c:pt idx="11">
                  <c:v>1.9999295511708</c:v>
                </c:pt>
                <c:pt idx="12">
                  <c:v>2.2439382566723198</c:v>
                </c:pt>
                <c:pt idx="13">
                  <c:v>2.5098894795088005</c:v>
                </c:pt>
                <c:pt idx="14">
                  <c:v>2.7809846982912001</c:v>
                </c:pt>
                <c:pt idx="15">
                  <c:v>3.080833785572</c:v>
                </c:pt>
                <c:pt idx="16">
                  <c:v>3.4038097824567997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20160"/>
        <c:axId val="316520720"/>
      </c:scatterChart>
      <c:valAx>
        <c:axId val="3165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520720"/>
        <c:crossesAt val="0"/>
        <c:crossBetween val="midCat"/>
      </c:valAx>
      <c:valAx>
        <c:axId val="316520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52016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721595070598351E-3"/>
                  <c:y val="-0.11190981335666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Sheet1!$R$4:$R$14</c:f>
              <c:numCache>
                <c:formatCode>General</c:formatCode>
                <c:ptCount val="11"/>
                <c:pt idx="0">
                  <c:v>-2.0057700795981139</c:v>
                </c:pt>
                <c:pt idx="1">
                  <c:v>-1.910266638398554</c:v>
                </c:pt>
                <c:pt idx="2">
                  <c:v>-1.8404381606515694</c:v>
                </c:pt>
                <c:pt idx="3">
                  <c:v>-1.7698756608959154</c:v>
                </c:pt>
                <c:pt idx="4">
                  <c:v>-1.7190111126745378</c:v>
                </c:pt>
                <c:pt idx="5">
                  <c:v>-1.6739637497964606</c:v>
                </c:pt>
                <c:pt idx="6">
                  <c:v>-1.6343077223536262</c:v>
                </c:pt>
                <c:pt idx="7">
                  <c:v>-1.608642137060919</c:v>
                </c:pt>
                <c:pt idx="8">
                  <c:v>-1.587201604676028</c:v>
                </c:pt>
                <c:pt idx="9">
                  <c:v>-1.5679398075629094</c:v>
                </c:pt>
                <c:pt idx="10">
                  <c:v>-1.5525561501213268</c:v>
                </c:pt>
              </c:numCache>
            </c:numRef>
          </c:xVal>
          <c:yVal>
            <c:numRef>
              <c:f>Sheet1!$S$4:$S$14</c:f>
              <c:numCache>
                <c:formatCode>General</c:formatCode>
                <c:ptCount val="11"/>
                <c:pt idx="0">
                  <c:v>1.6403040293809668</c:v>
                </c:pt>
                <c:pt idx="1">
                  <c:v>1.5722868955174669</c:v>
                </c:pt>
                <c:pt idx="2">
                  <c:v>1.5249872941361355</c:v>
                </c:pt>
                <c:pt idx="3">
                  <c:v>1.4900827631263087</c:v>
                </c:pt>
                <c:pt idx="4">
                  <c:v>1.463438925532156</c:v>
                </c:pt>
                <c:pt idx="5">
                  <c:v>1.4414993896891579</c:v>
                </c:pt>
                <c:pt idx="6">
                  <c:v>1.4232444389329391</c:v>
                </c:pt>
                <c:pt idx="7">
                  <c:v>1.408399990135357</c:v>
                </c:pt>
                <c:pt idx="8">
                  <c:v>1.3959130673224027</c:v>
                </c:pt>
                <c:pt idx="9">
                  <c:v>1.3854304601298328</c:v>
                </c:pt>
                <c:pt idx="10">
                  <c:v>1.3774125725560509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38880"/>
        <c:axId val="353639440"/>
      </c:scatterChart>
      <c:valAx>
        <c:axId val="3536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39440"/>
        <c:crosses val="autoZero"/>
        <c:crossBetween val="midCat"/>
      </c:valAx>
      <c:valAx>
        <c:axId val="3536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8380909837601"/>
                  <c:y val="7.710071067448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Sheet1!$AL$4:$AL$14</c:f>
              <c:numCache>
                <c:formatCode>General</c:formatCode>
                <c:ptCount val="11"/>
                <c:pt idx="0">
                  <c:v>-0.40733825835837306</c:v>
                </c:pt>
                <c:pt idx="1">
                  <c:v>-7.7664994506095139E-2</c:v>
                </c:pt>
                <c:pt idx="2">
                  <c:v>6.6941019433251092E-2</c:v>
                </c:pt>
                <c:pt idx="3">
                  <c:v>0.13086254747158835</c:v>
                </c:pt>
                <c:pt idx="4">
                  <c:v>0.18201218892010579</c:v>
                </c:pt>
                <c:pt idx="5">
                  <c:v>0.27617843528021968</c:v>
                </c:pt>
                <c:pt idx="6">
                  <c:v>0.26983129041798998</c:v>
                </c:pt>
                <c:pt idx="7">
                  <c:v>0.31751190594318768</c:v>
                </c:pt>
                <c:pt idx="8">
                  <c:v>0.28801528692267259</c:v>
                </c:pt>
                <c:pt idx="9">
                  <c:v>0.33640894511908298</c:v>
                </c:pt>
                <c:pt idx="10">
                  <c:v>0.53772911761004716</c:v>
                </c:pt>
              </c:numCache>
            </c:numRef>
          </c:xVal>
          <c:yVal>
            <c:numRef>
              <c:f>Sheet1!$S$4:$S$14</c:f>
              <c:numCache>
                <c:formatCode>General</c:formatCode>
                <c:ptCount val="11"/>
                <c:pt idx="0">
                  <c:v>1.6403040293809668</c:v>
                </c:pt>
                <c:pt idx="1">
                  <c:v>1.5722868955174669</c:v>
                </c:pt>
                <c:pt idx="2">
                  <c:v>1.5249872941361355</c:v>
                </c:pt>
                <c:pt idx="3">
                  <c:v>1.4900827631263087</c:v>
                </c:pt>
                <c:pt idx="4">
                  <c:v>1.463438925532156</c:v>
                </c:pt>
                <c:pt idx="5">
                  <c:v>1.4414993896891579</c:v>
                </c:pt>
                <c:pt idx="6">
                  <c:v>1.4232444389329391</c:v>
                </c:pt>
                <c:pt idx="7">
                  <c:v>1.408399990135357</c:v>
                </c:pt>
                <c:pt idx="8">
                  <c:v>1.3959130673224027</c:v>
                </c:pt>
                <c:pt idx="9">
                  <c:v>1.3854304601298328</c:v>
                </c:pt>
                <c:pt idx="10">
                  <c:v>1.3774125725560509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37814314739831"/>
                  <c:y val="2.7088167199812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[3]Sheet1!$AM$4:$AM$14</c:f>
              <c:numCache>
                <c:formatCode>General</c:formatCode>
                <c:ptCount val="11"/>
                <c:pt idx="0">
                  <c:v>-0.25846031743976117</c:v>
                </c:pt>
                <c:pt idx="1">
                  <c:v>0.14353325313589424</c:v>
                </c:pt>
                <c:pt idx="2">
                  <c:v>0.15797152743862058</c:v>
                </c:pt>
                <c:pt idx="3">
                  <c:v>0.42086763389772519</c:v>
                </c:pt>
                <c:pt idx="4">
                  <c:v>0.48848005432346142</c:v>
                </c:pt>
                <c:pt idx="5">
                  <c:v>0.59581284523786626</c:v>
                </c:pt>
                <c:pt idx="6">
                  <c:v>0.62811470867285035</c:v>
                </c:pt>
                <c:pt idx="7">
                  <c:v>0.65305827708544939</c:v>
                </c:pt>
                <c:pt idx="8">
                  <c:v>0.71912224442397543</c:v>
                </c:pt>
                <c:pt idx="9">
                  <c:v>0.91894060342452721</c:v>
                </c:pt>
                <c:pt idx="10">
                  <c:v>0.7444785689338701</c:v>
                </c:pt>
              </c:numCache>
            </c:numRef>
          </c:xVal>
          <c:yVal>
            <c:numRef>
              <c:f>[3]Sheet1!$S$4:$S$14</c:f>
              <c:numCache>
                <c:formatCode>General</c:formatCode>
                <c:ptCount val="11"/>
                <c:pt idx="0">
                  <c:v>1.7791724876673038</c:v>
                </c:pt>
                <c:pt idx="1">
                  <c:v>1.6952820291245141</c:v>
                </c:pt>
                <c:pt idx="2">
                  <c:v>1.6430471240679103</c:v>
                </c:pt>
                <c:pt idx="3">
                  <c:v>1.6060480957773602</c:v>
                </c:pt>
                <c:pt idx="4">
                  <c:v>1.5771220727932944</c:v>
                </c:pt>
                <c:pt idx="5">
                  <c:v>1.5557788159001118</c:v>
                </c:pt>
                <c:pt idx="6">
                  <c:v>1.5387791731773075</c:v>
                </c:pt>
                <c:pt idx="7">
                  <c:v>1.5250687514480294</c:v>
                </c:pt>
                <c:pt idx="8">
                  <c:v>1.5124885807499173</c:v>
                </c:pt>
                <c:pt idx="9">
                  <c:v>1.5032290814821763</c:v>
                </c:pt>
                <c:pt idx="10">
                  <c:v>1.4959143877519445</c:v>
                </c:pt>
              </c:numCache>
            </c:numRef>
          </c:yVal>
          <c:smooth val="0"/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730953787627707"/>
                  <c:y val="-1.5754971427732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[4]Sheet1!$AH$4:$AH$17</c:f>
              <c:numCache>
                <c:formatCode>General</c:formatCode>
                <c:ptCount val="14"/>
                <c:pt idx="0">
                  <c:v>-1.001470118774145E-2</c:v>
                </c:pt>
                <c:pt idx="1">
                  <c:v>0.10297022987030997</c:v>
                </c:pt>
                <c:pt idx="2">
                  <c:v>-2.8201705654644724E-2</c:v>
                </c:pt>
                <c:pt idx="3">
                  <c:v>0.14156182902449857</c:v>
                </c:pt>
                <c:pt idx="4">
                  <c:v>-6.2213432411639832E-2</c:v>
                </c:pt>
                <c:pt idx="5">
                  <c:v>0.16525609328443758</c:v>
                </c:pt>
                <c:pt idx="6">
                  <c:v>7.6956313198329351E-2</c:v>
                </c:pt>
                <c:pt idx="7">
                  <c:v>9.5993580260320427E-2</c:v>
                </c:pt>
                <c:pt idx="8">
                  <c:v>0.18574166829914701</c:v>
                </c:pt>
                <c:pt idx="9">
                  <c:v>0.13581612683979227</c:v>
                </c:pt>
                <c:pt idx="10">
                  <c:v>0.12618471177517912</c:v>
                </c:pt>
                <c:pt idx="11">
                  <c:v>0.11566007238908453</c:v>
                </c:pt>
                <c:pt idx="12">
                  <c:v>0.18078935926801798</c:v>
                </c:pt>
                <c:pt idx="13">
                  <c:v>0.18375557949601082</c:v>
                </c:pt>
              </c:numCache>
            </c:numRef>
          </c:xVal>
          <c:yVal>
            <c:numRef>
              <c:f>[4]Sheet1!$AI$4:$AI$17</c:f>
              <c:numCache>
                <c:formatCode>General</c:formatCode>
                <c:ptCount val="14"/>
                <c:pt idx="0">
                  <c:v>-0.83345712356215607</c:v>
                </c:pt>
                <c:pt idx="1">
                  <c:v>-0.62835226819569101</c:v>
                </c:pt>
                <c:pt idx="2">
                  <c:v>-0.49458463535073421</c:v>
                </c:pt>
                <c:pt idx="3">
                  <c:v>-0.39902729687810506</c:v>
                </c:pt>
                <c:pt idx="4">
                  <c:v>-0.32777950378491999</c:v>
                </c:pt>
                <c:pt idx="5">
                  <c:v>-0.27089075727502265</c:v>
                </c:pt>
                <c:pt idx="6">
                  <c:v>-0.22521157035147468</c:v>
                </c:pt>
                <c:pt idx="7">
                  <c:v>-0.18763128447393695</c:v>
                </c:pt>
                <c:pt idx="8">
                  <c:v>-0.15534501226470768</c:v>
                </c:pt>
                <c:pt idx="9">
                  <c:v>-0.12774208980007856</c:v>
                </c:pt>
                <c:pt idx="10">
                  <c:v>-0.1043811194262325</c:v>
                </c:pt>
                <c:pt idx="11">
                  <c:v>-8.3624936569897168E-2</c:v>
                </c:pt>
                <c:pt idx="12">
                  <c:v>-6.5596546175016895E-2</c:v>
                </c:pt>
                <c:pt idx="13">
                  <c:v>-4.9805681380314278E-2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00703557888604"/>
                  <c:y val="0.1733390320396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[5]Sheet1!$AH$4:$AH$13</c:f>
              <c:numCache>
                <c:formatCode>General</c:formatCode>
                <c:ptCount val="10"/>
                <c:pt idx="0">
                  <c:v>0.16597698812040054</c:v>
                </c:pt>
                <c:pt idx="1">
                  <c:v>0.16982878124691986</c:v>
                </c:pt>
                <c:pt idx="2">
                  <c:v>0.35747439555111671</c:v>
                </c:pt>
                <c:pt idx="3">
                  <c:v>0.26536010491779577</c:v>
                </c:pt>
                <c:pt idx="4">
                  <c:v>0.37338157435594571</c:v>
                </c:pt>
                <c:pt idx="5">
                  <c:v>0.30089670409071234</c:v>
                </c:pt>
                <c:pt idx="6">
                  <c:v>0.38860833784657633</c:v>
                </c:pt>
                <c:pt idx="7">
                  <c:v>0.37901283568604083</c:v>
                </c:pt>
                <c:pt idx="8">
                  <c:v>0.320947103175098</c:v>
                </c:pt>
                <c:pt idx="9">
                  <c:v>0.58680871115449817</c:v>
                </c:pt>
              </c:numCache>
            </c:numRef>
          </c:xVal>
          <c:yVal>
            <c:numRef>
              <c:f>[5]Sheet1!$AI$4:$AI$13</c:f>
              <c:numCache>
                <c:formatCode>General</c:formatCode>
                <c:ptCount val="10"/>
                <c:pt idx="0">
                  <c:v>-1.1603654269013373</c:v>
                </c:pt>
                <c:pt idx="1">
                  <c:v>-0.94666463391337563</c:v>
                </c:pt>
                <c:pt idx="2">
                  <c:v>-0.80804441706302466</c:v>
                </c:pt>
                <c:pt idx="3">
                  <c:v>-0.71349880983306391</c:v>
                </c:pt>
                <c:pt idx="4">
                  <c:v>-0.64101153956551093</c:v>
                </c:pt>
                <c:pt idx="5">
                  <c:v>-0.58398747226474779</c:v>
                </c:pt>
                <c:pt idx="6">
                  <c:v>-0.53794111159506497</c:v>
                </c:pt>
                <c:pt idx="7">
                  <c:v>-0.50114672123623261</c:v>
                </c:pt>
                <c:pt idx="8">
                  <c:v>-0.47221003902114345</c:v>
                </c:pt>
                <c:pt idx="9">
                  <c:v>-0.46018627157936731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43360"/>
        <c:axId val="353643920"/>
      </c:scatterChart>
      <c:valAx>
        <c:axId val="3536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43920"/>
        <c:crosses val="autoZero"/>
        <c:crossBetween val="midCat"/>
      </c:valAx>
      <c:valAx>
        <c:axId val="3536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Sheet1!$AM$1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Sheet1!$H$2:$H$29</c:f>
              <c:numCache>
                <c:formatCode>General</c:formatCode>
                <c:ptCount val="28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Sheet1!$AM$2:$AM$29</c:f>
              <c:numCache>
                <c:formatCode>General</c:formatCode>
                <c:ptCount val="28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[3]Sheet1!$AN$1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[3]Sheet1!$H$2:$H$33</c:f>
              <c:numCache>
                <c:formatCode>General</c:formatCode>
                <c:ptCount val="32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[3]Sheet1!$AN$2:$AN$33</c:f>
              <c:numCache>
                <c:formatCode>General</c:formatCode>
                <c:ptCount val="32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  <c:pt idx="17">
                  <c:v>227261.10964966667</c:v>
                </c:pt>
                <c:pt idx="18">
                  <c:v>224684.30001266664</c:v>
                </c:pt>
                <c:pt idx="19">
                  <c:v>217753.80798666668</c:v>
                </c:pt>
                <c:pt idx="20">
                  <c:v>200858.89943166668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[4]Sheet1!$AJ$1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[4]Sheet1!$H$2:$H$22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[4]Sheet1!$AJ$2:$AJ$22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  <c:pt idx="17">
                  <c:v>2340834.2788733332</c:v>
                </c:pt>
                <c:pt idx="18">
                  <c:v>2043583.4373233335</c:v>
                </c:pt>
                <c:pt idx="19">
                  <c:v>1953237.6313733335</c:v>
                </c:pt>
                <c:pt idx="20">
                  <c:v>1916767.8576733333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[5]Sheet1!$AJ$1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[5]Sheet1!$H$2:$H$22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[5]Sheet1!$AJ$2:$AJ$22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  <c:pt idx="17">
                  <c:v>354765.25591166667</c:v>
                </c:pt>
                <c:pt idx="18">
                  <c:v>344064.58078100003</c:v>
                </c:pt>
                <c:pt idx="19">
                  <c:v>335611.59035799996</c:v>
                </c:pt>
                <c:pt idx="20">
                  <c:v>325519.39665399998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[6]Sheet1!$AM$1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[6]Sheet1!$AM$2:$AM$68</c:f>
              <c:numCache>
                <c:formatCode>General</c:formatCode>
                <c:ptCount val="67"/>
                <c:pt idx="0">
                  <c:v>4106.9553853066673</c:v>
                </c:pt>
                <c:pt idx="1">
                  <c:v>5761.6743281733334</c:v>
                </c:pt>
                <c:pt idx="2">
                  <c:v>7405.8367656199998</c:v>
                </c:pt>
                <c:pt idx="3">
                  <c:v>21936.117588533336</c:v>
                </c:pt>
                <c:pt idx="4">
                  <c:v>36318.869721266667</c:v>
                </c:pt>
                <c:pt idx="5">
                  <c:v>72222.599868833335</c:v>
                </c:pt>
                <c:pt idx="6">
                  <c:v>108136.4873031</c:v>
                </c:pt>
                <c:pt idx="7">
                  <c:v>143582.74536593331</c:v>
                </c:pt>
                <c:pt idx="8">
                  <c:v>213529.95551066668</c:v>
                </c:pt>
                <c:pt idx="9">
                  <c:v>351129.61407700001</c:v>
                </c:pt>
                <c:pt idx="10">
                  <c:v>553358.39021333342</c:v>
                </c:pt>
                <c:pt idx="11">
                  <c:v>884538.46030033333</c:v>
                </c:pt>
                <c:pt idx="12">
                  <c:v>1208844.9112596668</c:v>
                </c:pt>
                <c:pt idx="13">
                  <c:v>1593289.4812243332</c:v>
                </c:pt>
                <c:pt idx="14">
                  <c:v>3077479.3139999998</c:v>
                </c:pt>
                <c:pt idx="15">
                  <c:v>3149873.1465000003</c:v>
                </c:pt>
                <c:pt idx="16">
                  <c:v>3191323.3898399998</c:v>
                </c:pt>
                <c:pt idx="17">
                  <c:v>3244294.1384266666</c:v>
                </c:pt>
                <c:pt idx="18">
                  <c:v>3276028.1375433332</c:v>
                </c:pt>
                <c:pt idx="19">
                  <c:v>3318692.9327400005</c:v>
                </c:pt>
                <c:pt idx="20">
                  <c:v>3357921.8003700003</c:v>
                </c:pt>
                <c:pt idx="21">
                  <c:v>3398756.7125800005</c:v>
                </c:pt>
                <c:pt idx="22">
                  <c:v>3439488.7483300003</c:v>
                </c:pt>
                <c:pt idx="23">
                  <c:v>3479842.398876667</c:v>
                </c:pt>
                <c:pt idx="24">
                  <c:v>3521739.86613</c:v>
                </c:pt>
                <c:pt idx="25">
                  <c:v>3561663.4304366671</c:v>
                </c:pt>
                <c:pt idx="26">
                  <c:v>3602188.0835633334</c:v>
                </c:pt>
                <c:pt idx="27">
                  <c:v>3640502.4133299999</c:v>
                </c:pt>
                <c:pt idx="28">
                  <c:v>3679348.9489100003</c:v>
                </c:pt>
                <c:pt idx="29">
                  <c:v>3718870.0421299995</c:v>
                </c:pt>
                <c:pt idx="30">
                  <c:v>3757014.8603233336</c:v>
                </c:pt>
                <c:pt idx="31">
                  <c:v>3796343.2359599997</c:v>
                </c:pt>
                <c:pt idx="32">
                  <c:v>3835198.2817299999</c:v>
                </c:pt>
                <c:pt idx="33">
                  <c:v>3875151.693463333</c:v>
                </c:pt>
                <c:pt idx="34">
                  <c:v>3912426.9029633328</c:v>
                </c:pt>
                <c:pt idx="35">
                  <c:v>3950701.9832299999</c:v>
                </c:pt>
                <c:pt idx="36">
                  <c:v>3984476.0139066665</c:v>
                </c:pt>
                <c:pt idx="37">
                  <c:v>4022791.3413999998</c:v>
                </c:pt>
                <c:pt idx="38">
                  <c:v>4058363.7796233334</c:v>
                </c:pt>
                <c:pt idx="39">
                  <c:v>4097249.6913566664</c:v>
                </c:pt>
                <c:pt idx="40">
                  <c:v>4134288.922056667</c:v>
                </c:pt>
                <c:pt idx="41">
                  <c:v>4172860.2460333332</c:v>
                </c:pt>
                <c:pt idx="42">
                  <c:v>4209130.131153333</c:v>
                </c:pt>
                <c:pt idx="43">
                  <c:v>4243826.481126667</c:v>
                </c:pt>
                <c:pt idx="44">
                  <c:v>4282205.6777233332</c:v>
                </c:pt>
                <c:pt idx="45">
                  <c:v>4314703.0392133333</c:v>
                </c:pt>
                <c:pt idx="46">
                  <c:v>4349235.8520133337</c:v>
                </c:pt>
                <c:pt idx="47">
                  <c:v>4381254.5362799997</c:v>
                </c:pt>
                <c:pt idx="48">
                  <c:v>4416859.6151533332</c:v>
                </c:pt>
                <c:pt idx="49">
                  <c:v>4441997.5997633329</c:v>
                </c:pt>
                <c:pt idx="50">
                  <c:v>4467680.6248433329</c:v>
                </c:pt>
                <c:pt idx="51">
                  <c:v>4501890.32455</c:v>
                </c:pt>
                <c:pt idx="52">
                  <c:v>4526587.9635699997</c:v>
                </c:pt>
                <c:pt idx="53">
                  <c:v>4546602.9327199999</c:v>
                </c:pt>
                <c:pt idx="54">
                  <c:v>4504669.4323499994</c:v>
                </c:pt>
                <c:pt idx="55">
                  <c:v>4420304.6449633334</c:v>
                </c:pt>
                <c:pt idx="56">
                  <c:v>4328553.8880799999</c:v>
                </c:pt>
                <c:pt idx="57">
                  <c:v>4181480.6652233335</c:v>
                </c:pt>
                <c:pt idx="58">
                  <c:v>3964303.9730933332</c:v>
                </c:pt>
                <c:pt idx="59">
                  <c:v>3820875.1690933332</c:v>
                </c:pt>
                <c:pt idx="60">
                  <c:v>3779202.60702</c:v>
                </c:pt>
                <c:pt idx="61">
                  <c:v>3745923.5076899999</c:v>
                </c:pt>
                <c:pt idx="62">
                  <c:v>3692916.2203466669</c:v>
                </c:pt>
                <c:pt idx="63">
                  <c:v>3629429.1049233335</c:v>
                </c:pt>
                <c:pt idx="64">
                  <c:v>3617032.1073366664</c:v>
                </c:pt>
                <c:pt idx="65">
                  <c:v>3632799.9652433335</c:v>
                </c:pt>
                <c:pt idx="66">
                  <c:v>3623077.3107333332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87584"/>
        <c:axId val="351888144"/>
      </c:scatterChart>
      <c:valAx>
        <c:axId val="35188758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888144"/>
        <c:crosses val="autoZero"/>
        <c:crossBetween val="midCat"/>
      </c:valAx>
      <c:valAx>
        <c:axId val="35188814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8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Sheet1!$AM$1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Sheet1!$AG$2:$AG$4</c:f>
              <c:numCache>
                <c:formatCode>General</c:formatCode>
                <c:ptCount val="3"/>
                <c:pt idx="0">
                  <c:v>0</c:v>
                </c:pt>
                <c:pt idx="1">
                  <c:v>0.51310436806980553</c:v>
                </c:pt>
                <c:pt idx="2">
                  <c:v>0.72670654626939557</c:v>
                </c:pt>
              </c:numCache>
            </c:numRef>
          </c:xVal>
          <c:yVal>
            <c:numRef>
              <c:f>Sheet1!$AM$2:$AM$4</c:f>
              <c:numCache>
                <c:formatCode>General</c:formatCode>
                <c:ptCount val="3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[3]Sheet1!$AN$1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[3]Sheet1!$AH$2:$AH$4</c:f>
              <c:numCache>
                <c:formatCode>General</c:formatCode>
                <c:ptCount val="3"/>
                <c:pt idx="0">
                  <c:v>0</c:v>
                </c:pt>
                <c:pt idx="1">
                  <c:v>0.14424947367496221</c:v>
                </c:pt>
                <c:pt idx="2">
                  <c:v>0.31701453970485183</c:v>
                </c:pt>
              </c:numCache>
            </c:numRef>
          </c:xVal>
          <c:yVal>
            <c:numRef>
              <c:f>[3]Sheet1!$AN$2:$AN$4</c:f>
              <c:numCache>
                <c:formatCode>General</c:formatCode>
                <c:ptCount val="3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[4]Sheet1!$AJ$1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[4]Sheet1!$AB$2:$AB$8</c:f>
              <c:numCache>
                <c:formatCode>General</c:formatCode>
                <c:ptCount val="7"/>
                <c:pt idx="0">
                  <c:v>-1.2581269359657199E-9</c:v>
                </c:pt>
                <c:pt idx="1">
                  <c:v>0.64105581271286516</c:v>
                </c:pt>
                <c:pt idx="2">
                  <c:v>1.0701225422241167</c:v>
                </c:pt>
                <c:pt idx="3">
                  <c:v>1.2796901620335754</c:v>
                </c:pt>
                <c:pt idx="4">
                  <c:v>1.5621054671954515</c:v>
                </c:pt>
                <c:pt idx="5">
                  <c:v>1.6235844291454193</c:v>
                </c:pt>
                <c:pt idx="6">
                  <c:v>1.858851189179811</c:v>
                </c:pt>
              </c:numCache>
            </c:numRef>
          </c:xVal>
          <c:yVal>
            <c:numRef>
              <c:f>[4]Sheet1!$AJ$2:$AJ$8</c:f>
              <c:numCache>
                <c:formatCode>General</c:formatCode>
                <c:ptCount val="7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[5]Sheet1!$AJ$1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[5]Sheet1!$AB$2:$AB$5</c:f>
              <c:numCache>
                <c:formatCode>General</c:formatCode>
                <c:ptCount val="4"/>
                <c:pt idx="0">
                  <c:v>-2.8766988791062431E-9</c:v>
                </c:pt>
                <c:pt idx="1">
                  <c:v>0.42455699990888718</c:v>
                </c:pt>
                <c:pt idx="2">
                  <c:v>0.53723081921390747</c:v>
                </c:pt>
                <c:pt idx="3">
                  <c:v>0.57836850681094454</c:v>
                </c:pt>
              </c:numCache>
            </c:numRef>
          </c:xVal>
          <c:yVal>
            <c:numRef>
              <c:f>[5]Sheet1!$AJ$2:$AJ$5</c:f>
              <c:numCache>
                <c:formatCode>General</c:formatCode>
                <c:ptCount val="4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[6]Sheet1!$AM$1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[6]Sheet1!$AG$2:$AG$15</c:f>
              <c:numCache>
                <c:formatCode>General</c:formatCode>
                <c:ptCount val="14"/>
                <c:pt idx="0">
                  <c:v>0</c:v>
                </c:pt>
                <c:pt idx="1">
                  <c:v>5.3865344432457718E-2</c:v>
                </c:pt>
                <c:pt idx="2">
                  <c:v>6.5931832564114501E-2</c:v>
                </c:pt>
                <c:pt idx="3">
                  <c:v>0.20648210412712587</c:v>
                </c:pt>
                <c:pt idx="4">
                  <c:v>0.36460236612624319</c:v>
                </c:pt>
                <c:pt idx="5">
                  <c:v>0.52730589144476259</c:v>
                </c:pt>
                <c:pt idx="6">
                  <c:v>0.79461651602591443</c:v>
                </c:pt>
                <c:pt idx="7">
                  <c:v>0.90100646205798496</c:v>
                </c:pt>
                <c:pt idx="8">
                  <c:v>1.1328088045040929</c:v>
                </c:pt>
                <c:pt idx="9">
                  <c:v>1.3988412666707584</c:v>
                </c:pt>
                <c:pt idx="10">
                  <c:v>1.6766843833899037</c:v>
                </c:pt>
                <c:pt idx="11">
                  <c:v>1.9872812919410454</c:v>
                </c:pt>
                <c:pt idx="12">
                  <c:v>2.3112725808445922</c:v>
                </c:pt>
                <c:pt idx="13">
                  <c:v>2.4381345871602456</c:v>
                </c:pt>
              </c:numCache>
            </c:numRef>
          </c:xVal>
          <c:yVal>
            <c:numRef>
              <c:f>[6]Sheet1!$AM$2:$AM$15</c:f>
              <c:numCache>
                <c:formatCode>General</c:formatCode>
                <c:ptCount val="14"/>
                <c:pt idx="0">
                  <c:v>4106.9553853066673</c:v>
                </c:pt>
                <c:pt idx="1">
                  <c:v>5761.6743281733334</c:v>
                </c:pt>
                <c:pt idx="2">
                  <c:v>7405.8367656199998</c:v>
                </c:pt>
                <c:pt idx="3">
                  <c:v>21936.117588533336</c:v>
                </c:pt>
                <c:pt idx="4">
                  <c:v>36318.869721266667</c:v>
                </c:pt>
                <c:pt idx="5">
                  <c:v>72222.599868833335</c:v>
                </c:pt>
                <c:pt idx="6">
                  <c:v>108136.4873031</c:v>
                </c:pt>
                <c:pt idx="7">
                  <c:v>143582.74536593331</c:v>
                </c:pt>
                <c:pt idx="8">
                  <c:v>213529.95551066668</c:v>
                </c:pt>
                <c:pt idx="9">
                  <c:v>351129.61407700001</c:v>
                </c:pt>
                <c:pt idx="10">
                  <c:v>553358.39021333342</c:v>
                </c:pt>
                <c:pt idx="11">
                  <c:v>884538.46030033333</c:v>
                </c:pt>
                <c:pt idx="12">
                  <c:v>1208844.9112596668</c:v>
                </c:pt>
                <c:pt idx="13">
                  <c:v>1593289.4812243332</c:v>
                </c:pt>
              </c:numCache>
            </c:numRef>
          </c:yVal>
          <c:smooth val="0"/>
        </c:ser>
        <c:ser>
          <c:idx val="6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'[7]0.2MPa'!$M$4:$M$7</c:f>
              <c:numCache>
                <c:formatCode>General</c:formatCode>
                <c:ptCount val="4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0.16</c:v>
                </c:pt>
              </c:numCache>
            </c:numRef>
          </c:xVal>
          <c:yVal>
            <c:numRef>
              <c:f>'[7]0.2MPa'!$O$4:$O$7</c:f>
              <c:numCache>
                <c:formatCode>General</c:formatCode>
                <c:ptCount val="4"/>
                <c:pt idx="0">
                  <c:v>200000</c:v>
                </c:pt>
                <c:pt idx="1">
                  <c:v>272000</c:v>
                </c:pt>
                <c:pt idx="2">
                  <c:v>288000</c:v>
                </c:pt>
                <c:pt idx="3">
                  <c:v>301333.33333333331</c:v>
                </c:pt>
              </c:numCache>
            </c:numRef>
          </c:yVal>
          <c:smooth val="0"/>
        </c:ser>
        <c:ser>
          <c:idx val="7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'[7]0.5MPa'!$M$4:$M$13</c:f>
              <c:numCache>
                <c:formatCode>General</c:formatCode>
                <c:ptCount val="10"/>
                <c:pt idx="0">
                  <c:v>0.08</c:v>
                </c:pt>
                <c:pt idx="1">
                  <c:v>0.16</c:v>
                </c:pt>
                <c:pt idx="2">
                  <c:v>0.2</c:v>
                </c:pt>
                <c:pt idx="3">
                  <c:v>0.24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</c:numCache>
            </c:numRef>
          </c:xVal>
          <c:yVal>
            <c:numRef>
              <c:f>'[7]0.5MPa'!$O$4:$O$13</c:f>
              <c:numCache>
                <c:formatCode>General</c:formatCode>
                <c:ptCount val="10"/>
                <c:pt idx="0">
                  <c:v>613333.33333333326</c:v>
                </c:pt>
                <c:pt idx="1">
                  <c:v>666666.66666666663</c:v>
                </c:pt>
                <c:pt idx="2">
                  <c:v>680000</c:v>
                </c:pt>
                <c:pt idx="3">
                  <c:v>700000</c:v>
                </c:pt>
                <c:pt idx="4">
                  <c:v>726666.66666666651</c:v>
                </c:pt>
                <c:pt idx="5">
                  <c:v>746666.66666666663</c:v>
                </c:pt>
                <c:pt idx="6">
                  <c:v>760000.00000000012</c:v>
                </c:pt>
                <c:pt idx="7">
                  <c:v>786666.66666666686</c:v>
                </c:pt>
                <c:pt idx="8">
                  <c:v>800000</c:v>
                </c:pt>
                <c:pt idx="9">
                  <c:v>813333.33333333337</c:v>
                </c:pt>
              </c:numCache>
            </c:numRef>
          </c:yVal>
          <c:smooth val="0"/>
        </c:ser>
        <c:ser>
          <c:idx val="8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'[7]1.0MPa'!$M$4:$M$15</c:f>
              <c:numCache>
                <c:formatCode>General</c:formatCode>
                <c:ptCount val="12"/>
                <c:pt idx="0">
                  <c:v>0.24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0.36</c:v>
                </c:pt>
                <c:pt idx="4">
                  <c:v>0.4</c:v>
                </c:pt>
                <c:pt idx="5">
                  <c:v>0.44</c:v>
                </c:pt>
                <c:pt idx="6">
                  <c:v>0.48</c:v>
                </c:pt>
                <c:pt idx="7">
                  <c:v>0.52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0.6</c:v>
                </c:pt>
              </c:numCache>
            </c:numRef>
          </c:xVal>
          <c:yVal>
            <c:numRef>
              <c:f>'[7]1.0MPa'!$O$4:$O$15</c:f>
              <c:numCache>
                <c:formatCode>General</c:formatCode>
                <c:ptCount val="12"/>
                <c:pt idx="0">
                  <c:v>1226666.6666666665</c:v>
                </c:pt>
                <c:pt idx="1">
                  <c:v>1266666.6666666667</c:v>
                </c:pt>
                <c:pt idx="2">
                  <c:v>1293333.3333333333</c:v>
                </c:pt>
                <c:pt idx="3">
                  <c:v>1333333.3333333333</c:v>
                </c:pt>
                <c:pt idx="4">
                  <c:v>1386666.6666666667</c:v>
                </c:pt>
                <c:pt idx="5">
                  <c:v>1426666.6666666663</c:v>
                </c:pt>
                <c:pt idx="6">
                  <c:v>1453333.333333333</c:v>
                </c:pt>
                <c:pt idx="7">
                  <c:v>1493333.3333333333</c:v>
                </c:pt>
                <c:pt idx="8">
                  <c:v>1533333.3333333333</c:v>
                </c:pt>
                <c:pt idx="9">
                  <c:v>1573333.3333333337</c:v>
                </c:pt>
                <c:pt idx="10">
                  <c:v>1600000</c:v>
                </c:pt>
                <c:pt idx="11">
                  <c:v>1640000</c:v>
                </c:pt>
              </c:numCache>
            </c:numRef>
          </c:yVal>
          <c:smooth val="0"/>
        </c:ser>
        <c:ser>
          <c:idx val="9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'[7]2.0MPa'!$M$4:$M$15</c:f>
              <c:numCache>
                <c:formatCode>General</c:formatCode>
                <c:ptCount val="12"/>
                <c:pt idx="0">
                  <c:v>0.24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0.64</c:v>
                </c:pt>
                <c:pt idx="4">
                  <c:v>0.68</c:v>
                </c:pt>
                <c:pt idx="5">
                  <c:v>0.72</c:v>
                </c:pt>
                <c:pt idx="6">
                  <c:v>0.76</c:v>
                </c:pt>
                <c:pt idx="7">
                  <c:v>0.8</c:v>
                </c:pt>
                <c:pt idx="8">
                  <c:v>0.84</c:v>
                </c:pt>
                <c:pt idx="9">
                  <c:v>0.88</c:v>
                </c:pt>
                <c:pt idx="10">
                  <c:v>0.92</c:v>
                </c:pt>
                <c:pt idx="11">
                  <c:v>0.92</c:v>
                </c:pt>
              </c:numCache>
            </c:numRef>
          </c:xVal>
          <c:yVal>
            <c:numRef>
              <c:f>'[7]2.0MPa'!$O$4:$O$15</c:f>
              <c:numCache>
                <c:formatCode>General</c:formatCode>
                <c:ptCount val="12"/>
                <c:pt idx="0">
                  <c:v>2426666.6666666665</c:v>
                </c:pt>
                <c:pt idx="1">
                  <c:v>2560000</c:v>
                </c:pt>
                <c:pt idx="2">
                  <c:v>2666666.6666666665</c:v>
                </c:pt>
                <c:pt idx="3">
                  <c:v>2800000</c:v>
                </c:pt>
                <c:pt idx="4">
                  <c:v>2853333.3333333326</c:v>
                </c:pt>
                <c:pt idx="5">
                  <c:v>2906666.666666666</c:v>
                </c:pt>
                <c:pt idx="6">
                  <c:v>2986666.6666666665</c:v>
                </c:pt>
                <c:pt idx="7">
                  <c:v>3066666.6666666665</c:v>
                </c:pt>
                <c:pt idx="8">
                  <c:v>3120000</c:v>
                </c:pt>
                <c:pt idx="9">
                  <c:v>3200000</c:v>
                </c:pt>
                <c:pt idx="10">
                  <c:v>3280000</c:v>
                </c:pt>
                <c:pt idx="11">
                  <c:v>3333333.3333333335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94864"/>
        <c:axId val="351895424"/>
      </c:scatterChart>
      <c:valAx>
        <c:axId val="351894864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895424"/>
        <c:crosses val="autoZero"/>
        <c:crossBetween val="midCat"/>
      </c:valAx>
      <c:valAx>
        <c:axId val="35189542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8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Sheet1!$Q$2:$Q$18</c:f>
              <c:numCache>
                <c:formatCode>General</c:formatCode>
                <c:ptCount val="17"/>
                <c:pt idx="0">
                  <c:v>0</c:v>
                </c:pt>
                <c:pt idx="1">
                  <c:v>-0.49573622328900002</c:v>
                </c:pt>
                <c:pt idx="2">
                  <c:v>-0.99773667972999991</c:v>
                </c:pt>
                <c:pt idx="3">
                  <c:v>-1.570613056</c:v>
                </c:pt>
                <c:pt idx="4">
                  <c:v>-2.1737929560499998</c:v>
                </c:pt>
                <c:pt idx="5">
                  <c:v>-2.8273951247099998</c:v>
                </c:pt>
                <c:pt idx="6">
                  <c:v>-3.4904707591299999</c:v>
                </c:pt>
                <c:pt idx="7">
                  <c:v>-4.1843475486799999</c:v>
                </c:pt>
                <c:pt idx="8">
                  <c:v>-4.8951919257399998</c:v>
                </c:pt>
                <c:pt idx="9">
                  <c:v>-5.5979064966200003</c:v>
                </c:pt>
                <c:pt idx="10">
                  <c:v>-6.3022853201700002</c:v>
                </c:pt>
                <c:pt idx="11">
                  <c:v>-7.0174831167800003</c:v>
                </c:pt>
                <c:pt idx="12">
                  <c:v>-7.7319109365300003</c:v>
                </c:pt>
                <c:pt idx="13">
                  <c:v>-8.5198292054400007</c:v>
                </c:pt>
                <c:pt idx="14">
                  <c:v>-9.3913404503000013</c:v>
                </c:pt>
                <c:pt idx="15">
                  <c:v>-10.296359480630001</c:v>
                </c:pt>
                <c:pt idx="16">
                  <c:v>-11.264230420830001</c:v>
                </c:pt>
              </c:numCache>
            </c:numRef>
          </c:xVal>
          <c:yVal>
            <c:numRef>
              <c:f>Sheet1!$AH$2:$AH$18</c:f>
              <c:numCache>
                <c:formatCode>General</c:formatCode>
                <c:ptCount val="17"/>
                <c:pt idx="0">
                  <c:v>0</c:v>
                </c:pt>
                <c:pt idx="1">
                  <c:v>-0.24397297221009728</c:v>
                </c:pt>
                <c:pt idx="2">
                  <c:v>-0.63726191662530218</c:v>
                </c:pt>
                <c:pt idx="3">
                  <c:v>-1.1122008358519879</c:v>
                </c:pt>
                <c:pt idx="4">
                  <c:v>-1.6357880366546076</c:v>
                </c:pt>
                <c:pt idx="5">
                  <c:v>-2.1854441194516587</c:v>
                </c:pt>
                <c:pt idx="6">
                  <c:v>-2.7522286906423687</c:v>
                </c:pt>
                <c:pt idx="7">
                  <c:v>-3.3676910169619449</c:v>
                </c:pt>
                <c:pt idx="8">
                  <c:v>-3.9748052155126201</c:v>
                </c:pt>
                <c:pt idx="9">
                  <c:v>-4.6120917397068277</c:v>
                </c:pt>
                <c:pt idx="10">
                  <c:v>-5.2296546673216957</c:v>
                </c:pt>
                <c:pt idx="11">
                  <c:v>-5.8742069889075257</c:v>
                </c:pt>
                <c:pt idx="12">
                  <c:v>-6.6545756724999832</c:v>
                </c:pt>
                <c:pt idx="13">
                  <c:v>-7.8289447332167779</c:v>
                </c:pt>
                <c:pt idx="14">
                  <c:v>-8.9333607974512397</c:v>
                </c:pt>
                <c:pt idx="15">
                  <c:v>-10.219951104696534</c:v>
                </c:pt>
                <c:pt idx="16">
                  <c:v>-11.143053427053283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22960"/>
        <c:axId val="308397792"/>
      </c:scatterChart>
      <c:valAx>
        <c:axId val="31652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8397792"/>
        <c:crosses val="autoZero"/>
        <c:crossBetween val="midCat"/>
      </c:valAx>
      <c:valAx>
        <c:axId val="308397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5229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L_eT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Sheet1!$AE$2:$AE$18</c:f>
              <c:numCache>
                <c:formatCode>General</c:formatCode>
                <c:ptCount val="17"/>
                <c:pt idx="0">
                  <c:v>-6.3601594427999994E-2</c:v>
                </c:pt>
                <c:pt idx="1">
                  <c:v>5.4608869888400025E-2</c:v>
                </c:pt>
                <c:pt idx="2">
                  <c:v>0.17539464710239999</c:v>
                </c:pt>
                <c:pt idx="3">
                  <c:v>0.32462045015519997</c:v>
                </c:pt>
                <c:pt idx="4">
                  <c:v>0.48585706721839994</c:v>
                </c:pt>
                <c:pt idx="5">
                  <c:v>0.66702543025920003</c:v>
                </c:pt>
                <c:pt idx="6">
                  <c:v>0.8525740673512</c:v>
                </c:pt>
                <c:pt idx="7">
                  <c:v>1.0497817360007999</c:v>
                </c:pt>
                <c:pt idx="8">
                  <c:v>1.2544551785368001</c:v>
                </c:pt>
                <c:pt idx="9">
                  <c:v>1.4551587426368</c:v>
                </c:pt>
                <c:pt idx="10">
                  <c:v>1.6570727437760002</c:v>
                </c:pt>
                <c:pt idx="11">
                  <c:v>1.8631523620679999</c:v>
                </c:pt>
                <c:pt idx="12">
                  <c:v>2.0688247100480002</c:v>
                </c:pt>
                <c:pt idx="13">
                  <c:v>2.3039695079400007</c:v>
                </c:pt>
                <c:pt idx="14">
                  <c:v>2.5727351290520009</c:v>
                </c:pt>
                <c:pt idx="15">
                  <c:v>2.8546608402400002</c:v>
                </c:pt>
                <c:pt idx="16">
                  <c:v>3.161864658712001</c:v>
                </c:pt>
              </c:numCache>
            </c:numRef>
          </c:xVal>
          <c:yVal>
            <c:numRef>
              <c:f>Sheet1!$AF$2:$AF$18</c:f>
              <c:numCache>
                <c:formatCode>General</c:formatCode>
                <c:ptCount val="17"/>
                <c:pt idx="0">
                  <c:v>0</c:v>
                </c:pt>
                <c:pt idx="1">
                  <c:v>5.6096246461680009E-2</c:v>
                </c:pt>
                <c:pt idx="2">
                  <c:v>0.17698363348664004</c:v>
                </c:pt>
                <c:pt idx="3">
                  <c:v>0.3230278863328</c:v>
                </c:pt>
                <c:pt idx="4">
                  <c:v>0.48892981946025599</c:v>
                </c:pt>
                <c:pt idx="5">
                  <c:v>0.66922289314487204</c:v>
                </c:pt>
                <c:pt idx="6">
                  <c:v>0.86628410678968004</c:v>
                </c:pt>
                <c:pt idx="7">
                  <c:v>1.07899761725552</c:v>
                </c:pt>
                <c:pt idx="8">
                  <c:v>1.3002475788660799</c:v>
                </c:pt>
                <c:pt idx="9">
                  <c:v>1.5294781192056</c:v>
                </c:pt>
                <c:pt idx="10">
                  <c:v>1.7630084435324802</c:v>
                </c:pt>
                <c:pt idx="11">
                  <c:v>1.9999295511708</c:v>
                </c:pt>
                <c:pt idx="12">
                  <c:v>2.2439382566723198</c:v>
                </c:pt>
                <c:pt idx="13">
                  <c:v>2.5098894795088005</c:v>
                </c:pt>
                <c:pt idx="14">
                  <c:v>2.7809846982912001</c:v>
                </c:pt>
                <c:pt idx="15">
                  <c:v>3.080833785572</c:v>
                </c:pt>
                <c:pt idx="16">
                  <c:v>3.4038097824567997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7296"/>
        <c:axId val="316147856"/>
      </c:scatterChart>
      <c:valAx>
        <c:axId val="3161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147856"/>
        <c:crosses val="autoZero"/>
        <c:crossBetween val="midCat"/>
      </c:valAx>
      <c:valAx>
        <c:axId val="3161478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1472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0.27445761545300001</c:v>
                </c:pt>
                <c:pt idx="1">
                  <c:v>2.9321241071499999</c:v>
                </c:pt>
                <c:pt idx="2">
                  <c:v>7.2958134227700002</c:v>
                </c:pt>
                <c:pt idx="3">
                  <c:v>12.6645159101</c:v>
                </c:pt>
                <c:pt idx="4">
                  <c:v>18.692536509699998</c:v>
                </c:pt>
                <c:pt idx="5">
                  <c:v>25.174781428900001</c:v>
                </c:pt>
                <c:pt idx="6">
                  <c:v>31.936603830799999</c:v>
                </c:pt>
                <c:pt idx="7">
                  <c:v>39.091746239000003</c:v>
                </c:pt>
                <c:pt idx="8">
                  <c:v>46.318068554100002</c:v>
                </c:pt>
                <c:pt idx="9">
                  <c:v>53.602098507400001</c:v>
                </c:pt>
                <c:pt idx="10">
                  <c:v>60.737736992099997</c:v>
                </c:pt>
                <c:pt idx="11">
                  <c:v>67.499461242500004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3.38300767307E-5</c:v>
                </c:pt>
                <c:pt idx="1">
                  <c:v>6.7451876430199995E-2</c:v>
                </c:pt>
                <c:pt idx="2">
                  <c:v>0.63316205617300003</c:v>
                </c:pt>
                <c:pt idx="3">
                  <c:v>1.71085025796</c:v>
                </c:pt>
                <c:pt idx="4">
                  <c:v>2.9644431186700002</c:v>
                </c:pt>
                <c:pt idx="5">
                  <c:v>4.5056537499699996</c:v>
                </c:pt>
                <c:pt idx="6">
                  <c:v>6.2781881118199996</c:v>
                </c:pt>
                <c:pt idx="7">
                  <c:v>8.2186370242900004</c:v>
                </c:pt>
                <c:pt idx="8">
                  <c:v>10.3800346884</c:v>
                </c:pt>
                <c:pt idx="9">
                  <c:v>12.5848932635</c:v>
                </c:pt>
                <c:pt idx="10">
                  <c:v>14.7566529744</c:v>
                </c:pt>
                <c:pt idx="11">
                  <c:v>17.155480454700001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50096"/>
        <c:axId val="316150656"/>
      </c:scatterChart>
      <c:valAx>
        <c:axId val="31615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150656"/>
        <c:crosses val="autoZero"/>
        <c:crossBetween val="midCat"/>
      </c:valAx>
      <c:valAx>
        <c:axId val="316150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150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Sheet1!$AK$1:$AK$2</c:f>
              <c:strCache>
                <c:ptCount val="2"/>
                <c:pt idx="0">
                  <c:v>deq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950635958838443"/>
                  <c:y val="-4.7514684127621158E-2"/>
                </c:manualLayout>
              </c:layout>
              <c:numFmt formatCode="General" sourceLinked="0"/>
            </c:trendlineLbl>
          </c:trendline>
          <c:xVal>
            <c:numRef>
              <c:f>Sheet1!$AJ$3:$AJ$18</c:f>
              <c:numCache>
                <c:formatCode>General</c:formatCode>
                <c:ptCount val="16"/>
                <c:pt idx="0">
                  <c:v>0.51310436806980553</c:v>
                </c:pt>
                <c:pt idx="1">
                  <c:v>0.21360217819959004</c:v>
                </c:pt>
                <c:pt idx="2">
                  <c:v>4.9181504736628412E-2</c:v>
                </c:pt>
                <c:pt idx="3">
                  <c:v>-4.673261464523959E-2</c:v>
                </c:pt>
                <c:pt idx="4">
                  <c:v>-9.5905860304101864E-2</c:v>
                </c:pt>
                <c:pt idx="5">
                  <c:v>-0.13754893393141954</c:v>
                </c:pt>
                <c:pt idx="6">
                  <c:v>-0.22663656300915269</c:v>
                </c:pt>
                <c:pt idx="7">
                  <c:v>-0.21842454350134988</c:v>
                </c:pt>
                <c:pt idx="8">
                  <c:v>-0.2697947452384164</c:v>
                </c:pt>
                <c:pt idx="9">
                  <c:v>-0.23715675171973594</c:v>
                </c:pt>
                <c:pt idx="10">
                  <c:v>-0.2891108887716598</c:v>
                </c:pt>
                <c:pt idx="11">
                  <c:v>-0.55950261818491498</c:v>
                </c:pt>
                <c:pt idx="12">
                  <c:v>-1.3484567505335887</c:v>
                </c:pt>
                <c:pt idx="13">
                  <c:v>-1.2108461680689242</c:v>
                </c:pt>
                <c:pt idx="14">
                  <c:v>-1.5721568526905871</c:v>
                </c:pt>
                <c:pt idx="15">
                  <c:v>-0.84689767461350041</c:v>
                </c:pt>
              </c:numCache>
            </c:numRef>
          </c:xVal>
          <c:yVal>
            <c:numRef>
              <c:f>Sheet1!$AK$3:$AK$18</c:f>
              <c:numCache>
                <c:formatCode>General</c:formatCode>
                <c:ptCount val="16"/>
                <c:pt idx="0">
                  <c:v>0.32529729628012971</c:v>
                </c:pt>
                <c:pt idx="1">
                  <c:v>0.52438525922027313</c:v>
                </c:pt>
                <c:pt idx="2">
                  <c:v>0.63325189230224765</c:v>
                </c:pt>
                <c:pt idx="3">
                  <c:v>0.698116267736826</c:v>
                </c:pt>
                <c:pt idx="4">
                  <c:v>0.73287477706273485</c:v>
                </c:pt>
                <c:pt idx="5">
                  <c:v>0.75571276158761336</c:v>
                </c:pt>
                <c:pt idx="6">
                  <c:v>0.82061643509276827</c:v>
                </c:pt>
                <c:pt idx="7">
                  <c:v>0.80948559806756659</c:v>
                </c:pt>
                <c:pt idx="8">
                  <c:v>0.84971536559227712</c:v>
                </c:pt>
                <c:pt idx="9">
                  <c:v>0.82341723681982426</c:v>
                </c:pt>
                <c:pt idx="10">
                  <c:v>0.85940309544777271</c:v>
                </c:pt>
                <c:pt idx="11">
                  <c:v>1.0404915781232766</c:v>
                </c:pt>
                <c:pt idx="12">
                  <c:v>1.5658254142890602</c:v>
                </c:pt>
                <c:pt idx="13">
                  <c:v>1.4725547523126146</c:v>
                </c:pt>
                <c:pt idx="14">
                  <c:v>1.7154537429937271</c:v>
                </c:pt>
                <c:pt idx="15">
                  <c:v>1.2308030964756647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52896"/>
        <c:axId val="316153456"/>
      </c:scatterChart>
      <c:valAx>
        <c:axId val="3161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153456"/>
        <c:crossesAt val="0"/>
        <c:crossBetween val="midCat"/>
      </c:valAx>
      <c:valAx>
        <c:axId val="316153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15289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s/t_SMP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53718285214349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Sheet1!$AS$2:$AS$11</c:f>
              <c:numCache>
                <c:formatCode>General</c:formatCode>
                <c:ptCount val="10"/>
                <c:pt idx="1">
                  <c:v>-4.3863214969817564E-2</c:v>
                </c:pt>
                <c:pt idx="2">
                  <c:v>0.1420546350084049</c:v>
                </c:pt>
                <c:pt idx="3">
                  <c:v>0.2316785683189086</c:v>
                </c:pt>
                <c:pt idx="4">
                  <c:v>0.2839159462601662</c:v>
                </c:pt>
                <c:pt idx="5">
                  <c:v>0.31029758448272571</c:v>
                </c:pt>
                <c:pt idx="6">
                  <c:v>0.3319209831695426</c:v>
                </c:pt>
                <c:pt idx="7">
                  <c:v>0.37387862877145028</c:v>
                </c:pt>
                <c:pt idx="8">
                  <c:v>0.37173121669812703</c:v>
                </c:pt>
                <c:pt idx="9">
                  <c:v>0.39326418783996248</c:v>
                </c:pt>
              </c:numCache>
            </c:numRef>
          </c:xVal>
          <c:yVal>
            <c:numRef>
              <c:f>Sheet1!$AT$2:$AT$11</c:f>
              <c:numCache>
                <c:formatCode>General</c:formatCode>
                <c:ptCount val="10"/>
                <c:pt idx="1">
                  <c:v>0.58196499393043877</c:v>
                </c:pt>
                <c:pt idx="2">
                  <c:v>0.61285520357090972</c:v>
                </c:pt>
                <c:pt idx="3">
                  <c:v>0.62018466780870662</c:v>
                </c:pt>
                <c:pt idx="4">
                  <c:v>0.63284085596805728</c:v>
                </c:pt>
                <c:pt idx="5">
                  <c:v>0.64072696390804318</c:v>
                </c:pt>
                <c:pt idx="6">
                  <c:v>0.6445002849767566</c:v>
                </c:pt>
                <c:pt idx="7">
                  <c:v>0.64745369957788146</c:v>
                </c:pt>
                <c:pt idx="8">
                  <c:v>0.64981454824309459</c:v>
                </c:pt>
                <c:pt idx="9">
                  <c:v>0.64695101810891353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55136"/>
        <c:axId val="316155696"/>
      </c:scatterChart>
      <c:valAx>
        <c:axId val="3161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55696"/>
        <c:crosses val="autoZero"/>
        <c:crossBetween val="midCat"/>
      </c:valAx>
      <c:valAx>
        <c:axId val="3161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eT_vMean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Sheet1!$H$5:$H$13</c:f>
              <c:numCache>
                <c:formatCode>General</c:formatCode>
                <c:ptCount val="9"/>
                <c:pt idx="0">
                  <c:v>0.65620651893000004</c:v>
                </c:pt>
                <c:pt idx="1">
                  <c:v>0.656986559784</c:v>
                </c:pt>
                <c:pt idx="2">
                  <c:v>0.65858737946299994</c:v>
                </c:pt>
                <c:pt idx="3">
                  <c:v>0.66088328755000003</c:v>
                </c:pt>
                <c:pt idx="4">
                  <c:v>0.66466620831099998</c:v>
                </c:pt>
                <c:pt idx="5">
                  <c:v>0.66831205754800005</c:v>
                </c:pt>
                <c:pt idx="6">
                  <c:v>0.67281535626300004</c:v>
                </c:pt>
                <c:pt idx="7">
                  <c:v>0.67677387552299995</c:v>
                </c:pt>
                <c:pt idx="8">
                  <c:v>0.68159959106000001</c:v>
                </c:pt>
              </c:numCache>
            </c:numRef>
          </c:xVal>
          <c:yVal>
            <c:numRef>
              <c:f>Sheet1!$M$5:$M$13</c:f>
              <c:numCache>
                <c:formatCode>General</c:formatCode>
                <c:ptCount val="9"/>
                <c:pt idx="0">
                  <c:v>-9.9353481369999996E-2</c:v>
                </c:pt>
                <c:pt idx="1">
                  <c:v>-3.9132667046799997E-2</c:v>
                </c:pt>
                <c:pt idx="2">
                  <c:v>2.46058959109E-2</c:v>
                </c:pt>
                <c:pt idx="3">
                  <c:v>0.12786550727099999</c:v>
                </c:pt>
                <c:pt idx="4">
                  <c:v>0.24123689519399999</c:v>
                </c:pt>
                <c:pt idx="5">
                  <c:v>0.37897965477599999</c:v>
                </c:pt>
                <c:pt idx="6">
                  <c:v>0.52467660267000005</c:v>
                </c:pt>
                <c:pt idx="7">
                  <c:v>0.66333809320600001</c:v>
                </c:pt>
                <c:pt idx="8">
                  <c:v>0.82244170528500005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57936"/>
        <c:axId val="316158496"/>
      </c:scatterChart>
      <c:valAx>
        <c:axId val="3161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58496"/>
        <c:crosses val="autoZero"/>
        <c:crossBetween val="midCat"/>
      </c:valAx>
      <c:valAx>
        <c:axId val="3161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5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avgT_vMean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4342257217847768"/>
                  <c:y val="1.74095946340040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0.27445761545300001</c:v>
                </c:pt>
                <c:pt idx="1">
                  <c:v>2.9321241071499999</c:v>
                </c:pt>
                <c:pt idx="2">
                  <c:v>7.2958134227700002</c:v>
                </c:pt>
                <c:pt idx="3">
                  <c:v>12.6645159101</c:v>
                </c:pt>
                <c:pt idx="4">
                  <c:v>18.692536509699998</c:v>
                </c:pt>
                <c:pt idx="5">
                  <c:v>25.174781428900001</c:v>
                </c:pt>
                <c:pt idx="6">
                  <c:v>31.936603830799999</c:v>
                </c:pt>
                <c:pt idx="7">
                  <c:v>39.091746239000003</c:v>
                </c:pt>
                <c:pt idx="8">
                  <c:v>46.318068554100002</c:v>
                </c:pt>
                <c:pt idx="9">
                  <c:v>53.602098507400001</c:v>
                </c:pt>
                <c:pt idx="10">
                  <c:v>60.737736992099997</c:v>
                </c:pt>
                <c:pt idx="11">
                  <c:v>67.499461242500004</c:v>
                </c:pt>
                <c:pt idx="12">
                  <c:v>73.596190287300004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3.38300767307E-5</c:v>
                </c:pt>
                <c:pt idx="1">
                  <c:v>6.7451876430199995E-2</c:v>
                </c:pt>
                <c:pt idx="2">
                  <c:v>0.63316205617300003</c:v>
                </c:pt>
                <c:pt idx="3">
                  <c:v>1.71085025796</c:v>
                </c:pt>
                <c:pt idx="4">
                  <c:v>2.9644431186700002</c:v>
                </c:pt>
                <c:pt idx="5">
                  <c:v>4.5056537499699996</c:v>
                </c:pt>
                <c:pt idx="6">
                  <c:v>6.2781881118199996</c:v>
                </c:pt>
                <c:pt idx="7">
                  <c:v>8.2186370242900004</c:v>
                </c:pt>
                <c:pt idx="8">
                  <c:v>10.3800346884</c:v>
                </c:pt>
                <c:pt idx="9">
                  <c:v>12.5848932635</c:v>
                </c:pt>
                <c:pt idx="10">
                  <c:v>14.7566529744</c:v>
                </c:pt>
                <c:pt idx="11">
                  <c:v>17.155480454700001</c:v>
                </c:pt>
                <c:pt idx="12">
                  <c:v>19.3169453597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60736"/>
        <c:axId val="316161296"/>
      </c:scatterChart>
      <c:valAx>
        <c:axId val="3161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61296"/>
        <c:crosses val="autoZero"/>
        <c:crossBetween val="midCat"/>
      </c:valAx>
      <c:valAx>
        <c:axId val="316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6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Sheet1!$AI$3:$AI$13</c:f>
              <c:numCache>
                <c:formatCode>General</c:formatCode>
                <c:ptCount val="11"/>
                <c:pt idx="0">
                  <c:v>0.32529729628012971</c:v>
                </c:pt>
                <c:pt idx="1">
                  <c:v>0.84968255550040284</c:v>
                </c:pt>
                <c:pt idx="2">
                  <c:v>1.4829344478026505</c:v>
                </c:pt>
                <c:pt idx="3">
                  <c:v>2.1810507155394765</c:v>
                </c:pt>
                <c:pt idx="4">
                  <c:v>2.9139254926022113</c:v>
                </c:pt>
                <c:pt idx="5">
                  <c:v>3.6696382541898247</c:v>
                </c:pt>
                <c:pt idx="6">
                  <c:v>4.490254689282593</c:v>
                </c:pt>
                <c:pt idx="7">
                  <c:v>5.2997402873501596</c:v>
                </c:pt>
                <c:pt idx="8">
                  <c:v>6.1494556529424367</c:v>
                </c:pt>
                <c:pt idx="9">
                  <c:v>6.9728728897622609</c:v>
                </c:pt>
                <c:pt idx="10">
                  <c:v>7.8322759852100337</c:v>
                </c:pt>
              </c:numCache>
            </c:numRef>
          </c:xVal>
          <c:yVal>
            <c:numRef>
              <c:f>Sheet1!$AL$3:$AL$13</c:f>
              <c:numCache>
                <c:formatCode>General</c:formatCode>
                <c:ptCount val="11"/>
                <c:pt idx="0">
                  <c:v>-1.577339787134123</c:v>
                </c:pt>
                <c:pt idx="1">
                  <c:v>-0.40733825835837306</c:v>
                </c:pt>
                <c:pt idx="2">
                  <c:v>-7.7664994506095139E-2</c:v>
                </c:pt>
                <c:pt idx="3">
                  <c:v>6.6941019433251092E-2</c:v>
                </c:pt>
                <c:pt idx="4">
                  <c:v>0.13086254747158835</c:v>
                </c:pt>
                <c:pt idx="5">
                  <c:v>0.18201218892010579</c:v>
                </c:pt>
                <c:pt idx="6">
                  <c:v>0.27617843528021968</c:v>
                </c:pt>
                <c:pt idx="7">
                  <c:v>0.26983129041798998</c:v>
                </c:pt>
                <c:pt idx="8">
                  <c:v>0.31751190594318768</c:v>
                </c:pt>
                <c:pt idx="9">
                  <c:v>0.28801528692267259</c:v>
                </c:pt>
                <c:pt idx="10">
                  <c:v>0.33640894511908298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[1]Sheet1!$AI$3:$AI$12</c:f>
              <c:numCache>
                <c:formatCode>General</c:formatCode>
                <c:ptCount val="10"/>
                <c:pt idx="0">
                  <c:v>0.54885439110167722</c:v>
                </c:pt>
                <c:pt idx="1">
                  <c:v>1.494020332286357</c:v>
                </c:pt>
                <c:pt idx="2">
                  <c:v>2.5273608384904778</c:v>
                </c:pt>
                <c:pt idx="3">
                  <c:v>3.5613136523300568</c:v>
                </c:pt>
                <c:pt idx="4">
                  <c:v>4.6529492295973638</c:v>
                </c:pt>
                <c:pt idx="5">
                  <c:v>5.7670722058091686</c:v>
                </c:pt>
                <c:pt idx="6">
                  <c:v>6.8988344312179581</c:v>
                </c:pt>
                <c:pt idx="7">
                  <c:v>8.0320898198764201</c:v>
                </c:pt>
                <c:pt idx="8">
                  <c:v>9.1821915803855738</c:v>
                </c:pt>
                <c:pt idx="9">
                  <c:v>10.336740142625192</c:v>
                </c:pt>
              </c:numCache>
            </c:numRef>
          </c:xVal>
          <c:yVal>
            <c:numRef>
              <c:f>[1]Sheet1!$AL$3:$AL$12</c:f>
              <c:numCache>
                <c:formatCode>General</c:formatCode>
                <c:ptCount val="10"/>
                <c:pt idx="0">
                  <c:v>-0.11371817385873463</c:v>
                </c:pt>
                <c:pt idx="1">
                  <c:v>-9.5152269178447421E-2</c:v>
                </c:pt>
                <c:pt idx="2">
                  <c:v>5.0663452787079413E-2</c:v>
                </c:pt>
                <c:pt idx="3">
                  <c:v>5.7354420816676618E-2</c:v>
                </c:pt>
                <c:pt idx="4">
                  <c:v>0.14798485489741264</c:v>
                </c:pt>
                <c:pt idx="5">
                  <c:v>0.17254173218149146</c:v>
                </c:pt>
                <c:pt idx="6">
                  <c:v>0.20885411923532787</c:v>
                </c:pt>
                <c:pt idx="7">
                  <c:v>0.22120932542206106</c:v>
                </c:pt>
                <c:pt idx="8">
                  <c:v>0.23093991906557673</c:v>
                </c:pt>
                <c:pt idx="9">
                  <c:v>0.2531760565938489</c:v>
                </c:pt>
              </c:numCache>
            </c:numRef>
          </c:yVal>
          <c:smooth val="1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[2]Sheet1!$AI$3:$AI$16</c:f>
              <c:numCache>
                <c:formatCode>General</c:formatCode>
                <c:ptCount val="14"/>
                <c:pt idx="0">
                  <c:v>-6.753334645742866E-3</c:v>
                </c:pt>
                <c:pt idx="1">
                  <c:v>4.9557312531724164E-2</c:v>
                </c:pt>
                <c:pt idx="2">
                  <c:v>0.44774792462942514</c:v>
                </c:pt>
                <c:pt idx="3">
                  <c:v>0.65572432833772676</c:v>
                </c:pt>
                <c:pt idx="4">
                  <c:v>1.0562161126028426</c:v>
                </c:pt>
                <c:pt idx="5">
                  <c:v>1.317925026807842</c:v>
                </c:pt>
                <c:pt idx="6">
                  <c:v>1.5762252616629322</c:v>
                </c:pt>
                <c:pt idx="7">
                  <c:v>1.9987447661231041</c:v>
                </c:pt>
                <c:pt idx="8">
                  <c:v>2.7295975622353241</c:v>
                </c:pt>
                <c:pt idx="9">
                  <c:v>3.6447866601874441</c:v>
                </c:pt>
                <c:pt idx="10">
                  <c:v>4.9533962104460727</c:v>
                </c:pt>
                <c:pt idx="11">
                  <c:v>6.072026441671861</c:v>
                </c:pt>
                <c:pt idx="12">
                  <c:v>7.3938581455549457</c:v>
                </c:pt>
                <c:pt idx="13">
                  <c:v>12.195872827034629</c:v>
                </c:pt>
              </c:numCache>
            </c:numRef>
          </c:xVal>
          <c:yVal>
            <c:numRef>
              <c:f>[2]Sheet1!$AL$3:$AL$16</c:f>
              <c:numCache>
                <c:formatCode>General</c:formatCode>
                <c:ptCount val="14"/>
                <c:pt idx="0">
                  <c:v>-0.53599328257875956</c:v>
                </c:pt>
                <c:pt idx="1">
                  <c:v>-0.10206301654403697</c:v>
                </c:pt>
                <c:pt idx="2">
                  <c:v>-0.18185043410289684</c:v>
                </c:pt>
                <c:pt idx="3">
                  <c:v>-0.40623641118784642</c:v>
                </c:pt>
                <c:pt idx="4">
                  <c:v>-0.22813569225052713</c:v>
                </c:pt>
                <c:pt idx="5">
                  <c:v>-0.59055685902794042</c:v>
                </c:pt>
                <c:pt idx="6">
                  <c:v>-0.24307601010757854</c:v>
                </c:pt>
                <c:pt idx="7">
                  <c:v>-0.33319520988695417</c:v>
                </c:pt>
                <c:pt idx="8">
                  <c:v>-0.2291658167520477</c:v>
                </c:pt>
                <c:pt idx="9">
                  <c:v>-0.19752223571742861</c:v>
                </c:pt>
                <c:pt idx="10">
                  <c:v>-0.15975059373886086</c:v>
                </c:pt>
                <c:pt idx="11">
                  <c:v>-0.19939303947464121</c:v>
                </c:pt>
                <c:pt idx="12">
                  <c:v>-6.7404537958304811E-2</c:v>
                </c:pt>
                <c:pt idx="13">
                  <c:v>-4.6232642187011341E-2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36080"/>
        <c:axId val="353636640"/>
      </c:scatterChart>
      <c:valAx>
        <c:axId val="3536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36640"/>
        <c:crosses val="autoZero"/>
        <c:crossBetween val="midCat"/>
      </c:valAx>
      <c:valAx>
        <c:axId val="3536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748140</xdr:colOff>
      <xdr:row>38</xdr:row>
      <xdr:rowOff>164370</xdr:rowOff>
    </xdr:from>
    <xdr:to>
      <xdr:col>33</xdr:col>
      <xdr:colOff>76590</xdr:colOff>
      <xdr:row>58</xdr:row>
      <xdr:rowOff>152850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106800</xdr:colOff>
      <xdr:row>18</xdr:row>
      <xdr:rowOff>84720</xdr:rowOff>
    </xdr:from>
    <xdr:to>
      <xdr:col>40</xdr:col>
      <xdr:colOff>547115</xdr:colOff>
      <xdr:row>38</xdr:row>
      <xdr:rowOff>73200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217080</xdr:colOff>
      <xdr:row>18</xdr:row>
      <xdr:rowOff>16560</xdr:rowOff>
    </xdr:from>
    <xdr:to>
      <xdr:col>33</xdr:col>
      <xdr:colOff>503640</xdr:colOff>
      <xdr:row>38</xdr:row>
      <xdr:rowOff>5040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253698</xdr:colOff>
      <xdr:row>18</xdr:row>
      <xdr:rowOff>100303</xdr:rowOff>
    </xdr:from>
    <xdr:to>
      <xdr:col>16</xdr:col>
      <xdr:colOff>816430</xdr:colOff>
      <xdr:row>38</xdr:row>
      <xdr:rowOff>88783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664560</xdr:colOff>
      <xdr:row>18</xdr:row>
      <xdr:rowOff>150480</xdr:rowOff>
    </xdr:from>
    <xdr:to>
      <xdr:col>47</xdr:col>
      <xdr:colOff>734400</xdr:colOff>
      <xdr:row>38</xdr:row>
      <xdr:rowOff>138960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80683</xdr:colOff>
      <xdr:row>0</xdr:row>
      <xdr:rowOff>165847</xdr:rowOff>
    </xdr:from>
    <xdr:to>
      <xdr:col>51</xdr:col>
      <xdr:colOff>708212</xdr:colOff>
      <xdr:row>17</xdr:row>
      <xdr:rowOff>13447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968829</xdr:colOff>
      <xdr:row>17</xdr:row>
      <xdr:rowOff>70758</xdr:rowOff>
    </xdr:from>
    <xdr:to>
      <xdr:col>11</xdr:col>
      <xdr:colOff>707572</xdr:colOff>
      <xdr:row>34</xdr:row>
      <xdr:rowOff>38101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</xdr:row>
      <xdr:rowOff>125186</xdr:rowOff>
    </xdr:from>
    <xdr:to>
      <xdr:col>4</xdr:col>
      <xdr:colOff>783771</xdr:colOff>
      <xdr:row>34</xdr:row>
      <xdr:rowOff>92529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19</xdr:row>
      <xdr:rowOff>0</xdr:rowOff>
    </xdr:from>
    <xdr:to>
      <xdr:col>53</xdr:col>
      <xdr:colOff>598715</xdr:colOff>
      <xdr:row>35</xdr:row>
      <xdr:rowOff>130629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353786</xdr:colOff>
      <xdr:row>39</xdr:row>
      <xdr:rowOff>84364</xdr:rowOff>
    </xdr:from>
    <xdr:to>
      <xdr:col>16</xdr:col>
      <xdr:colOff>367393</xdr:colOff>
      <xdr:row>56</xdr:row>
      <xdr:rowOff>51707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</xdr:colOff>
      <xdr:row>2</xdr:row>
      <xdr:rowOff>7044</xdr:rowOff>
    </xdr:from>
    <xdr:to>
      <xdr:col>25</xdr:col>
      <xdr:colOff>751115</xdr:colOff>
      <xdr:row>17</xdr:row>
      <xdr:rowOff>119743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424542</xdr:colOff>
      <xdr:row>17</xdr:row>
      <xdr:rowOff>119743</xdr:rowOff>
    </xdr:from>
    <xdr:to>
      <xdr:col>25</xdr:col>
      <xdr:colOff>751114</xdr:colOff>
      <xdr:row>33</xdr:row>
      <xdr:rowOff>137672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25</xdr:col>
      <xdr:colOff>765842</xdr:colOff>
      <xdr:row>50</xdr:row>
      <xdr:rowOff>17929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5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_an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MP_5PP_an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romShukuSensei/Triaxial%20test%20Data&#65343;Shu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I3">
            <v>0.54885439110167722</v>
          </cell>
          <cell r="AL3">
            <v>-0.11371817385873463</v>
          </cell>
        </row>
        <row r="4">
          <cell r="AI4">
            <v>1.494020332286357</v>
          </cell>
          <cell r="AL4">
            <v>-9.5152269178447421E-2</v>
          </cell>
        </row>
        <row r="5">
          <cell r="AI5">
            <v>2.5273608384904778</v>
          </cell>
          <cell r="AL5">
            <v>5.0663452787079413E-2</v>
          </cell>
        </row>
        <row r="6">
          <cell r="AI6">
            <v>3.5613136523300568</v>
          </cell>
          <cell r="AL6">
            <v>5.7354420816676618E-2</v>
          </cell>
        </row>
        <row r="7">
          <cell r="AI7">
            <v>4.6529492295973638</v>
          </cell>
          <cell r="AL7">
            <v>0.14798485489741264</v>
          </cell>
        </row>
        <row r="8">
          <cell r="AI8">
            <v>5.7670722058091686</v>
          </cell>
          <cell r="AL8">
            <v>0.17254173218149146</v>
          </cell>
        </row>
        <row r="9">
          <cell r="AI9">
            <v>6.8988344312179581</v>
          </cell>
          <cell r="AL9">
            <v>0.20885411923532787</v>
          </cell>
        </row>
        <row r="10">
          <cell r="AI10">
            <v>8.0320898198764201</v>
          </cell>
          <cell r="AL10">
            <v>0.22120932542206106</v>
          </cell>
        </row>
        <row r="11">
          <cell r="AI11">
            <v>9.1821915803855738</v>
          </cell>
          <cell r="AL11">
            <v>0.23093991906557673</v>
          </cell>
        </row>
        <row r="12">
          <cell r="AI12">
            <v>10.336740142625192</v>
          </cell>
          <cell r="AL12">
            <v>0.2531760565938489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I3">
            <v>-6.753334645742866E-3</v>
          </cell>
          <cell r="AL3">
            <v>-0.53599328257875956</v>
          </cell>
        </row>
        <row r="4">
          <cell r="AI4">
            <v>4.9557312531724164E-2</v>
          </cell>
          <cell r="AL4">
            <v>-0.10206301654403697</v>
          </cell>
        </row>
        <row r="5">
          <cell r="AI5">
            <v>0.44774792462942514</v>
          </cell>
          <cell r="AL5">
            <v>-0.18185043410289684</v>
          </cell>
        </row>
        <row r="6">
          <cell r="AI6">
            <v>0.65572432833772676</v>
          </cell>
          <cell r="AL6">
            <v>-0.40623641118784642</v>
          </cell>
        </row>
        <row r="7">
          <cell r="AI7">
            <v>1.0562161126028426</v>
          </cell>
          <cell r="AL7">
            <v>-0.22813569225052713</v>
          </cell>
        </row>
        <row r="8">
          <cell r="AI8">
            <v>1.317925026807842</v>
          </cell>
          <cell r="AL8">
            <v>-0.59055685902794042</v>
          </cell>
        </row>
        <row r="9">
          <cell r="AI9">
            <v>1.5762252616629322</v>
          </cell>
          <cell r="AL9">
            <v>-0.24307601010757854</v>
          </cell>
        </row>
        <row r="10">
          <cell r="AI10">
            <v>1.9987447661231041</v>
          </cell>
          <cell r="AL10">
            <v>-0.33319520988695417</v>
          </cell>
        </row>
        <row r="11">
          <cell r="AI11">
            <v>2.7295975622353241</v>
          </cell>
          <cell r="AL11">
            <v>-0.2291658167520477</v>
          </cell>
        </row>
        <row r="12">
          <cell r="AI12">
            <v>3.6447866601874441</v>
          </cell>
          <cell r="AL12">
            <v>-0.19752223571742861</v>
          </cell>
        </row>
        <row r="13">
          <cell r="AI13">
            <v>4.9533962104460727</v>
          </cell>
          <cell r="AL13">
            <v>-0.15975059373886086</v>
          </cell>
        </row>
        <row r="14">
          <cell r="AI14">
            <v>6.072026441671861</v>
          </cell>
          <cell r="AL14">
            <v>-0.19939303947464121</v>
          </cell>
        </row>
        <row r="15">
          <cell r="AI15">
            <v>7.3938581455549457</v>
          </cell>
          <cell r="AL15">
            <v>-6.7404537958304811E-2</v>
          </cell>
        </row>
        <row r="16">
          <cell r="AI16">
            <v>12.195872827034629</v>
          </cell>
          <cell r="AL16">
            <v>-4.6232642187011341E-2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N1" t="str">
            <v>p</v>
          </cell>
        </row>
        <row r="2">
          <cell r="H2">
            <v>0.66639920393499996</v>
          </cell>
          <cell r="AH2">
            <v>0</v>
          </cell>
          <cell r="AN2">
            <v>2515.4747919599999</v>
          </cell>
        </row>
        <row r="3">
          <cell r="H3">
            <v>0.66399543185400001</v>
          </cell>
          <cell r="AH3">
            <v>0.14424947367496221</v>
          </cell>
          <cell r="AN3">
            <v>7369.2502595533333</v>
          </cell>
        </row>
        <row r="4">
          <cell r="H4">
            <v>0.66111647616900004</v>
          </cell>
          <cell r="S4">
            <v>1.7791724876673038</v>
          </cell>
          <cell r="AH4">
            <v>0.31701453970485183</v>
          </cell>
          <cell r="AM4">
            <v>-0.25846031743976117</v>
          </cell>
          <cell r="AN4">
            <v>25328.292626999999</v>
          </cell>
        </row>
        <row r="5">
          <cell r="H5">
            <v>0.66271334744400001</v>
          </cell>
          <cell r="S5">
            <v>1.6952820291245141</v>
          </cell>
          <cell r="AM5">
            <v>0.14353325313589424</v>
          </cell>
          <cell r="AN5">
            <v>49400.543063766672</v>
          </cell>
        </row>
        <row r="6">
          <cell r="H6">
            <v>0.66446645010899996</v>
          </cell>
          <cell r="S6">
            <v>1.6430471240679103</v>
          </cell>
          <cell r="AM6">
            <v>0.15797152743862058</v>
          </cell>
          <cell r="AN6">
            <v>76159.720779999989</v>
          </cell>
        </row>
        <row r="7">
          <cell r="H7">
            <v>0.66913458300600004</v>
          </cell>
          <cell r="S7">
            <v>1.6060480957773602</v>
          </cell>
          <cell r="AM7">
            <v>0.42086763389772519</v>
          </cell>
          <cell r="AN7">
            <v>104360.67064436666</v>
          </cell>
        </row>
        <row r="8">
          <cell r="H8">
            <v>0.67458942665199995</v>
          </cell>
          <cell r="S8">
            <v>1.5771220727932944</v>
          </cell>
          <cell r="AM8">
            <v>0.48848005432346142</v>
          </cell>
          <cell r="AN8">
            <v>134186.94364290001</v>
          </cell>
        </row>
        <row r="9">
          <cell r="H9">
            <v>0.68120604074900004</v>
          </cell>
          <cell r="S9">
            <v>1.5557788159001118</v>
          </cell>
          <cell r="AM9">
            <v>0.59581284523786626</v>
          </cell>
          <cell r="AN9">
            <v>162015.33762943334</v>
          </cell>
        </row>
        <row r="10">
          <cell r="H10">
            <v>0.68814664427100003</v>
          </cell>
          <cell r="S10">
            <v>1.5387791731773075</v>
          </cell>
          <cell r="AM10">
            <v>0.62811470867285035</v>
          </cell>
          <cell r="AN10">
            <v>188604.79414103334</v>
          </cell>
        </row>
        <row r="11">
          <cell r="H11">
            <v>0.69543474577300002</v>
          </cell>
          <cell r="S11">
            <v>1.5250687514480294</v>
          </cell>
          <cell r="AM11">
            <v>0.65305827708544939</v>
          </cell>
          <cell r="AN11">
            <v>213458.34164</v>
          </cell>
        </row>
        <row r="12">
          <cell r="H12">
            <v>0.70338931476199995</v>
          </cell>
          <cell r="S12">
            <v>1.5124885807499173</v>
          </cell>
          <cell r="AM12">
            <v>0.71912224442397543</v>
          </cell>
          <cell r="AN12">
            <v>239369.36507900001</v>
          </cell>
        </row>
        <row r="13">
          <cell r="H13">
            <v>0.71358375624199999</v>
          </cell>
          <cell r="S13">
            <v>1.5032290814821763</v>
          </cell>
          <cell r="AM13">
            <v>0.91894060342452721</v>
          </cell>
          <cell r="AN13">
            <v>260588.73698333334</v>
          </cell>
        </row>
        <row r="14">
          <cell r="H14">
            <v>0.72185379502000002</v>
          </cell>
          <cell r="S14">
            <v>1.4959143877519445</v>
          </cell>
          <cell r="AM14">
            <v>0.7444785689338701</v>
          </cell>
          <cell r="AN14">
            <v>278776.51919733331</v>
          </cell>
        </row>
        <row r="15">
          <cell r="H15">
            <v>0.73535420229799997</v>
          </cell>
          <cell r="AN15">
            <v>277316.525586</v>
          </cell>
        </row>
        <row r="16">
          <cell r="H16">
            <v>0.76002962424499998</v>
          </cell>
          <cell r="AN16">
            <v>262834.2941623333</v>
          </cell>
        </row>
        <row r="17">
          <cell r="H17">
            <v>0.76969494942200001</v>
          </cell>
          <cell r="AN17">
            <v>259877.62820366668</v>
          </cell>
        </row>
        <row r="18">
          <cell r="H18">
            <v>0.79135584571499995</v>
          </cell>
          <cell r="AN18">
            <v>239984.43078466668</v>
          </cell>
        </row>
        <row r="19">
          <cell r="H19">
            <v>0.80615180037800005</v>
          </cell>
          <cell r="AN19">
            <v>227261.10964966667</v>
          </cell>
        </row>
        <row r="20">
          <cell r="H20">
            <v>0.82066995659300002</v>
          </cell>
          <cell r="AN20">
            <v>224684.30001266664</v>
          </cell>
        </row>
        <row r="21">
          <cell r="H21">
            <v>0.83237988097799998</v>
          </cell>
          <cell r="AN21">
            <v>217753.80798666668</v>
          </cell>
        </row>
        <row r="22">
          <cell r="H22">
            <v>0.84161996215199997</v>
          </cell>
          <cell r="AN22">
            <v>200858.89943166668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J1" t="str">
            <v>p</v>
          </cell>
        </row>
        <row r="2">
          <cell r="H2">
            <v>0.66913343112099999</v>
          </cell>
          <cell r="AB2">
            <v>-1.2581269359657199E-9</v>
          </cell>
          <cell r="AJ2">
            <v>2722.5836246366666</v>
          </cell>
        </row>
        <row r="3">
          <cell r="H3">
            <v>0.65843335421799998</v>
          </cell>
          <cell r="AB3">
            <v>0.64105581271286516</v>
          </cell>
          <cell r="AJ3">
            <v>43859.805339299994</v>
          </cell>
        </row>
        <row r="4">
          <cell r="H4">
            <v>0.651271657994</v>
          </cell>
          <cell r="AB4">
            <v>1.0701225422241167</v>
          </cell>
          <cell r="AH4">
            <v>-1.001470118774145E-2</v>
          </cell>
          <cell r="AI4">
            <v>-0.83345712356215607</v>
          </cell>
          <cell r="AJ4">
            <v>125791.86203140001</v>
          </cell>
        </row>
        <row r="5">
          <cell r="H5">
            <v>0.647773694791</v>
          </cell>
          <cell r="AB5">
            <v>1.2796901620335754</v>
          </cell>
          <cell r="AH5">
            <v>0.10297022987030997</v>
          </cell>
          <cell r="AI5">
            <v>-0.62835226819569101</v>
          </cell>
          <cell r="AJ5">
            <v>240700.15517366666</v>
          </cell>
        </row>
        <row r="6">
          <cell r="H6">
            <v>0.64305980651799999</v>
          </cell>
          <cell r="AB6">
            <v>1.5621054671954515</v>
          </cell>
          <cell r="AH6">
            <v>-2.8201705654644724E-2</v>
          </cell>
          <cell r="AI6">
            <v>-0.49458463535073421</v>
          </cell>
          <cell r="AJ6">
            <v>384207.03470800002</v>
          </cell>
        </row>
        <row r="7">
          <cell r="H7">
            <v>0.64203364061099999</v>
          </cell>
          <cell r="AB7">
            <v>1.6235844291454193</v>
          </cell>
          <cell r="AH7">
            <v>0.14156182902449857</v>
          </cell>
          <cell r="AI7">
            <v>-0.39902729687810506</v>
          </cell>
          <cell r="AJ7">
            <v>550081.61634333339</v>
          </cell>
        </row>
        <row r="8">
          <cell r="H8">
            <v>0.63810672446700001</v>
          </cell>
          <cell r="AB8">
            <v>1.858851189179811</v>
          </cell>
          <cell r="AH8">
            <v>-6.2213432411639832E-2</v>
          </cell>
          <cell r="AI8">
            <v>-0.32777950378491999</v>
          </cell>
          <cell r="AJ8">
            <v>729663.24277466664</v>
          </cell>
        </row>
        <row r="9">
          <cell r="H9">
            <v>0.63851383399200001</v>
          </cell>
          <cell r="AH9">
            <v>0.16525609328443758</v>
          </cell>
          <cell r="AI9">
            <v>-0.27089075727502265</v>
          </cell>
          <cell r="AJ9">
            <v>923395.66245333327</v>
          </cell>
        </row>
        <row r="10">
          <cell r="H10">
            <v>0.63766538666499994</v>
          </cell>
          <cell r="AH10">
            <v>7.6956313198329351E-2</v>
          </cell>
          <cell r="AI10">
            <v>-0.22521157035147468</v>
          </cell>
          <cell r="AJ10">
            <v>1123146.0568890001</v>
          </cell>
        </row>
        <row r="11">
          <cell r="H11">
            <v>0.63743120925999996</v>
          </cell>
          <cell r="AH11">
            <v>9.5993580260320427E-2</v>
          </cell>
          <cell r="AI11">
            <v>-0.18763128447393695</v>
          </cell>
          <cell r="AJ11">
            <v>1325751.0573406667</v>
          </cell>
        </row>
        <row r="12">
          <cell r="H12">
            <v>0.63903546103499997</v>
          </cell>
          <cell r="AH12">
            <v>0.18574166829914701</v>
          </cell>
          <cell r="AI12">
            <v>-0.15534501226470768</v>
          </cell>
          <cell r="AJ12">
            <v>1534206.2600356666</v>
          </cell>
        </row>
        <row r="13">
          <cell r="H13">
            <v>0.63991141178499999</v>
          </cell>
          <cell r="AH13">
            <v>0.13581612683979227</v>
          </cell>
          <cell r="AI13">
            <v>-0.12774208980007856</v>
          </cell>
          <cell r="AJ13">
            <v>1742907.02988</v>
          </cell>
        </row>
        <row r="14">
          <cell r="H14">
            <v>0.64078517544199998</v>
          </cell>
          <cell r="AH14">
            <v>0.12618471177517912</v>
          </cell>
          <cell r="AI14">
            <v>-0.1043811194262325</v>
          </cell>
          <cell r="AJ14">
            <v>1945440.1324166667</v>
          </cell>
        </row>
        <row r="15">
          <cell r="H15">
            <v>0.64158719462400005</v>
          </cell>
          <cell r="AH15">
            <v>0.11566007238908453</v>
          </cell>
          <cell r="AI15">
            <v>-8.3624936569897168E-2</v>
          </cell>
          <cell r="AJ15">
            <v>2148422.9221899998</v>
          </cell>
        </row>
        <row r="16">
          <cell r="H16">
            <v>0.64371388454</v>
          </cell>
          <cell r="AH16">
            <v>0.18078935926801798</v>
          </cell>
          <cell r="AI16">
            <v>-6.5596546175016895E-2</v>
          </cell>
          <cell r="AJ16">
            <v>2344706.9102633335</v>
          </cell>
        </row>
        <row r="17">
          <cell r="H17">
            <v>0.64602498064699998</v>
          </cell>
          <cell r="AH17">
            <v>0.18375557949601082</v>
          </cell>
          <cell r="AI17">
            <v>-4.9805681380314278E-2</v>
          </cell>
          <cell r="AJ17">
            <v>2533717.0905633331</v>
          </cell>
        </row>
        <row r="18">
          <cell r="H18">
            <v>0.67549807377299997</v>
          </cell>
          <cell r="AJ18">
            <v>2476147.9672166668</v>
          </cell>
        </row>
        <row r="19">
          <cell r="H19">
            <v>0.70194551813700001</v>
          </cell>
          <cell r="AJ19">
            <v>2340834.2788733332</v>
          </cell>
        </row>
        <row r="20">
          <cell r="H20">
            <v>0.72558047761300004</v>
          </cell>
          <cell r="AJ20">
            <v>2043583.4373233335</v>
          </cell>
        </row>
        <row r="21">
          <cell r="H21">
            <v>0.74272010639899999</v>
          </cell>
          <cell r="AJ21">
            <v>1953237.6313733335</v>
          </cell>
        </row>
        <row r="22">
          <cell r="H22">
            <v>0.74942898528599999</v>
          </cell>
          <cell r="AJ22">
            <v>1916767.8576733333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J1" t="str">
            <v>p</v>
          </cell>
        </row>
        <row r="2">
          <cell r="H2">
            <v>0.66856762524799995</v>
          </cell>
          <cell r="AB2">
            <v>-2.8766988791062431E-9</v>
          </cell>
          <cell r="AJ2">
            <v>2556.0498433166663</v>
          </cell>
        </row>
        <row r="3">
          <cell r="H3">
            <v>0.66148360454900001</v>
          </cell>
          <cell r="AB3">
            <v>0.42455699990888718</v>
          </cell>
          <cell r="AJ3">
            <v>19947.490459600001</v>
          </cell>
        </row>
        <row r="4">
          <cell r="H4">
            <v>0.65960356567800005</v>
          </cell>
          <cell r="AB4">
            <v>0.53723081921390747</v>
          </cell>
          <cell r="AH4">
            <v>0.16597698812040054</v>
          </cell>
          <cell r="AI4">
            <v>-1.1603654269013373</v>
          </cell>
          <cell r="AJ4">
            <v>51321.077509900002</v>
          </cell>
        </row>
        <row r="5">
          <cell r="H5">
            <v>0.65891715554100005</v>
          </cell>
          <cell r="AB5">
            <v>0.57836850681094454</v>
          </cell>
          <cell r="AH5">
            <v>0.16982878124691986</v>
          </cell>
          <cell r="AI5">
            <v>-0.94666463391337563</v>
          </cell>
          <cell r="AJ5">
            <v>90638.674862666681</v>
          </cell>
        </row>
        <row r="6">
          <cell r="H6">
            <v>0.66271595139999995</v>
          </cell>
          <cell r="AH6">
            <v>0.35747439555111671</v>
          </cell>
          <cell r="AI6">
            <v>-0.80804441706302466</v>
          </cell>
          <cell r="AJ6">
            <v>135775.63518106667</v>
          </cell>
        </row>
        <row r="7">
          <cell r="H7">
            <v>0.66523049103700005</v>
          </cell>
          <cell r="AH7">
            <v>0.26536010491779577</v>
          </cell>
          <cell r="AI7">
            <v>-0.71349880983306391</v>
          </cell>
          <cell r="AJ7">
            <v>182157.4419312333</v>
          </cell>
        </row>
        <row r="8">
          <cell r="H8">
            <v>0.67034931713599999</v>
          </cell>
          <cell r="AH8">
            <v>0.37338157435594571</v>
          </cell>
          <cell r="AI8">
            <v>-0.64101153956551093</v>
          </cell>
          <cell r="AJ8">
            <v>230725.84384566665</v>
          </cell>
        </row>
        <row r="9">
          <cell r="H9">
            <v>0.67424289687799999</v>
          </cell>
          <cell r="AH9">
            <v>0.30089670409071234</v>
          </cell>
          <cell r="AI9">
            <v>-0.58398747226474779</v>
          </cell>
          <cell r="AJ9">
            <v>279898.81311533332</v>
          </cell>
        </row>
        <row r="10">
          <cell r="H10">
            <v>0.68019538562799997</v>
          </cell>
          <cell r="AH10">
            <v>0.38860833784657633</v>
          </cell>
          <cell r="AI10">
            <v>-0.53794111159506497</v>
          </cell>
          <cell r="AJ10">
            <v>328777.82239633333</v>
          </cell>
        </row>
        <row r="11">
          <cell r="H11">
            <v>0.68619973532199996</v>
          </cell>
          <cell r="AH11">
            <v>0.37901283568604083</v>
          </cell>
          <cell r="AI11">
            <v>-0.50114672123623261</v>
          </cell>
          <cell r="AJ11">
            <v>375151.09649433335</v>
          </cell>
        </row>
        <row r="12">
          <cell r="H12">
            <v>0.69121646928500002</v>
          </cell>
          <cell r="AH12">
            <v>0.320947103175098</v>
          </cell>
          <cell r="AI12">
            <v>-0.47221003902114345</v>
          </cell>
          <cell r="AJ12">
            <v>417071.63527299999</v>
          </cell>
        </row>
        <row r="13">
          <cell r="H13">
            <v>0.70293230756799996</v>
          </cell>
          <cell r="AH13">
            <v>0.58680871115449817</v>
          </cell>
          <cell r="AI13">
            <v>-0.46018627157936731</v>
          </cell>
          <cell r="AJ13">
            <v>436089.82460366673</v>
          </cell>
        </row>
        <row r="14">
          <cell r="H14">
            <v>0.72158282396999995</v>
          </cell>
          <cell r="AJ14">
            <v>438582.73709499999</v>
          </cell>
        </row>
        <row r="15">
          <cell r="H15">
            <v>0.75704675798700005</v>
          </cell>
          <cell r="AJ15">
            <v>416502.71381466667</v>
          </cell>
        </row>
        <row r="16">
          <cell r="H16">
            <v>0.77541323647299998</v>
          </cell>
          <cell r="AJ16">
            <v>381694.40478300001</v>
          </cell>
        </row>
        <row r="17">
          <cell r="H17">
            <v>0.78313690683199999</v>
          </cell>
          <cell r="AJ17">
            <v>388242.81343566667</v>
          </cell>
        </row>
        <row r="18">
          <cell r="H18">
            <v>0.79893115098</v>
          </cell>
          <cell r="AJ18">
            <v>366378.21504033334</v>
          </cell>
        </row>
        <row r="19">
          <cell r="H19">
            <v>0.80890892131900005</v>
          </cell>
          <cell r="AJ19">
            <v>354765.25591166667</v>
          </cell>
        </row>
        <row r="20">
          <cell r="H20">
            <v>0.81794738788099997</v>
          </cell>
          <cell r="AJ20">
            <v>344064.58078100003</v>
          </cell>
        </row>
        <row r="21">
          <cell r="H21">
            <v>0.824322696094</v>
          </cell>
          <cell r="AJ21">
            <v>335611.59035799996</v>
          </cell>
        </row>
        <row r="22">
          <cell r="H22">
            <v>0.83257688879400005</v>
          </cell>
          <cell r="AJ22">
            <v>325519.39665399998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M1" t="str">
            <v>p</v>
          </cell>
        </row>
        <row r="2">
          <cell r="H2">
            <v>0.66646536926099997</v>
          </cell>
          <cell r="AG2">
            <v>0</v>
          </cell>
          <cell r="AM2">
            <v>4106.9553853066673</v>
          </cell>
        </row>
        <row r="3">
          <cell r="H3">
            <v>0.66556772195000002</v>
          </cell>
          <cell r="AG3">
            <v>5.3865344432457718E-2</v>
          </cell>
          <cell r="AM3">
            <v>5761.6743281733334</v>
          </cell>
        </row>
        <row r="4">
          <cell r="H4">
            <v>0.66536663810399999</v>
          </cell>
          <cell r="AG4">
            <v>6.5931832564114501E-2</v>
          </cell>
          <cell r="AM4">
            <v>7405.8367656199998</v>
          </cell>
        </row>
        <row r="5">
          <cell r="H5">
            <v>0.66302441650199995</v>
          </cell>
          <cell r="AG5">
            <v>0.20648210412712587</v>
          </cell>
          <cell r="AM5">
            <v>21936.117588533336</v>
          </cell>
        </row>
        <row r="6">
          <cell r="H6">
            <v>0.66038939709400002</v>
          </cell>
          <cell r="AG6">
            <v>0.36460236612624319</v>
          </cell>
          <cell r="AM6">
            <v>36318.869721266667</v>
          </cell>
        </row>
        <row r="7">
          <cell r="H7">
            <v>0.65767799919000003</v>
          </cell>
          <cell r="AG7">
            <v>0.52730589144476259</v>
          </cell>
          <cell r="AM7">
            <v>72222.599868833335</v>
          </cell>
        </row>
        <row r="8">
          <cell r="H8">
            <v>0.65322336020299998</v>
          </cell>
          <cell r="AG8">
            <v>0.79461651602591443</v>
          </cell>
          <cell r="AM8">
            <v>108136.4873031</v>
          </cell>
        </row>
        <row r="9">
          <cell r="H9">
            <v>0.65145040859600001</v>
          </cell>
          <cell r="AG9">
            <v>0.90100646205798496</v>
          </cell>
          <cell r="AM9">
            <v>143582.74536593331</v>
          </cell>
        </row>
        <row r="10">
          <cell r="H10">
            <v>0.64758750283400002</v>
          </cell>
          <cell r="AG10">
            <v>1.1328088045040929</v>
          </cell>
          <cell r="AM10">
            <v>213529.95551066668</v>
          </cell>
        </row>
        <row r="11">
          <cell r="H11">
            <v>0.643154163981</v>
          </cell>
          <cell r="AG11">
            <v>1.3988412666707584</v>
          </cell>
          <cell r="AM11">
            <v>351129.61407700001</v>
          </cell>
        </row>
        <row r="12">
          <cell r="H12">
            <v>0.63852400466000003</v>
          </cell>
          <cell r="AG12">
            <v>1.6766843833899037</v>
          </cell>
          <cell r="AM12">
            <v>553358.39021333342</v>
          </cell>
        </row>
        <row r="13">
          <cell r="H13">
            <v>0.633348014741</v>
          </cell>
          <cell r="AG13">
            <v>1.9872812919410454</v>
          </cell>
          <cell r="AM13">
            <v>884538.46030033333</v>
          </cell>
        </row>
        <row r="14">
          <cell r="H14">
            <v>0.62794881211200004</v>
          </cell>
          <cell r="AG14">
            <v>2.3112725808445922</v>
          </cell>
          <cell r="AM14">
            <v>1208844.9112596668</v>
          </cell>
        </row>
        <row r="15">
          <cell r="H15">
            <v>0.62583470071000002</v>
          </cell>
          <cell r="AG15">
            <v>2.4381345871602456</v>
          </cell>
          <cell r="AM15">
            <v>1593289.4812243332</v>
          </cell>
        </row>
        <row r="16">
          <cell r="H16">
            <v>0.62081168931899999</v>
          </cell>
          <cell r="AM16">
            <v>3077479.3139999998</v>
          </cell>
        </row>
        <row r="17">
          <cell r="H17">
            <v>0.61991251754200005</v>
          </cell>
          <cell r="AM17">
            <v>3149873.1465000003</v>
          </cell>
        </row>
        <row r="18">
          <cell r="H18">
            <v>0.61975572199499995</v>
          </cell>
          <cell r="AM18">
            <v>3191323.3898399998</v>
          </cell>
        </row>
        <row r="19">
          <cell r="H19">
            <v>0.61942730607499996</v>
          </cell>
          <cell r="AM19">
            <v>3244294.1384266666</v>
          </cell>
        </row>
        <row r="20">
          <cell r="H20">
            <v>0.61954613572999995</v>
          </cell>
          <cell r="AM20">
            <v>3276028.1375433332</v>
          </cell>
        </row>
        <row r="21">
          <cell r="H21">
            <v>0.61937001910400002</v>
          </cell>
          <cell r="AM21">
            <v>3318692.9327400005</v>
          </cell>
        </row>
        <row r="22">
          <cell r="H22">
            <v>0.61926614113900003</v>
          </cell>
          <cell r="AM22">
            <v>3357921.8003700003</v>
          </cell>
        </row>
        <row r="23">
          <cell r="H23">
            <v>0.61948058070300005</v>
          </cell>
          <cell r="AM23">
            <v>3398756.7125800005</v>
          </cell>
        </row>
        <row r="24">
          <cell r="H24">
            <v>0.61976108403499997</v>
          </cell>
          <cell r="AM24">
            <v>3439488.7483300003</v>
          </cell>
        </row>
        <row r="25">
          <cell r="H25">
            <v>0.61983983604600001</v>
          </cell>
          <cell r="AM25">
            <v>3479842.398876667</v>
          </cell>
        </row>
        <row r="26">
          <cell r="H26">
            <v>0.61982703361799996</v>
          </cell>
          <cell r="AM26">
            <v>3521739.86613</v>
          </cell>
        </row>
        <row r="27">
          <cell r="H27">
            <v>0.61990636369700003</v>
          </cell>
          <cell r="AM27">
            <v>3561663.4304366671</v>
          </cell>
        </row>
        <row r="28">
          <cell r="H28">
            <v>0.61992653927600005</v>
          </cell>
          <cell r="AM28">
            <v>3602188.0835633334</v>
          </cell>
        </row>
        <row r="29">
          <cell r="H29">
            <v>0.62010047130900003</v>
          </cell>
          <cell r="AM29">
            <v>3640502.4133299999</v>
          </cell>
        </row>
        <row r="30">
          <cell r="H30">
            <v>0.62014200250200002</v>
          </cell>
          <cell r="AM30">
            <v>3679348.9489100003</v>
          </cell>
        </row>
        <row r="31">
          <cell r="H31">
            <v>0.62025069367499996</v>
          </cell>
          <cell r="AM31">
            <v>3718870.0421299995</v>
          </cell>
        </row>
        <row r="32">
          <cell r="H32">
            <v>0.62017174486100002</v>
          </cell>
          <cell r="AM32">
            <v>3757014.8603233336</v>
          </cell>
        </row>
        <row r="33">
          <cell r="H33">
            <v>0.620187979532</v>
          </cell>
          <cell r="AM33">
            <v>3796343.2359599997</v>
          </cell>
        </row>
        <row r="34">
          <cell r="H34">
            <v>0.62012017645899997</v>
          </cell>
          <cell r="AM34">
            <v>3835198.2817299999</v>
          </cell>
        </row>
        <row r="35">
          <cell r="H35">
            <v>0.62004360295700001</v>
          </cell>
          <cell r="AM35">
            <v>3875151.693463333</v>
          </cell>
        </row>
        <row r="36">
          <cell r="H36">
            <v>0.62003210886000004</v>
          </cell>
          <cell r="AM36">
            <v>3912426.9029633328</v>
          </cell>
        </row>
        <row r="37">
          <cell r="H37">
            <v>0.61995971701200003</v>
          </cell>
          <cell r="AM37">
            <v>3950701.9832299999</v>
          </cell>
        </row>
        <row r="38">
          <cell r="H38">
            <v>0.62006655914099995</v>
          </cell>
          <cell r="AM38">
            <v>3984476.0139066665</v>
          </cell>
        </row>
        <row r="39">
          <cell r="H39">
            <v>0.61997581659500001</v>
          </cell>
          <cell r="AM39">
            <v>4022791.3413999998</v>
          </cell>
        </row>
        <row r="40">
          <cell r="H40">
            <v>0.62000134571099996</v>
          </cell>
          <cell r="AM40">
            <v>4058363.7796233334</v>
          </cell>
        </row>
        <row r="41">
          <cell r="H41">
            <v>0.61991859899000001</v>
          </cell>
          <cell r="AM41">
            <v>4097249.6913566664</v>
          </cell>
        </row>
        <row r="42">
          <cell r="H42">
            <v>0.61991266643599996</v>
          </cell>
          <cell r="AM42">
            <v>4134288.922056667</v>
          </cell>
        </row>
        <row r="43">
          <cell r="H43">
            <v>0.619853186936</v>
          </cell>
          <cell r="AM43">
            <v>4172860.2460333332</v>
          </cell>
        </row>
        <row r="44">
          <cell r="H44">
            <v>0.61990588172500005</v>
          </cell>
          <cell r="AM44">
            <v>4209130.131153333</v>
          </cell>
        </row>
        <row r="45">
          <cell r="H45">
            <v>0.61995746249799999</v>
          </cell>
          <cell r="AM45">
            <v>4243826.481126667</v>
          </cell>
        </row>
        <row r="46">
          <cell r="H46">
            <v>0.61993297328499997</v>
          </cell>
          <cell r="AM46">
            <v>4282205.6777233332</v>
          </cell>
        </row>
        <row r="47">
          <cell r="H47">
            <v>0.619946742537</v>
          </cell>
          <cell r="AM47">
            <v>4314703.0392133333</v>
          </cell>
        </row>
        <row r="48">
          <cell r="H48">
            <v>0.61994728131400001</v>
          </cell>
          <cell r="AM48">
            <v>4349235.8520133337</v>
          </cell>
        </row>
        <row r="49">
          <cell r="H49">
            <v>0.62001229483700004</v>
          </cell>
          <cell r="AM49">
            <v>4381254.5362799997</v>
          </cell>
        </row>
        <row r="50">
          <cell r="H50">
            <v>0.62008149838000004</v>
          </cell>
          <cell r="AM50">
            <v>4416859.6151533332</v>
          </cell>
        </row>
        <row r="51">
          <cell r="H51">
            <v>0.62203829102599995</v>
          </cell>
          <cell r="AM51">
            <v>4441997.5997633329</v>
          </cell>
        </row>
        <row r="52">
          <cell r="H52">
            <v>0.62252962585500005</v>
          </cell>
          <cell r="AM52">
            <v>4467680.6248433329</v>
          </cell>
        </row>
        <row r="53">
          <cell r="H53">
            <v>0.62290063769299997</v>
          </cell>
          <cell r="AM53">
            <v>4501890.32455</v>
          </cell>
        </row>
        <row r="54">
          <cell r="H54">
            <v>0.62910073050500004</v>
          </cell>
          <cell r="AM54">
            <v>4526587.9635699997</v>
          </cell>
        </row>
        <row r="55">
          <cell r="H55">
            <v>0.62985085873400004</v>
          </cell>
          <cell r="AM55">
            <v>4546602.9327199999</v>
          </cell>
        </row>
        <row r="56">
          <cell r="H56">
            <v>0.63382601869199995</v>
          </cell>
          <cell r="AM56">
            <v>4504669.4323499994</v>
          </cell>
        </row>
        <row r="57">
          <cell r="H57">
            <v>0.64741114942</v>
          </cell>
          <cell r="AM57">
            <v>4420304.6449633334</v>
          </cell>
        </row>
        <row r="58">
          <cell r="H58">
            <v>0.65200140395999995</v>
          </cell>
          <cell r="AM58">
            <v>4328553.8880799999</v>
          </cell>
        </row>
        <row r="59">
          <cell r="H59">
            <v>0.65695245660699997</v>
          </cell>
          <cell r="AM59">
            <v>4181480.6652233335</v>
          </cell>
        </row>
        <row r="60">
          <cell r="H60">
            <v>0.66754180867900004</v>
          </cell>
          <cell r="AM60">
            <v>3964303.9730933332</v>
          </cell>
        </row>
        <row r="61">
          <cell r="H61">
            <v>0.676611784306</v>
          </cell>
          <cell r="AM61">
            <v>3820875.1690933332</v>
          </cell>
        </row>
        <row r="62">
          <cell r="H62">
            <v>0.68488369175999997</v>
          </cell>
          <cell r="AM62">
            <v>3779202.60702</v>
          </cell>
        </row>
        <row r="63">
          <cell r="H63">
            <v>0.686614227962</v>
          </cell>
          <cell r="AM63">
            <v>3745923.5076899999</v>
          </cell>
        </row>
        <row r="64">
          <cell r="H64">
            <v>0.68881401561099997</v>
          </cell>
          <cell r="AM64">
            <v>3692916.2203466669</v>
          </cell>
        </row>
        <row r="65">
          <cell r="H65">
            <v>0.69065251975700004</v>
          </cell>
          <cell r="AM65">
            <v>3629429.1049233335</v>
          </cell>
        </row>
        <row r="66">
          <cell r="H66">
            <v>0.69432723089500004</v>
          </cell>
          <cell r="AM66">
            <v>3617032.1073366664</v>
          </cell>
        </row>
        <row r="67">
          <cell r="H67">
            <v>0.69482618938399998</v>
          </cell>
          <cell r="AM67">
            <v>3632799.9652433335</v>
          </cell>
        </row>
        <row r="68">
          <cell r="H68">
            <v>0.69580284466700004</v>
          </cell>
          <cell r="AM68">
            <v>3623077.3107333332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2MPa"/>
      <sheetName val="0.5MPa"/>
      <sheetName val="1.0MPa"/>
      <sheetName val="2.0MPa"/>
      <sheetName val="4.0MPa"/>
      <sheetName val="8.0MPa"/>
      <sheetName val="interpolated"/>
      <sheetName val="original"/>
    </sheetNames>
    <sheetDataSet>
      <sheetData sheetId="0">
        <row r="4">
          <cell r="M4">
            <v>0</v>
          </cell>
          <cell r="O4">
            <v>200000</v>
          </cell>
        </row>
        <row r="5">
          <cell r="M5">
            <v>0.12</v>
          </cell>
          <cell r="O5">
            <v>272000</v>
          </cell>
        </row>
        <row r="6">
          <cell r="M6">
            <v>0.16</v>
          </cell>
          <cell r="O6">
            <v>288000</v>
          </cell>
        </row>
        <row r="7">
          <cell r="M7">
            <v>0.16</v>
          </cell>
          <cell r="O7">
            <v>301333.33333333331</v>
          </cell>
        </row>
      </sheetData>
      <sheetData sheetId="1">
        <row r="4">
          <cell r="M4">
            <v>0.08</v>
          </cell>
          <cell r="O4">
            <v>613333.33333333326</v>
          </cell>
        </row>
        <row r="5">
          <cell r="M5">
            <v>0.16</v>
          </cell>
          <cell r="O5">
            <v>666666.66666666663</v>
          </cell>
        </row>
        <row r="6">
          <cell r="M6">
            <v>0.2</v>
          </cell>
          <cell r="O6">
            <v>680000</v>
          </cell>
        </row>
        <row r="7">
          <cell r="M7">
            <v>0.24</v>
          </cell>
          <cell r="O7">
            <v>700000</v>
          </cell>
        </row>
        <row r="8">
          <cell r="M8">
            <v>0.32</v>
          </cell>
          <cell r="O8">
            <v>726666.66666666651</v>
          </cell>
        </row>
        <row r="9">
          <cell r="M9">
            <v>0.32</v>
          </cell>
          <cell r="O9">
            <v>746666.66666666663</v>
          </cell>
        </row>
        <row r="10">
          <cell r="M10">
            <v>0.32</v>
          </cell>
          <cell r="O10">
            <v>760000.00000000012</v>
          </cell>
        </row>
        <row r="11">
          <cell r="M11">
            <v>0.36</v>
          </cell>
          <cell r="O11">
            <v>786666.66666666686</v>
          </cell>
        </row>
        <row r="12">
          <cell r="M12">
            <v>0.36</v>
          </cell>
          <cell r="O12">
            <v>800000</v>
          </cell>
        </row>
        <row r="13">
          <cell r="M13">
            <v>0.36</v>
          </cell>
          <cell r="O13">
            <v>813333.33333333337</v>
          </cell>
        </row>
      </sheetData>
      <sheetData sheetId="2">
        <row r="4">
          <cell r="M4">
            <v>0.24</v>
          </cell>
          <cell r="O4">
            <v>1226666.6666666665</v>
          </cell>
        </row>
        <row r="5">
          <cell r="M5">
            <v>0.28000000000000003</v>
          </cell>
          <cell r="O5">
            <v>1266666.6666666667</v>
          </cell>
        </row>
        <row r="6">
          <cell r="M6">
            <v>0.32</v>
          </cell>
          <cell r="O6">
            <v>1293333.3333333333</v>
          </cell>
        </row>
        <row r="7">
          <cell r="M7">
            <v>0.36</v>
          </cell>
          <cell r="O7">
            <v>1333333.3333333333</v>
          </cell>
        </row>
        <row r="8">
          <cell r="M8">
            <v>0.4</v>
          </cell>
          <cell r="O8">
            <v>1386666.6666666667</v>
          </cell>
        </row>
        <row r="9">
          <cell r="M9">
            <v>0.44</v>
          </cell>
          <cell r="O9">
            <v>1426666.6666666663</v>
          </cell>
        </row>
        <row r="10">
          <cell r="M10">
            <v>0.48</v>
          </cell>
          <cell r="O10">
            <v>1453333.333333333</v>
          </cell>
        </row>
        <row r="11">
          <cell r="M11">
            <v>0.52</v>
          </cell>
          <cell r="O11">
            <v>1493333.3333333333</v>
          </cell>
        </row>
        <row r="12">
          <cell r="M12">
            <v>0.52</v>
          </cell>
          <cell r="O12">
            <v>1533333.3333333333</v>
          </cell>
        </row>
        <row r="13">
          <cell r="M13">
            <v>0.56000000000000005</v>
          </cell>
          <cell r="O13">
            <v>1573333.3333333337</v>
          </cell>
        </row>
        <row r="14">
          <cell r="M14">
            <v>0.6</v>
          </cell>
          <cell r="O14">
            <v>1600000</v>
          </cell>
        </row>
        <row r="15">
          <cell r="M15">
            <v>0.6</v>
          </cell>
          <cell r="O15">
            <v>1640000</v>
          </cell>
        </row>
      </sheetData>
      <sheetData sheetId="3">
        <row r="4">
          <cell r="M4">
            <v>0.24</v>
          </cell>
          <cell r="O4">
            <v>2426666.6666666665</v>
          </cell>
        </row>
        <row r="5">
          <cell r="M5">
            <v>0.28000000000000003</v>
          </cell>
          <cell r="O5">
            <v>2560000</v>
          </cell>
        </row>
        <row r="6">
          <cell r="M6">
            <v>0.44</v>
          </cell>
          <cell r="O6">
            <v>2666666.6666666665</v>
          </cell>
        </row>
        <row r="7">
          <cell r="M7">
            <v>0.64</v>
          </cell>
          <cell r="O7">
            <v>2800000</v>
          </cell>
        </row>
        <row r="8">
          <cell r="M8">
            <v>0.68</v>
          </cell>
          <cell r="O8">
            <v>2853333.3333333326</v>
          </cell>
        </row>
        <row r="9">
          <cell r="M9">
            <v>0.72</v>
          </cell>
          <cell r="O9">
            <v>2906666.666666666</v>
          </cell>
        </row>
        <row r="10">
          <cell r="M10">
            <v>0.76</v>
          </cell>
          <cell r="O10">
            <v>2986666.6666666665</v>
          </cell>
        </row>
        <row r="11">
          <cell r="M11">
            <v>0.8</v>
          </cell>
          <cell r="O11">
            <v>3066666.6666666665</v>
          </cell>
        </row>
        <row r="12">
          <cell r="M12">
            <v>0.84</v>
          </cell>
          <cell r="O12">
            <v>3120000</v>
          </cell>
        </row>
        <row r="13">
          <cell r="M13">
            <v>0.88</v>
          </cell>
          <cell r="O13">
            <v>3200000</v>
          </cell>
        </row>
        <row r="14">
          <cell r="M14">
            <v>0.92</v>
          </cell>
          <cell r="O14">
            <v>3280000</v>
          </cell>
        </row>
        <row r="15">
          <cell r="M15">
            <v>0.92</v>
          </cell>
          <cell r="O15">
            <v>3333333.3333333335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tabSelected="1" topLeftCell="T1" zoomScale="85" zoomScaleNormal="85" workbookViewId="0">
      <selection activeCell="AJ3" sqref="AJ3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8.88671875" style="1"/>
    <col min="19" max="19" width="14.21875" style="1" bestFit="1" customWidth="1"/>
    <col min="20" max="20" width="6.44140625" style="1" customWidth="1"/>
    <col min="21" max="28" width="13.77734375" style="1"/>
    <col min="29" max="29" width="18.5546875" style="1"/>
    <col min="30" max="30" width="10.6640625" style="1"/>
    <col min="31" max="35" width="11.5546875" style="1"/>
    <col min="36" max="36" width="8.88671875" style="1"/>
    <col min="37" max="37" width="11.5546875" style="1"/>
    <col min="38" max="38" width="8.88671875" style="1"/>
    <col min="39" max="1028" width="11.5546875" style="1"/>
    <col min="1029" max="16384" width="8.88671875" style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2" t="s">
        <v>32</v>
      </c>
      <c r="AJ1" s="1" t="s">
        <v>33</v>
      </c>
      <c r="AK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</row>
    <row r="2" spans="1:46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S2" s="1">
        <f>1.35*(1-0.0723)*(AM2/3255000)^(-0.0723)-2.09581</f>
        <v>-4.1333894196249332E-6</v>
      </c>
      <c r="T2" s="1">
        <v>47684</v>
      </c>
      <c r="U2" s="1">
        <v>1446.4643691399999</v>
      </c>
      <c r="V2" s="1">
        <v>1405.6445962800001</v>
      </c>
      <c r="W2" s="1">
        <v>4626.5361883799997</v>
      </c>
      <c r="X2" s="1">
        <v>5.6205037251799999</v>
      </c>
      <c r="Y2" s="1">
        <v>4.21834734761</v>
      </c>
      <c r="Z2" s="1">
        <v>1547.3016110900001</v>
      </c>
      <c r="AA2" s="1">
        <v>1500.702327</v>
      </c>
      <c r="AB2" s="1">
        <v>4838.2050772800003</v>
      </c>
      <c r="AC2" s="1">
        <v>7.0953452014199995E-4</v>
      </c>
      <c r="AD2" s="1">
        <f>-(0.4*AH2+0.08*P2)</f>
        <v>0</v>
      </c>
      <c r="AE2" s="2">
        <f>-(0.4*(Q2+0.15900398607)+0.08*P2)</f>
        <v>-6.3601594427999994E-2</v>
      </c>
      <c r="AF2" s="1">
        <f>0.4*I2+0.08*M2</f>
        <v>0</v>
      </c>
      <c r="AG2" s="1">
        <f>-100*((H2+1)/(0.669157311059+1)-1)</f>
        <v>0</v>
      </c>
      <c r="AH2" s="1">
        <f>(AG2-P2)/2</f>
        <v>0</v>
      </c>
      <c r="AI2" s="1">
        <f>2/3*(P2-Q2)</f>
        <v>0</v>
      </c>
      <c r="AM2" s="1">
        <f t="shared" ref="AM2:AM18" si="0">(Z2+AA2+AB2)/3</f>
        <v>2628.7363384566665</v>
      </c>
      <c r="AN2" s="1">
        <f t="shared" ref="AN2:AN18" si="1">(AB2-AA2)</f>
        <v>3337.5027502800003</v>
      </c>
      <c r="AO2" s="1">
        <v>0</v>
      </c>
      <c r="AP2" s="1">
        <v>0</v>
      </c>
      <c r="AQ2" s="1">
        <f t="shared" ref="AQ2:AQ18" si="2">SQRT(Z2/(Z2+2*AB2))</f>
        <v>0.37129511577523239</v>
      </c>
      <c r="AR2" s="1">
        <f t="shared" ref="AR2:AR18" si="3">SQRT(AB2/(Z2+2*AB2))</f>
        <v>0.65655918887845011</v>
      </c>
    </row>
    <row r="3" spans="1:46" x14ac:dyDescent="0.25">
      <c r="A3" s="1">
        <v>2.0630845361499999</v>
      </c>
      <c r="B3" s="1">
        <v>2.9321241071499999</v>
      </c>
      <c r="C3" s="1">
        <v>1.4605614088900001</v>
      </c>
      <c r="D3" s="1">
        <v>0.18161164238899999</v>
      </c>
      <c r="E3" s="1">
        <v>0.184185284566</v>
      </c>
      <c r="F3" s="1">
        <v>6.7451876430199995E-2</v>
      </c>
      <c r="G3" s="1">
        <v>8.8709591069900007E-2</v>
      </c>
      <c r="H3" s="1">
        <v>0.66059279198599996</v>
      </c>
      <c r="I3" s="1">
        <v>0.17679806481300001</v>
      </c>
      <c r="J3" s="1">
        <v>8.9736898301799997E-2</v>
      </c>
      <c r="K3" s="1">
        <v>-7.51942975664E-3</v>
      </c>
      <c r="L3" s="1">
        <v>2.2651673506499999E-2</v>
      </c>
      <c r="M3" s="1">
        <v>-0.18278724329400001</v>
      </c>
      <c r="N3" s="1">
        <v>0.52469359698600004</v>
      </c>
      <c r="O3" s="1">
        <v>8.28251332466E-2</v>
      </c>
      <c r="P3" s="1">
        <v>1.0010503124900001</v>
      </c>
      <c r="Q3" s="1">
        <v>-0.49573622328900002</v>
      </c>
      <c r="R3" s="1">
        <f>P3/Q3</f>
        <v>-2.0193204883202904</v>
      </c>
      <c r="S3" s="1">
        <f t="shared" ref="S3:S18" si="4">1.35*(1-0.0723)*(AM3/3255000)^(-0.0723)</f>
        <v>1.7631894446897889</v>
      </c>
      <c r="T3" s="1">
        <v>47684</v>
      </c>
      <c r="U3" s="1">
        <v>15970.516851599999</v>
      </c>
      <c r="V3" s="1">
        <v>15464.952757700001</v>
      </c>
      <c r="W3" s="1">
        <v>51026.175265799997</v>
      </c>
      <c r="X3" s="1">
        <v>62.2247540535</v>
      </c>
      <c r="Y3" s="1">
        <v>46.231109236999998</v>
      </c>
      <c r="Z3" s="1">
        <v>16597.014188500001</v>
      </c>
      <c r="AA3" s="1">
        <v>16165.8181047</v>
      </c>
      <c r="AB3" s="1">
        <v>53323.2485514</v>
      </c>
      <c r="AC3" s="1">
        <v>9.9960518485399993E-4</v>
      </c>
      <c r="AD3" s="1">
        <f>-(0.4*AH3+0.08*P3)</f>
        <v>1.7505163884838915E-2</v>
      </c>
      <c r="AE3" s="2">
        <f>-(0.4*(Q3+0.15900398607)+0.08*P3)</f>
        <v>5.4608869888400025E-2</v>
      </c>
      <c r="AF3" s="1">
        <f>0.4*I3+0.08*M3</f>
        <v>5.6096246461680009E-2</v>
      </c>
      <c r="AG3" s="1">
        <f>-100*((H3+1)/(0.669157311059+1)-1)</f>
        <v>0.51310436806980553</v>
      </c>
      <c r="AH3" s="1">
        <f>(AG3-P3)/2</f>
        <v>-0.24397297221009728</v>
      </c>
      <c r="AI3" s="1">
        <f>2/3*(P3-AG3)</f>
        <v>0.32529729628012971</v>
      </c>
      <c r="AJ3" s="1">
        <f t="shared" ref="AJ3:AJ18" si="5">AG3-AG2</f>
        <v>0.51310436806980553</v>
      </c>
      <c r="AK3" s="1">
        <f t="shared" ref="AK3:AK18" si="6">AI3-AI2</f>
        <v>0.32529729628012971</v>
      </c>
      <c r="AL3" s="1">
        <f>-(AJ3/AK3)</f>
        <v>-1.577339787134123</v>
      </c>
      <c r="AM3" s="1">
        <f t="shared" si="0"/>
        <v>28695.360281533332</v>
      </c>
      <c r="AN3" s="1">
        <f t="shared" si="1"/>
        <v>37157.430446700004</v>
      </c>
      <c r="AO3" s="1">
        <f>(P3-P2)</f>
        <v>1.0010503124900001</v>
      </c>
      <c r="AP3" s="1">
        <f t="shared" ref="AP3:AP18" si="7">(AH3-AH2)</f>
        <v>-0.24397297221009728</v>
      </c>
      <c r="AQ3" s="1">
        <f t="shared" si="2"/>
        <v>0.36697201879640795</v>
      </c>
      <c r="AR3" s="1">
        <f t="shared" si="3"/>
        <v>0.65777334144083732</v>
      </c>
      <c r="AS3" s="1">
        <f t="shared" ref="AS3:AS18" si="8">-(AO3*AQ3+2*AP3*AR3)/(SQRT(2)*(AO3*AR3-AP3*AQ3))</f>
        <v>-4.3863214969817564E-2</v>
      </c>
      <c r="AT3" s="1">
        <f t="shared" ref="AT3:AT18" si="9">SQRT((AB3+Z3*2)*(2*AB3+Z3)/(9*AB3*Z3)-1)</f>
        <v>0.58196499393043877</v>
      </c>
    </row>
    <row r="4" spans="1:46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f t="shared" ref="R4:R18" si="10">P4/Q4</f>
        <v>-2.0057700795981139</v>
      </c>
      <c r="S4" s="1">
        <f t="shared" si="4"/>
        <v>1.6403040293809668</v>
      </c>
      <c r="T4" s="1">
        <v>47684</v>
      </c>
      <c r="U4" s="1">
        <v>42043.288647300004</v>
      </c>
      <c r="V4" s="1">
        <v>40636.755271599999</v>
      </c>
      <c r="W4" s="1">
        <v>139259.721017</v>
      </c>
      <c r="X4" s="1">
        <v>173.419804274</v>
      </c>
      <c r="Y4" s="1">
        <v>127.599621309</v>
      </c>
      <c r="Z4" s="1">
        <v>43623.728898499998</v>
      </c>
      <c r="AA4" s="1">
        <v>42065.519778200003</v>
      </c>
      <c r="AB4" s="1">
        <v>148131.74262199999</v>
      </c>
      <c r="AC4" s="1">
        <v>9.8911207183899992E-4</v>
      </c>
      <c r="AD4" s="1">
        <f>-(0.4*AH4+0.08*P4)</f>
        <v>9.480633628852092E-2</v>
      </c>
      <c r="AE4" s="2">
        <f>-(0.4*(Q4+0.15900398607)+0.08*P4)</f>
        <v>0.17539464710239999</v>
      </c>
      <c r="AF4" s="1">
        <f>0.4*I4+0.08*M4</f>
        <v>0.17698363348664004</v>
      </c>
      <c r="AG4" s="1">
        <f>-100*((H4+1)/(0.669157311059+1)-1)</f>
        <v>0.72670654626939557</v>
      </c>
      <c r="AH4" s="1">
        <f>(AG4-P4)/2</f>
        <v>-0.63726191662530218</v>
      </c>
      <c r="AI4" s="1">
        <f>2/3*(P4-AG4)</f>
        <v>0.84968255550040284</v>
      </c>
      <c r="AJ4" s="1">
        <f t="shared" si="5"/>
        <v>0.21360217819959004</v>
      </c>
      <c r="AK4" s="1">
        <f t="shared" si="6"/>
        <v>0.52438525922027313</v>
      </c>
      <c r="AL4" s="1">
        <f t="shared" ref="AL4:AL18" si="11">-(AJ4/AK4)</f>
        <v>-0.40733825835837306</v>
      </c>
      <c r="AM4" s="1">
        <f t="shared" si="0"/>
        <v>77940.330432899995</v>
      </c>
      <c r="AN4" s="1">
        <f t="shared" si="1"/>
        <v>106066.22284379999</v>
      </c>
      <c r="AO4" s="1">
        <f>(P4-P3)</f>
        <v>1.0001800670299998</v>
      </c>
      <c r="AP4" s="1">
        <f t="shared" si="7"/>
        <v>-0.3932889444152049</v>
      </c>
      <c r="AQ4" s="1">
        <f t="shared" si="2"/>
        <v>0.35825641778041412</v>
      </c>
      <c r="AR4" s="1">
        <f t="shared" si="3"/>
        <v>0.66017131834060516</v>
      </c>
      <c r="AS4" s="1">
        <f t="shared" si="8"/>
        <v>0.1420546350084049</v>
      </c>
      <c r="AT4" s="1">
        <f t="shared" si="9"/>
        <v>0.61285520357090972</v>
      </c>
    </row>
    <row r="5" spans="1:46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f t="shared" si="10"/>
        <v>-1.910266638398554</v>
      </c>
      <c r="S5" s="1">
        <f t="shared" si="4"/>
        <v>1.5722868955174669</v>
      </c>
      <c r="T5" s="1">
        <v>47684</v>
      </c>
      <c r="U5" s="1">
        <v>75493.355345300006</v>
      </c>
      <c r="V5" s="1">
        <v>71856.362167700005</v>
      </c>
      <c r="W5" s="1">
        <v>251559.423091</v>
      </c>
      <c r="X5" s="1">
        <v>315.93888082400002</v>
      </c>
      <c r="Y5" s="1">
        <v>229.79697229999999</v>
      </c>
      <c r="Z5" s="1">
        <v>77898.771546000004</v>
      </c>
      <c r="AA5" s="1">
        <v>74143.694971999998</v>
      </c>
      <c r="AB5" s="1">
        <v>267983.08459799999</v>
      </c>
      <c r="AC5" s="1">
        <v>6.0785325738599999E-4</v>
      </c>
      <c r="AD5" s="1">
        <f>-(0.4*AH5+0.08*P5)</f>
        <v>0.20485715652399522</v>
      </c>
      <c r="AE5" s="2">
        <f>-(0.4*(Q5+0.15900398607)+0.08*P5)</f>
        <v>0.32462045015519997</v>
      </c>
      <c r="AF5" s="1">
        <f>0.4*I5+0.08*M5</f>
        <v>0.3230278863328</v>
      </c>
      <c r="AG5" s="1">
        <f>-100*((H5+1)/(0.669157311059+1)-1)</f>
        <v>0.77588805100602398</v>
      </c>
      <c r="AH5" s="1">
        <f>(AG5-P5)/2</f>
        <v>-1.1122008358519879</v>
      </c>
      <c r="AI5" s="1">
        <f>2/3*(P5-AG5)</f>
        <v>1.4829344478026505</v>
      </c>
      <c r="AJ5" s="1">
        <f t="shared" si="5"/>
        <v>4.9181504736628412E-2</v>
      </c>
      <c r="AK5" s="1">
        <f t="shared" si="6"/>
        <v>0.63325189230224765</v>
      </c>
      <c r="AL5" s="1">
        <f t="shared" si="11"/>
        <v>-7.7664994506095139E-2</v>
      </c>
      <c r="AM5" s="1">
        <f t="shared" si="0"/>
        <v>140008.51703866667</v>
      </c>
      <c r="AN5" s="1">
        <f t="shared" si="1"/>
        <v>193839.38962599999</v>
      </c>
      <c r="AO5" s="1">
        <f>(P5-P4)</f>
        <v>0.99905934318999989</v>
      </c>
      <c r="AP5" s="1">
        <f t="shared" si="7"/>
        <v>-0.47493891922668574</v>
      </c>
      <c r="AQ5" s="1">
        <f t="shared" si="2"/>
        <v>0.35622868623402199</v>
      </c>
      <c r="AR5" s="1">
        <f t="shared" si="3"/>
        <v>0.66071972995513861</v>
      </c>
      <c r="AS5" s="1">
        <f t="shared" si="8"/>
        <v>0.2316785683189086</v>
      </c>
      <c r="AT5" s="1">
        <f t="shared" si="9"/>
        <v>0.62018466780870662</v>
      </c>
    </row>
    <row r="6" spans="1:46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f t="shared" si="10"/>
        <v>-1.8404381606515694</v>
      </c>
      <c r="S6" s="1">
        <f t="shared" si="4"/>
        <v>1.5249872941361355</v>
      </c>
      <c r="T6" s="1">
        <v>47684</v>
      </c>
      <c r="U6" s="1">
        <v>114567.982213</v>
      </c>
      <c r="V6" s="1">
        <v>107549.375728</v>
      </c>
      <c r="W6" s="1">
        <v>391766.26790400001</v>
      </c>
      <c r="X6" s="1">
        <v>491.19515898899999</v>
      </c>
      <c r="Y6" s="1">
        <v>353.03918995800001</v>
      </c>
      <c r="Z6" s="1">
        <v>117294.818373</v>
      </c>
      <c r="AA6" s="1">
        <v>110917.763282</v>
      </c>
      <c r="AB6" s="1">
        <v>412635.71304300003</v>
      </c>
      <c r="AC6" s="1">
        <v>3.5473734232099999E-4</v>
      </c>
      <c r="AD6" s="1">
        <f>-(0.4*AH6+0.08*P6)</f>
        <v>0.33425669388824308</v>
      </c>
      <c r="AE6" s="2">
        <f>-(0.4*(Q6+0.15900398607)+0.08*P6)</f>
        <v>0.48585706721839994</v>
      </c>
      <c r="AF6" s="1">
        <f>0.4*I6+0.08*M6</f>
        <v>0.48892981946025599</v>
      </c>
      <c r="AG6" s="1">
        <f>-100*((H6+1)/(0.669157311059+1)-1)</f>
        <v>0.72915543636078439</v>
      </c>
      <c r="AH6" s="1">
        <f>(AG6-P6)/2</f>
        <v>-1.6357880366546076</v>
      </c>
      <c r="AI6" s="1">
        <f>2/3*(P6-AG6)</f>
        <v>2.1810507155394765</v>
      </c>
      <c r="AJ6" s="2">
        <f t="shared" si="5"/>
        <v>-4.673261464523959E-2</v>
      </c>
      <c r="AK6" s="1">
        <f t="shared" si="6"/>
        <v>0.698116267736826</v>
      </c>
      <c r="AL6" s="1">
        <f t="shared" si="11"/>
        <v>6.6941019433251092E-2</v>
      </c>
      <c r="AM6" s="1">
        <f t="shared" si="0"/>
        <v>213616.09823266664</v>
      </c>
      <c r="AN6" s="1">
        <f t="shared" si="1"/>
        <v>301717.949761</v>
      </c>
      <c r="AO6" s="1">
        <f>(P6-P5)</f>
        <v>1.0004417869599997</v>
      </c>
      <c r="AP6" s="1">
        <f t="shared" si="7"/>
        <v>-0.52358720080261967</v>
      </c>
      <c r="AQ6" s="1">
        <f t="shared" si="2"/>
        <v>0.35276336141568881</v>
      </c>
      <c r="AR6" s="1">
        <f t="shared" si="3"/>
        <v>0.66164870242550322</v>
      </c>
      <c r="AS6" s="1">
        <f t="shared" si="8"/>
        <v>0.2839159462601662</v>
      </c>
      <c r="AT6" s="1">
        <f t="shared" si="9"/>
        <v>0.63284085596805728</v>
      </c>
    </row>
    <row r="7" spans="1:46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f t="shared" si="10"/>
        <v>-1.7698756608959154</v>
      </c>
      <c r="S7" s="1">
        <f t="shared" si="4"/>
        <v>1.4900827631263087</v>
      </c>
      <c r="T7" s="1">
        <v>47684</v>
      </c>
      <c r="U7" s="1">
        <v>156823.92700299999</v>
      </c>
      <c r="V7" s="1">
        <v>147030.915973</v>
      </c>
      <c r="W7" s="1">
        <v>545874.76021800004</v>
      </c>
      <c r="X7" s="1">
        <v>687.54758083000002</v>
      </c>
      <c r="Y7" s="1">
        <v>487.64244106199999</v>
      </c>
      <c r="Z7" s="1">
        <v>160162.07144999999</v>
      </c>
      <c r="AA7" s="1">
        <v>151287.28941</v>
      </c>
      <c r="AB7" s="1">
        <v>571305.41973900003</v>
      </c>
      <c r="AC7" s="1">
        <v>2.8785247131799999E-4</v>
      </c>
      <c r="AD7" s="1">
        <f>-(0.4*AH7+0.08*P7)</f>
        <v>0.47384662258386351</v>
      </c>
      <c r="AE7" s="2">
        <f>-(0.4*(Q7+0.15900398607)+0.08*P7)</f>
        <v>0.66702543025920003</v>
      </c>
      <c r="AF7" s="1">
        <f>0.4*I7+0.08*M7</f>
        <v>0.66922289314487204</v>
      </c>
      <c r="AG7" s="1">
        <f>-100*((H7+1)/(0.669157311059+1)-1)</f>
        <v>0.63324957605668253</v>
      </c>
      <c r="AH7" s="1">
        <f>(AG7-P7)/2</f>
        <v>-2.1854441194516587</v>
      </c>
      <c r="AI7" s="1">
        <f>2/3*(P7-AG7)</f>
        <v>2.9139254926022113</v>
      </c>
      <c r="AJ7" s="1">
        <f t="shared" si="5"/>
        <v>-9.5905860304101864E-2</v>
      </c>
      <c r="AK7" s="1">
        <f t="shared" si="6"/>
        <v>0.73287477706273485</v>
      </c>
      <c r="AL7" s="1">
        <f t="shared" si="11"/>
        <v>0.13086254747158835</v>
      </c>
      <c r="AM7" s="1">
        <f t="shared" si="0"/>
        <v>294251.59353300004</v>
      </c>
      <c r="AN7" s="1">
        <f t="shared" si="1"/>
        <v>420018.13032900007</v>
      </c>
      <c r="AO7" s="1">
        <f>(P7-P6)</f>
        <v>1.0034063052900004</v>
      </c>
      <c r="AP7" s="1">
        <f t="shared" si="7"/>
        <v>-0.54965608279705114</v>
      </c>
      <c r="AQ7" s="1">
        <f t="shared" si="2"/>
        <v>0.35062709925065533</v>
      </c>
      <c r="AR7" s="1">
        <f t="shared" si="3"/>
        <v>0.66221621743622039</v>
      </c>
      <c r="AS7" s="1">
        <f t="shared" si="8"/>
        <v>0.31029758448272571</v>
      </c>
      <c r="AT7" s="1">
        <f t="shared" si="9"/>
        <v>0.64072696390804318</v>
      </c>
    </row>
    <row r="8" spans="1:46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f t="shared" si="10"/>
        <v>-1.7190111126745378</v>
      </c>
      <c r="S8" s="1">
        <f t="shared" si="4"/>
        <v>1.463438925532156</v>
      </c>
      <c r="T8" s="1">
        <v>47684</v>
      </c>
      <c r="U8" s="1">
        <v>200998.80806899999</v>
      </c>
      <c r="V8" s="1">
        <v>189022.23430700001</v>
      </c>
      <c r="W8" s="1">
        <v>706668.30920300004</v>
      </c>
      <c r="X8" s="1">
        <v>894.185927881</v>
      </c>
      <c r="Y8" s="1">
        <v>625.88598877699997</v>
      </c>
      <c r="Z8" s="1">
        <v>204592.11180099999</v>
      </c>
      <c r="AA8" s="1">
        <v>193746.80739500001</v>
      </c>
      <c r="AB8" s="1">
        <v>734632.34453999996</v>
      </c>
      <c r="AC8" s="1">
        <v>2.07816719907E-4</v>
      </c>
      <c r="AD8" s="1">
        <f>-(0.4*AH8+0.08*P8)</f>
        <v>0.62087883438414748</v>
      </c>
      <c r="AE8" s="2">
        <f>-(0.4*(Q8+0.15900398607)+0.08*P8)</f>
        <v>0.8525740673512</v>
      </c>
      <c r="AF8" s="1">
        <f>0.4*I8+0.08*M8</f>
        <v>0.86628410678968004</v>
      </c>
      <c r="AG8" s="1">
        <f>-100*((H8+1)/(0.669157311059+1)-1)</f>
        <v>0.49570064212526299</v>
      </c>
      <c r="AH8" s="1">
        <f>(AG8-P8)/2</f>
        <v>-2.7522286906423687</v>
      </c>
      <c r="AI8" s="1">
        <f>2/3*(P8-AG8)</f>
        <v>3.6696382541898247</v>
      </c>
      <c r="AJ8" s="1">
        <f t="shared" si="5"/>
        <v>-0.13754893393141954</v>
      </c>
      <c r="AK8" s="1">
        <f t="shared" si="6"/>
        <v>0.75571276158761336</v>
      </c>
      <c r="AL8" s="1">
        <f t="shared" si="11"/>
        <v>0.18201218892010579</v>
      </c>
      <c r="AM8" s="1">
        <f t="shared" si="0"/>
        <v>377657.08791199996</v>
      </c>
      <c r="AN8" s="1">
        <f t="shared" si="1"/>
        <v>540885.53714499995</v>
      </c>
      <c r="AO8" s="1">
        <f>(P8-P7)</f>
        <v>0.99602020845000006</v>
      </c>
      <c r="AP8" s="1">
        <f t="shared" si="7"/>
        <v>-0.56678457119071002</v>
      </c>
      <c r="AQ8" s="1">
        <f t="shared" si="2"/>
        <v>0.34961116371380452</v>
      </c>
      <c r="AR8" s="1">
        <f t="shared" si="3"/>
        <v>0.66248472971332673</v>
      </c>
      <c r="AS8" s="1">
        <f t="shared" si="8"/>
        <v>0.3319209831695426</v>
      </c>
      <c r="AT8" s="1">
        <f t="shared" si="9"/>
        <v>0.6445002849767566</v>
      </c>
    </row>
    <row r="9" spans="1:46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f t="shared" si="10"/>
        <v>-1.6739637497964606</v>
      </c>
      <c r="S9" s="1">
        <f t="shared" si="4"/>
        <v>1.4414993896891579</v>
      </c>
      <c r="T9" s="1">
        <v>47684</v>
      </c>
      <c r="U9" s="1">
        <v>246673.83181199999</v>
      </c>
      <c r="V9" s="1">
        <v>234438.92905899999</v>
      </c>
      <c r="W9" s="1">
        <v>872025.29720999999</v>
      </c>
      <c r="X9" s="1">
        <v>1116.3699545500001</v>
      </c>
      <c r="Y9" s="1">
        <v>770.39121487299997</v>
      </c>
      <c r="Z9" s="1">
        <v>251051.09658899999</v>
      </c>
      <c r="AA9" s="1">
        <v>239044.48377600001</v>
      </c>
      <c r="AB9" s="1">
        <v>906124.51077000005</v>
      </c>
      <c r="AC9" s="1">
        <v>1.6142715583999999E-4</v>
      </c>
      <c r="AD9" s="1">
        <f>-(0.4*AH9+0.08*P9)</f>
        <v>0.78672071774157804</v>
      </c>
      <c r="AE9" s="2">
        <f>-(0.4*(Q9+0.15900398607)+0.08*P9)</f>
        <v>1.0497817360007999</v>
      </c>
      <c r="AF9" s="1">
        <f>0.4*I9+0.08*M9</f>
        <v>1.07899761725552</v>
      </c>
      <c r="AG9" s="1">
        <f>-100*((H9+1)/(0.669157311059+1)-1)</f>
        <v>0.2690640791161103</v>
      </c>
      <c r="AH9" s="1">
        <f>(AG9-P9)/2</f>
        <v>-3.3676910169619449</v>
      </c>
      <c r="AI9" s="1">
        <f>2/3*(P9-AG9)</f>
        <v>4.490254689282593</v>
      </c>
      <c r="AJ9" s="1">
        <f t="shared" si="5"/>
        <v>-0.22663656300915269</v>
      </c>
      <c r="AK9" s="1">
        <f t="shared" si="6"/>
        <v>0.82061643509276827</v>
      </c>
      <c r="AL9" s="1">
        <f t="shared" si="11"/>
        <v>0.27617843528021968</v>
      </c>
      <c r="AM9" s="1">
        <f t="shared" si="0"/>
        <v>465406.69704500004</v>
      </c>
      <c r="AN9" s="1">
        <f t="shared" si="1"/>
        <v>667080.02699400007</v>
      </c>
      <c r="AO9" s="1">
        <f>(P9-P8)</f>
        <v>1.0042880896300002</v>
      </c>
      <c r="AP9" s="1">
        <f t="shared" si="7"/>
        <v>-0.6154623263195762</v>
      </c>
      <c r="AQ9" s="1">
        <f t="shared" si="2"/>
        <v>0.34881878082759082</v>
      </c>
      <c r="AR9" s="1">
        <f t="shared" si="3"/>
        <v>0.66269354083993948</v>
      </c>
      <c r="AS9" s="1">
        <f t="shared" si="8"/>
        <v>0.37387862877145028</v>
      </c>
      <c r="AT9" s="1">
        <f t="shared" si="9"/>
        <v>0.64745369957788146</v>
      </c>
    </row>
    <row r="10" spans="1:46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f t="shared" si="10"/>
        <v>-1.6343077223536262</v>
      </c>
      <c r="S10" s="1">
        <f t="shared" si="4"/>
        <v>1.4232444389329391</v>
      </c>
      <c r="T10" s="1">
        <v>47684</v>
      </c>
      <c r="U10" s="1">
        <v>292855.40787</v>
      </c>
      <c r="V10" s="1">
        <v>280470.210547</v>
      </c>
      <c r="W10" s="1">
        <v>1040828.13888</v>
      </c>
      <c r="X10" s="1">
        <v>1349.1924197599999</v>
      </c>
      <c r="Y10" s="1">
        <v>918.03796805000002</v>
      </c>
      <c r="Z10" s="1">
        <v>298399.21698600001</v>
      </c>
      <c r="AA10" s="1">
        <v>285493.732648</v>
      </c>
      <c r="AB10" s="1">
        <v>1081472.10454</v>
      </c>
      <c r="AC10" s="1">
        <v>1.5107603984700001E-4</v>
      </c>
      <c r="AD10" s="1">
        <f>-(0.4*AH10+0.08*P10)</f>
        <v>0.94990208887384797</v>
      </c>
      <c r="AE10" s="2">
        <f>-(0.4*(Q10+0.15900398607)+0.08*P10)</f>
        <v>1.2544551785368001</v>
      </c>
      <c r="AF10" s="1">
        <f>0.4*I10+0.08*M10</f>
        <v>1.3002475788660799</v>
      </c>
      <c r="AG10" s="1">
        <f>-100*((H10+1)/(0.669157311059+1)-1)</f>
        <v>5.0639535614760423E-2</v>
      </c>
      <c r="AH10" s="1">
        <f>(AG10-P10)/2</f>
        <v>-3.9748052155126201</v>
      </c>
      <c r="AI10" s="1">
        <f>2/3*(P10-AG10)</f>
        <v>5.2997402873501596</v>
      </c>
      <c r="AJ10" s="1">
        <f t="shared" si="5"/>
        <v>-0.21842454350134988</v>
      </c>
      <c r="AK10" s="1">
        <f t="shared" si="6"/>
        <v>0.80948559806756659</v>
      </c>
      <c r="AL10" s="1">
        <f t="shared" si="11"/>
        <v>0.26983129041798998</v>
      </c>
      <c r="AM10" s="1">
        <f t="shared" si="0"/>
        <v>555121.68472466664</v>
      </c>
      <c r="AN10" s="1">
        <f t="shared" si="1"/>
        <v>795978.37189199997</v>
      </c>
      <c r="AO10" s="1">
        <f>(P10-P9)</f>
        <v>0.99580385360000001</v>
      </c>
      <c r="AP10" s="1">
        <f t="shared" si="7"/>
        <v>-0.60711419855067517</v>
      </c>
      <c r="AQ10" s="1">
        <f t="shared" si="2"/>
        <v>0.34818714461674027</v>
      </c>
      <c r="AR10" s="1">
        <f t="shared" si="3"/>
        <v>0.66285960516675069</v>
      </c>
      <c r="AS10" s="1">
        <f t="shared" si="8"/>
        <v>0.37173121669812703</v>
      </c>
      <c r="AT10" s="1">
        <f t="shared" si="9"/>
        <v>0.64981454824309459</v>
      </c>
    </row>
    <row r="11" spans="1:46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f t="shared" si="10"/>
        <v>-1.608642137060919</v>
      </c>
      <c r="S11" s="1">
        <f t="shared" si="4"/>
        <v>1.408399990135357</v>
      </c>
      <c r="T11" s="1">
        <v>47684</v>
      </c>
      <c r="U11" s="1">
        <v>339544.39536999998</v>
      </c>
      <c r="V11" s="1">
        <v>328494.59426799999</v>
      </c>
      <c r="W11" s="1">
        <v>1203511.6782800001</v>
      </c>
      <c r="X11" s="1">
        <v>1575.6330108699999</v>
      </c>
      <c r="Y11" s="1">
        <v>1056.9408132999999</v>
      </c>
      <c r="Z11" s="1">
        <v>345884.66066499997</v>
      </c>
      <c r="AA11" s="1">
        <v>332064.898598</v>
      </c>
      <c r="AB11" s="1">
        <v>1247312.4333899999</v>
      </c>
      <c r="AC11" s="1">
        <v>1.50810817456E-4</v>
      </c>
      <c r="AD11" s="1">
        <f>-(0.4*AH11+0.08*P11)</f>
        <v>1.1244344342995312</v>
      </c>
      <c r="AE11" s="2">
        <f>-(0.4*(Q11+0.15900398607)+0.08*P11)</f>
        <v>1.4551587426368</v>
      </c>
      <c r="AF11" s="1">
        <f>0.4*I11+0.08*M11</f>
        <v>1.5294781192056</v>
      </c>
      <c r="AG11" s="1">
        <f>-100*((H11+1)/(0.669157311059+1)-1)</f>
        <v>-0.21915520962365598</v>
      </c>
      <c r="AH11" s="1">
        <f>(AG11-P11)/2</f>
        <v>-4.6120917397068277</v>
      </c>
      <c r="AI11" s="1">
        <f>2/3*(P11-AG11)</f>
        <v>6.1494556529424367</v>
      </c>
      <c r="AJ11" s="1">
        <f t="shared" si="5"/>
        <v>-0.2697947452384164</v>
      </c>
      <c r="AK11" s="1">
        <f t="shared" si="6"/>
        <v>0.84971536559227712</v>
      </c>
      <c r="AL11" s="1">
        <f t="shared" si="11"/>
        <v>0.31751190594318768</v>
      </c>
      <c r="AM11" s="1">
        <f t="shared" si="0"/>
        <v>641753.99755099998</v>
      </c>
      <c r="AN11" s="1">
        <f t="shared" si="1"/>
        <v>915247.53479199996</v>
      </c>
      <c r="AO11" s="1">
        <f>(P11-P10)</f>
        <v>1.0047783031499993</v>
      </c>
      <c r="AP11" s="1">
        <f t="shared" si="7"/>
        <v>-0.63728652419420762</v>
      </c>
      <c r="AQ11" s="1">
        <f t="shared" si="2"/>
        <v>0.34895347376352476</v>
      </c>
      <c r="AR11" s="1">
        <f t="shared" si="3"/>
        <v>0.66265808421401196</v>
      </c>
      <c r="AS11" s="1">
        <f t="shared" si="8"/>
        <v>0.39326418783996248</v>
      </c>
      <c r="AT11" s="1">
        <f t="shared" si="9"/>
        <v>0.64695101810891353</v>
      </c>
    </row>
    <row r="12" spans="1:46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f t="shared" si="10"/>
        <v>-1.587201604676028</v>
      </c>
      <c r="S12" s="1">
        <f t="shared" si="4"/>
        <v>1.3959130673224027</v>
      </c>
      <c r="T12" s="1">
        <v>47683</v>
      </c>
      <c r="U12" s="1">
        <v>384842.92233099998</v>
      </c>
      <c r="V12" s="1">
        <v>375551.11486899998</v>
      </c>
      <c r="W12" s="1">
        <v>1364081.7718199999</v>
      </c>
      <c r="X12" s="1">
        <v>1800.4144844499999</v>
      </c>
      <c r="Y12" s="1">
        <v>1190.87848538</v>
      </c>
      <c r="Z12" s="1">
        <v>392041.307592</v>
      </c>
      <c r="AA12" s="1">
        <v>378368.82629400003</v>
      </c>
      <c r="AB12" s="1">
        <v>1407220.2865599999</v>
      </c>
      <c r="AC12" s="1">
        <v>1.16539389939E-4</v>
      </c>
      <c r="AD12" s="1">
        <f>-(0.4*AH12+0.08*P12)</f>
        <v>1.2916220770646785</v>
      </c>
      <c r="AE12" s="2">
        <f>-(0.4*(Q12+0.15900398607)+0.08*P12)</f>
        <v>1.6570727437760002</v>
      </c>
      <c r="AF12" s="1">
        <f>0.4*I12+0.08*M12</f>
        <v>1.7630084435324802</v>
      </c>
      <c r="AG12" s="1">
        <f>-100*((H12+1)/(0.669157311059+1)-1)</f>
        <v>-0.45631196134339191</v>
      </c>
      <c r="AH12" s="1">
        <f>(AG12-P12)/2</f>
        <v>-5.2296546673216957</v>
      </c>
      <c r="AI12" s="1">
        <f>2/3*(P12-AG12)</f>
        <v>6.9728728897622609</v>
      </c>
      <c r="AJ12" s="1">
        <f t="shared" si="5"/>
        <v>-0.23715675171973594</v>
      </c>
      <c r="AK12" s="1">
        <f t="shared" si="6"/>
        <v>0.82341723681982426</v>
      </c>
      <c r="AL12" s="1">
        <f t="shared" si="11"/>
        <v>0.28801528692267259</v>
      </c>
      <c r="AM12" s="1">
        <f t="shared" si="0"/>
        <v>725876.80681533332</v>
      </c>
      <c r="AN12" s="1">
        <f t="shared" si="1"/>
        <v>1028851.4602659999</v>
      </c>
      <c r="AO12" s="1">
        <f>(P12-P11)</f>
        <v>0.99796910351000001</v>
      </c>
      <c r="AP12" s="1">
        <f t="shared" si="7"/>
        <v>-0.61756292761486797</v>
      </c>
      <c r="AQ12" s="1">
        <f t="shared" si="2"/>
        <v>0.34966448151614293</v>
      </c>
      <c r="AR12" s="1">
        <f t="shared" si="3"/>
        <v>0.66247065986579623</v>
      </c>
      <c r="AS12" s="1">
        <f t="shared" si="8"/>
        <v>0.37834282425276172</v>
      </c>
      <c r="AT12" s="1">
        <f t="shared" si="9"/>
        <v>0.64430188404876754</v>
      </c>
    </row>
    <row r="13" spans="1:46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f t="shared" si="10"/>
        <v>-1.5679398075629094</v>
      </c>
      <c r="S13" s="1">
        <f t="shared" si="4"/>
        <v>1.3854304601298328</v>
      </c>
      <c r="T13" s="1">
        <v>47680</v>
      </c>
      <c r="U13" s="1">
        <v>429080.37079000002</v>
      </c>
      <c r="V13" s="1">
        <v>421516.688494</v>
      </c>
      <c r="W13" s="1">
        <v>1512894.30602</v>
      </c>
      <c r="X13" s="1">
        <v>2016.9648340700001</v>
      </c>
      <c r="Y13" s="1">
        <v>1313.41297874</v>
      </c>
      <c r="Z13" s="1">
        <v>437004.038802</v>
      </c>
      <c r="AA13" s="1">
        <v>423369.666998</v>
      </c>
      <c r="AB13" s="1">
        <v>1556548.9309</v>
      </c>
      <c r="AC13" s="1">
        <v>9.9830109456900003E-5</v>
      </c>
      <c r="AD13" s="1">
        <f>-(0.4*AH13+0.08*P13)</f>
        <v>1.4694435053470101</v>
      </c>
      <c r="AE13" s="2">
        <f>-(0.4*(Q13+0.15900398607)+0.08*P13)</f>
        <v>1.8631523620679999</v>
      </c>
      <c r="AF13" s="1">
        <f>0.4*I13+0.08*M13</f>
        <v>1.9999295511708</v>
      </c>
      <c r="AG13" s="1">
        <f>-100*((H13+1)/(0.669157311059+1)-1)</f>
        <v>-0.74542285011505172</v>
      </c>
      <c r="AH13" s="1">
        <f>(AG13-P13)/2</f>
        <v>-5.8742069889075257</v>
      </c>
      <c r="AI13" s="1">
        <f>2/3*(P13-AG13)</f>
        <v>7.8322759852100337</v>
      </c>
      <c r="AJ13" s="1">
        <f t="shared" si="5"/>
        <v>-0.2891108887716598</v>
      </c>
      <c r="AK13" s="1">
        <f t="shared" si="6"/>
        <v>0.85940309544777271</v>
      </c>
      <c r="AL13" s="1">
        <f t="shared" si="11"/>
        <v>0.33640894511908298</v>
      </c>
      <c r="AM13" s="1">
        <f t="shared" si="0"/>
        <v>805640.87890000001</v>
      </c>
      <c r="AN13" s="1">
        <f t="shared" si="1"/>
        <v>1133179.2639020002</v>
      </c>
      <c r="AO13" s="1">
        <f>(P13-P12)</f>
        <v>0.99999375440000016</v>
      </c>
      <c r="AP13" s="1">
        <f t="shared" si="7"/>
        <v>-0.64455232158582998</v>
      </c>
      <c r="AQ13" s="1">
        <f t="shared" si="2"/>
        <v>0.35085067455853686</v>
      </c>
      <c r="AR13" s="1">
        <f t="shared" si="3"/>
        <v>0.6621570071221099</v>
      </c>
      <c r="AS13" s="1">
        <f t="shared" si="8"/>
        <v>0.40019577814706403</v>
      </c>
      <c r="AT13" s="1">
        <f t="shared" si="9"/>
        <v>0.63989857321298271</v>
      </c>
    </row>
    <row r="14" spans="1:46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f t="shared" si="10"/>
        <v>-1.5525561501213268</v>
      </c>
      <c r="S14" s="1">
        <f t="shared" si="4"/>
        <v>1.3774125725560509</v>
      </c>
      <c r="T14" s="1">
        <v>47649</v>
      </c>
      <c r="U14" s="1">
        <v>470727.04952300002</v>
      </c>
      <c r="V14" s="1">
        <v>466403.08012</v>
      </c>
      <c r="W14" s="1">
        <v>1666643.2421200001</v>
      </c>
      <c r="X14" s="1">
        <v>2202.0978619399998</v>
      </c>
      <c r="Y14" s="1">
        <v>1414.3261593100001</v>
      </c>
      <c r="Z14" s="1">
        <v>476475.00088599999</v>
      </c>
      <c r="AA14" s="1">
        <v>464211.90455400001</v>
      </c>
      <c r="AB14" s="1">
        <v>1678262.1571</v>
      </c>
      <c r="AC14" s="1">
        <v>1.2209397990300001E-4</v>
      </c>
      <c r="AD14" s="1">
        <f>-(0.4*AH14+0.08*P14)</f>
        <v>1.7014921988639935</v>
      </c>
      <c r="AE14" s="2">
        <f>-(0.4*(Q14+0.15900398607)+0.08*P14)</f>
        <v>2.0688247100480002</v>
      </c>
      <c r="AF14" s="1">
        <f>0.4*I14+0.08*M14</f>
        <v>2.2439382566723198</v>
      </c>
      <c r="AG14" s="1">
        <f>-100*((H14+1)/(0.669157311059+1)-1)</f>
        <v>-1.3049254682999667</v>
      </c>
      <c r="AH14" s="1">
        <f>(AG14-P14)/2</f>
        <v>-6.6545756724999832</v>
      </c>
      <c r="AI14" s="1">
        <f>2/3*(P14-AG14)</f>
        <v>8.8727675633333103</v>
      </c>
      <c r="AJ14" s="1">
        <f t="shared" si="5"/>
        <v>-0.55950261818491498</v>
      </c>
      <c r="AK14" s="1">
        <f t="shared" si="6"/>
        <v>1.0404915781232766</v>
      </c>
      <c r="AL14" s="1">
        <f t="shared" si="11"/>
        <v>0.53772911761004716</v>
      </c>
      <c r="AM14" s="1">
        <f t="shared" si="0"/>
        <v>872983.02084666665</v>
      </c>
      <c r="AN14" s="1">
        <f t="shared" si="1"/>
        <v>1214050.2525459998</v>
      </c>
      <c r="AO14" s="1">
        <f>(P14-P13)</f>
        <v>1.001234749</v>
      </c>
      <c r="AP14" s="1">
        <f t="shared" si="7"/>
        <v>-0.78036868359245748</v>
      </c>
      <c r="AQ14" s="1">
        <f t="shared" si="2"/>
        <v>0.35257432971961333</v>
      </c>
      <c r="AR14" s="1">
        <f t="shared" si="3"/>
        <v>0.66169907889567348</v>
      </c>
      <c r="AS14" s="1">
        <f t="shared" si="8"/>
        <v>0.51259932767844929</v>
      </c>
      <c r="AT14" s="1">
        <f t="shared" si="9"/>
        <v>0.6335360619732916</v>
      </c>
    </row>
    <row r="15" spans="1:46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f t="shared" si="10"/>
        <v>-1.5263812142262763</v>
      </c>
      <c r="S15" s="1">
        <f t="shared" si="4"/>
        <v>1.3762947278102333</v>
      </c>
      <c r="T15" s="1">
        <v>47505</v>
      </c>
      <c r="U15" s="1">
        <v>482637.32633299998</v>
      </c>
      <c r="V15" s="1">
        <v>496077.47214999999</v>
      </c>
      <c r="W15" s="1">
        <v>1665647.4712</v>
      </c>
      <c r="X15" s="1">
        <v>2217.7347345899998</v>
      </c>
      <c r="Y15" s="1">
        <v>1401.5525517399999</v>
      </c>
      <c r="Z15" s="1">
        <v>488532.37885400001</v>
      </c>
      <c r="AA15" s="1">
        <v>489885.123226</v>
      </c>
      <c r="AB15" s="1">
        <v>1670106.4544500001</v>
      </c>
      <c r="AC15" s="1">
        <v>1.2774768843199999E-4</v>
      </c>
      <c r="AD15" s="1">
        <f>-(0.4*AH15+0.08*P15)</f>
        <v>2.0912173134787113</v>
      </c>
      <c r="AE15" s="2">
        <f>-(0.4*(Q15+0.15900398607)+0.08*P15)</f>
        <v>2.3039695079400007</v>
      </c>
      <c r="AF15" s="1">
        <f>0.4*I15+0.08*M15</f>
        <v>2.5098894795088005</v>
      </c>
      <c r="AG15" s="1">
        <f>-100*((H15+1)/(0.669157311059+1)-1)</f>
        <v>-2.6533822188335554</v>
      </c>
      <c r="AH15" s="1">
        <f>(AG15-P15)/2</f>
        <v>-7.8289447332167779</v>
      </c>
      <c r="AI15" s="1">
        <f>2/3*(P15-AG15)</f>
        <v>10.43859297762237</v>
      </c>
      <c r="AJ15" s="1">
        <f t="shared" si="5"/>
        <v>-1.3484567505335887</v>
      </c>
      <c r="AK15" s="1">
        <f t="shared" si="6"/>
        <v>1.5658254142890602</v>
      </c>
      <c r="AL15" s="1">
        <f t="shared" si="11"/>
        <v>0.86117950202375249</v>
      </c>
      <c r="AM15" s="1">
        <f t="shared" si="0"/>
        <v>882841.3188433334</v>
      </c>
      <c r="AN15" s="1">
        <f t="shared" si="1"/>
        <v>1180221.3312240001</v>
      </c>
      <c r="AO15" s="1">
        <f>(P15-P14)</f>
        <v>1.0002813708999998</v>
      </c>
      <c r="AP15" s="1">
        <f t="shared" si="7"/>
        <v>-1.1743690607167947</v>
      </c>
      <c r="AQ15" s="1">
        <f t="shared" si="2"/>
        <v>0.3572057481178138</v>
      </c>
      <c r="AR15" s="1">
        <f t="shared" si="3"/>
        <v>0.66045592340124903</v>
      </c>
      <c r="AS15" s="1">
        <f t="shared" si="8"/>
        <v>0.78160479354027679</v>
      </c>
      <c r="AT15" s="1">
        <f t="shared" si="9"/>
        <v>0.61664603461534706</v>
      </c>
    </row>
    <row r="16" spans="1:46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f t="shared" si="10"/>
        <v>-1.4910004894511835</v>
      </c>
      <c r="S16" s="1">
        <f t="shared" si="4"/>
        <v>1.3849373694418703</v>
      </c>
      <c r="T16" s="1">
        <v>47241</v>
      </c>
      <c r="U16" s="1">
        <v>474357.09370600001</v>
      </c>
      <c r="V16" s="1">
        <v>502539.58143700002</v>
      </c>
      <c r="W16" s="1">
        <v>1553691.84161</v>
      </c>
      <c r="X16" s="1">
        <v>1987.0856745799999</v>
      </c>
      <c r="Y16" s="1">
        <v>1235.5145351199999</v>
      </c>
      <c r="Z16" s="1">
        <v>461077.87181799999</v>
      </c>
      <c r="AA16" s="1">
        <v>487475.23964699998</v>
      </c>
      <c r="AB16" s="1">
        <v>1480298.7823300001</v>
      </c>
      <c r="AC16" s="1">
        <v>1.7067560853699999E-4</v>
      </c>
      <c r="AD16" s="1">
        <f>-(0.4*AH16+0.08*P16)</f>
        <v>2.4531448623404959</v>
      </c>
      <c r="AE16" s="2">
        <f>-(0.4*(Q16+0.15900398607)+0.08*P16)</f>
        <v>2.5727351290520009</v>
      </c>
      <c r="AF16" s="1">
        <f>0.4*I16+0.08*M16</f>
        <v>2.7809846982912001</v>
      </c>
      <c r="AG16" s="1">
        <f>-100*((H16+1)/(0.669157311059+1)-1)</f>
        <v>-3.8642283869024796</v>
      </c>
      <c r="AH16" s="1">
        <f>(AG16-P16)/2</f>
        <v>-8.9333607974512397</v>
      </c>
      <c r="AI16" s="1">
        <f>2/3*(P16-AG16)</f>
        <v>11.911147729934985</v>
      </c>
      <c r="AJ16" s="1">
        <f t="shared" si="5"/>
        <v>-1.2108461680689242</v>
      </c>
      <c r="AK16" s="1">
        <f t="shared" si="6"/>
        <v>1.4725547523126146</v>
      </c>
      <c r="AL16" s="1">
        <f t="shared" si="11"/>
        <v>0.82227582109752939</v>
      </c>
      <c r="AM16" s="1">
        <f t="shared" si="0"/>
        <v>809617.2979316666</v>
      </c>
      <c r="AN16" s="1">
        <f t="shared" si="1"/>
        <v>992823.54268300009</v>
      </c>
      <c r="AO16" s="1">
        <f>(P16-P15)</f>
        <v>0.9979859604000012</v>
      </c>
      <c r="AP16" s="1">
        <f t="shared" si="7"/>
        <v>-1.1044160642344618</v>
      </c>
      <c r="AQ16" s="1">
        <f t="shared" si="2"/>
        <v>0.36708592588157557</v>
      </c>
      <c r="AR16" s="1">
        <f t="shared" si="3"/>
        <v>0.65774156133684702</v>
      </c>
      <c r="AS16" s="1">
        <f t="shared" si="8"/>
        <v>0.72352973372705043</v>
      </c>
      <c r="AT16" s="1">
        <f t="shared" si="9"/>
        <v>0.58156764554365592</v>
      </c>
    </row>
    <row r="17" spans="1:51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f t="shared" si="10"/>
        <v>-1.4571671665140797</v>
      </c>
      <c r="S17" s="1">
        <f t="shared" si="4"/>
        <v>1.388647407863294</v>
      </c>
      <c r="T17" s="1">
        <v>47060</v>
      </c>
      <c r="U17" s="1">
        <v>476358.541883</v>
      </c>
      <c r="V17" s="1">
        <v>498039.555987</v>
      </c>
      <c r="W17" s="1">
        <v>1491755.2055899999</v>
      </c>
      <c r="X17" s="1">
        <v>1910.10717892</v>
      </c>
      <c r="Y17" s="1">
        <v>1165.1905865199999</v>
      </c>
      <c r="Z17" s="1">
        <v>453299.166631</v>
      </c>
      <c r="AA17" s="1">
        <v>481726.16445600003</v>
      </c>
      <c r="AB17" s="1">
        <v>1405595.85201</v>
      </c>
      <c r="AC17" s="1">
        <v>1.8291186408100001E-4</v>
      </c>
      <c r="AD17" s="1">
        <f>-(0.4*AH17+0.08*P17)</f>
        <v>2.8876990842946135</v>
      </c>
      <c r="AE17" s="2">
        <f>-(0.4*(Q17+0.15900398607)+0.08*P17)</f>
        <v>2.8546608402400002</v>
      </c>
      <c r="AF17" s="1">
        <f>0.4*I17+0.08*M17</f>
        <v>3.080833785572</v>
      </c>
      <c r="AG17" s="1">
        <f>-100*((H17+1)/(0.669157311059+1)-1)</f>
        <v>-5.4363852395930667</v>
      </c>
      <c r="AH17" s="1">
        <f>(AG17-P17)/2</f>
        <v>-10.219951104696534</v>
      </c>
      <c r="AI17" s="1">
        <f>2/3*(P17-AG17)</f>
        <v>13.626601472928712</v>
      </c>
      <c r="AJ17" s="1">
        <f t="shared" si="5"/>
        <v>-1.5721568526905871</v>
      </c>
      <c r="AK17" s="1">
        <f t="shared" si="6"/>
        <v>1.7154537429937271</v>
      </c>
      <c r="AL17" s="1">
        <f t="shared" si="11"/>
        <v>0.91646706249679155</v>
      </c>
      <c r="AM17" s="1">
        <f t="shared" si="0"/>
        <v>780207.06103233341</v>
      </c>
      <c r="AN17" s="1">
        <f t="shared" si="1"/>
        <v>923869.68755399995</v>
      </c>
      <c r="AO17" s="1">
        <f>(P17-P16)</f>
        <v>1.0010237617999991</v>
      </c>
      <c r="AP17" s="1">
        <f t="shared" si="7"/>
        <v>-1.2865903072452944</v>
      </c>
      <c r="AQ17" s="1">
        <f t="shared" si="2"/>
        <v>0.3726359328650739</v>
      </c>
      <c r="AR17" s="1">
        <f t="shared" si="3"/>
        <v>0.65617926725010756</v>
      </c>
      <c r="AS17" s="1">
        <f t="shared" si="8"/>
        <v>0.81860385735596075</v>
      </c>
      <c r="AT17" s="1">
        <f t="shared" si="9"/>
        <v>0.56239742308024188</v>
      </c>
    </row>
    <row r="18" spans="1:51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f t="shared" si="10"/>
        <v>-1.4206761884333716</v>
      </c>
      <c r="S18" s="1">
        <f t="shared" si="4"/>
        <v>1.393815856900587</v>
      </c>
      <c r="T18" s="1">
        <v>46884</v>
      </c>
      <c r="U18" s="1">
        <v>451173.36648899998</v>
      </c>
      <c r="V18" s="1">
        <v>476166.21681299998</v>
      </c>
      <c r="W18" s="1">
        <v>1329277.47419</v>
      </c>
      <c r="X18" s="1">
        <v>1801.52854297</v>
      </c>
      <c r="Y18" s="1">
        <v>1078.05583849</v>
      </c>
      <c r="Z18" s="1">
        <v>442942.23284800001</v>
      </c>
      <c r="AA18" s="1">
        <v>470477.36993500002</v>
      </c>
      <c r="AB18" s="1">
        <v>1309970.1303900001</v>
      </c>
      <c r="AC18" s="1">
        <v>2.42762983868E-4</v>
      </c>
      <c r="AD18" s="1">
        <f>-(0.4*AH18+0.08*P18)</f>
        <v>3.1769954556293136</v>
      </c>
      <c r="AE18" s="2">
        <f>-(0.4*(Q18+0.15900398607)+0.08*P18)</f>
        <v>3.161864658712001</v>
      </c>
      <c r="AF18" s="1">
        <f>0.4*I18+0.08*M18</f>
        <v>3.4038097824567997</v>
      </c>
      <c r="AG18" s="1">
        <f>-100*((H18+1)/(0.669157311059+1)-1)</f>
        <v>-6.2832829142065671</v>
      </c>
      <c r="AH18" s="1">
        <f>(AG18-P18)/2</f>
        <v>-11.143053427053283</v>
      </c>
      <c r="AI18" s="1">
        <f>2/3*(P18-AG18)</f>
        <v>14.857404569404377</v>
      </c>
      <c r="AJ18" s="1">
        <f t="shared" si="5"/>
        <v>-0.84689767461350041</v>
      </c>
      <c r="AK18" s="1">
        <f t="shared" si="6"/>
        <v>1.2308030964756647</v>
      </c>
      <c r="AL18" s="1">
        <f t="shared" si="11"/>
        <v>0.68808542734296352</v>
      </c>
      <c r="AM18" s="1">
        <f t="shared" si="0"/>
        <v>741129.91105766676</v>
      </c>
      <c r="AN18" s="1">
        <f t="shared" si="1"/>
        <v>839492.76045499998</v>
      </c>
      <c r="AO18" s="1">
        <f>(P18-P17)</f>
        <v>0.99930697010000102</v>
      </c>
      <c r="AP18" s="1">
        <f t="shared" si="7"/>
        <v>-0.92310232235674938</v>
      </c>
      <c r="AQ18" s="1">
        <f t="shared" si="2"/>
        <v>0.38028428382140517</v>
      </c>
      <c r="AR18" s="1">
        <f t="shared" si="3"/>
        <v>0.65398159893013852</v>
      </c>
      <c r="AS18" s="1">
        <f t="shared" si="8"/>
        <v>0.58237282483502817</v>
      </c>
      <c r="AT18" s="1">
        <f t="shared" si="9"/>
        <v>0.53656528727898656</v>
      </c>
    </row>
    <row r="26" spans="1:51" x14ac:dyDescent="0.25">
      <c r="AX26" s="1">
        <v>8</v>
      </c>
      <c r="AY26" s="1">
        <v>40</v>
      </c>
    </row>
    <row r="27" spans="1:51" x14ac:dyDescent="0.25">
      <c r="AX27" s="1">
        <f>AX26+AY26</f>
        <v>48</v>
      </c>
    </row>
    <row r="28" spans="1:51" x14ac:dyDescent="0.25">
      <c r="AX28" s="1">
        <f>AX26-AY26/2</f>
        <v>-12</v>
      </c>
    </row>
    <row r="29" spans="1:51" x14ac:dyDescent="0.25">
      <c r="AX29" s="1">
        <f>AX27/AX28</f>
        <v>-4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2016-01-26T05:04:03Z</dcterms:modified>
  <dc:language>en-US</dc:language>
</cp:coreProperties>
</file>