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480" tabRatio="500" activeTab="2"/>
  </bookViews>
  <sheets>
    <sheet name="Release Plan" sheetId="2" r:id="rId1"/>
    <sheet name="PB Burndown" sheetId="4" r:id="rId2"/>
    <sheet name="Product Backlog" sheetId="3" r:id="rId3"/>
    <sheet name="Sp1" sheetId="5" r:id="rId4"/>
    <sheet name="Sprint Sheet Template" sheetId="6" r:id="rId5"/>
  </sheets>
  <externalReferences>
    <externalReference r:id="rId6"/>
  </externalReferences>
  <definedNames>
    <definedName name="AverageSpeedLastEight" localSheetId="3">OFFSET('[1]PB Burndown'!$P$27,1,0,'[1]PB Burndown'!$G$3,1)</definedName>
    <definedName name="AverageSpeedLastEight" localSheetId="4">OFFSET('[1]PB Burndown'!$P$27,1,0,'[1]PB Burndown'!$G$3,1)</definedName>
    <definedName name="AverageSpeedLastEight">OFFSET('PB Burndown'!$P$27,1,0,'PB Burndown'!$G$3,1)</definedName>
    <definedName name="AverageSpeedRealized" localSheetId="3">OFFSET('[1]PB Burndown'!$O$27,1,0,'[1]PB Burndown'!$G$3,1)</definedName>
    <definedName name="AverageSpeedRealized" localSheetId="4">OFFSET('[1]PB Burndown'!$O$27,1,0,'[1]PB Burndown'!$G$3,1)</definedName>
    <definedName name="AverageSpeedRealized">OFFSET('PB Burndown'!$O$27,1,0,'PB Burndown'!$G$3,1)</definedName>
    <definedName name="AverageSpeedWorstThree" localSheetId="3">OFFSET('[1]PB Burndown'!$Q$27,1,0,'[1]PB Burndown'!$G$3,1)</definedName>
    <definedName name="AverageSpeedWorstThree" localSheetId="4">OFFSET('[1]PB Burndown'!$Q$27,1,0,'[1]PB Burndown'!$G$3,1)</definedName>
    <definedName name="AverageSpeedWorstThree">OFFSET('PB Burndown'!$Q$27,1,0,'PB Burndown'!$G$3,1)</definedName>
    <definedName name="ColBottomCurrentScope" localSheetId="3">OFFSET('[1]PB Burndown'!$I$27,1,0,'[1]PB Burndown'!$G$3,1)</definedName>
    <definedName name="ColBottomCurrentScope" localSheetId="4">OFFSET('[1]PB Burndown'!$I$27,1,0,'[1]PB Burndown'!$G$3,1)</definedName>
    <definedName name="ColBottomCurrentScope">OFFSET('PB Burndown'!$I$27,1,0,'PB Burndown'!$G$3,1)</definedName>
    <definedName name="ColTopRemainingWork" localSheetId="3">OFFSET('[1]PB Burndown'!$F$27,1,0,'[1]PB Burndown'!$G$3,1)</definedName>
    <definedName name="ColTopRemainingWork" localSheetId="4">OFFSET('[1]PB Burndown'!$F$27,1,0,'[1]PB Burndown'!$G$3,1)</definedName>
    <definedName name="ColTopRemainingWork">OFFSET('PB Burndown'!$F$27,1,0,'PB Burndown'!$G$3,1)</definedName>
    <definedName name="DoneDays" localSheetId="3">'Sp1'!$D$11</definedName>
    <definedName name="DoneDays" localSheetId="4">'Sprint Sheet Template'!$D$11</definedName>
    <definedName name="DoneDays">#REF!</definedName>
    <definedName name="ImplementationDays" localSheetId="3">'Sp1'!$B$9</definedName>
    <definedName name="ImplementationDays" localSheetId="4">'Sprint Sheet Template'!$B$9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 localSheetId="3">OFFSET('[1]PB Burndown'!$N$27,1,0,'[1]PB Burndown'!$G$9,1)</definedName>
    <definedName name="PBCurrentBottom" localSheetId="4">OFFSET('[1]PB Burndown'!$N$27,1,0,'[1]PB Burndown'!$G$9,1)</definedName>
    <definedName name="PBCurrentBottom">OFFSET('PB Burndown'!$N$27,1,0,'PB Burndown'!$G$9,1)</definedName>
    <definedName name="PBTrend" localSheetId="3">OFFSET('[1]PB Burndown'!$M$27,1,0,'[1]PB Burndown'!$G$9,1)</definedName>
    <definedName name="PBTrend" localSheetId="4">OFFSET('[1]PB Burndown'!$M$27,1,0,'[1]PB Burndown'!$G$9,1)</definedName>
    <definedName name="PBTrend">OFFSET('PB Burndown'!$M$27,1,0,'PB Burndown'!$G$9,1)</definedName>
    <definedName name="PlannedSpeed" localSheetId="3">OFFSET('[1]PB Burndown'!$C$27,1,0,'[1]PB Burndown'!$G$3,1)</definedName>
    <definedName name="PlannedSpeed" localSheetId="4">OFFSET('[1]PB Burndown'!$C$27,1,0,'[1]PB Burndown'!$G$3,1)</definedName>
    <definedName name="PlannedSpeed">OFFSET('PB Burndown'!$C$27,1,0,'PB Burndown'!$G$3,1)</definedName>
    <definedName name="_xlnm.Print_Area" localSheetId="2">'Product Backlog'!$A:$G</definedName>
    <definedName name="ProductBacklog">'Product Backlog'!$A$4:$G$163</definedName>
    <definedName name="RealizedSpeed" localSheetId="3">OFFSET('[1]PB Burndown'!$D$27,1,0,'[1]PB Burndown'!$G$3,1)</definedName>
    <definedName name="RealizedSpeed" localSheetId="4">OFFSET('[1]PB Burndown'!$D$27,1,0,'[1]PB Burndown'!$G$3,1)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OFFSET('Sprint Sheet Template'!$F$10,0,0,1,'Sprint Sheet Template'!DoneDays)</definedName>
    <definedName name="Sprint">'Product Backlog'!$G$5:$G$163</definedName>
    <definedName name="SprintCount">'[1]PB Burndown'!$G$3</definedName>
    <definedName name="SprintsInTrend">'[1]PB Burndown'!$G$6</definedName>
    <definedName name="SprintTasks" localSheetId="3">'Sp1'!$A$14:$AD$63</definedName>
    <definedName name="SprintTasks">'Sprint Sheet Template'!$A$14:$AD$63</definedName>
    <definedName name="Status">'Product Backlog'!#REF!</definedName>
    <definedName name="StoryName">'Product Backlog'!$B$5:$B$163</definedName>
    <definedName name="TaskRows" localSheetId="3">'Sp1'!$B$11</definedName>
    <definedName name="TaskRows" localSheetId="4">'Sprint Sheet Template'!$B$11</definedName>
    <definedName name="TaskRows">#REF!</definedName>
    <definedName name="TaskStatus" localSheetId="3">'Sp1'!$D$14:$D$58</definedName>
    <definedName name="TaskStatus">'Sprint Sheet Template'!$D$14:$D$58</definedName>
    <definedName name="TaskStoryID" localSheetId="3">'Sp1'!$B$14:$B$53</definedName>
    <definedName name="TaskStoryID">'Sprint Sheet Template'!$B$14:$B$53</definedName>
    <definedName name="TotalEffort" localSheetId="3">'Sp1'!$E$10</definedName>
    <definedName name="TotalEffort" localSheetId="4">'Sprint Sheet Template'!$E$10</definedName>
    <definedName name="TotalEffort">#REF!</definedName>
    <definedName name="TrendDays" localSheetId="3">'Sp1'!$D$13</definedName>
    <definedName name="TrendDays">'Sprint Sheet Template'!$D$13</definedName>
    <definedName name="TrendOffset">'[1]PB Burndown'!$G$5</definedName>
    <definedName name="TrendSprintCount">'[1]PB Burndown'!$G$4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6" l="1"/>
  <c r="E10" i="6"/>
  <c r="F15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D11" i="6"/>
  <c r="F11" i="6"/>
  <c r="G14" i="6"/>
  <c r="G11" i="6"/>
  <c r="H14" i="6"/>
  <c r="H11" i="6"/>
  <c r="I14" i="6"/>
  <c r="I11" i="6"/>
  <c r="J14" i="6"/>
  <c r="J11" i="6"/>
  <c r="K14" i="6"/>
  <c r="K11" i="6"/>
  <c r="L14" i="6"/>
  <c r="L11" i="6"/>
  <c r="M14" i="6"/>
  <c r="M11" i="6"/>
  <c r="N14" i="6"/>
  <c r="N11" i="6"/>
  <c r="O14" i="6"/>
  <c r="O11" i="6"/>
  <c r="P14" i="6"/>
  <c r="P11" i="6"/>
  <c r="Q14" i="6"/>
  <c r="Q11" i="6"/>
  <c r="R14" i="6"/>
  <c r="R11" i="6"/>
  <c r="S14" i="6"/>
  <c r="S11" i="6"/>
  <c r="T14" i="6"/>
  <c r="T11" i="6"/>
  <c r="U14" i="6"/>
  <c r="U11" i="6"/>
  <c r="V14" i="6"/>
  <c r="V11" i="6"/>
  <c r="W14" i="6"/>
  <c r="W11" i="6"/>
  <c r="X14" i="6"/>
  <c r="X11" i="6"/>
  <c r="Y14" i="6"/>
  <c r="Y11" i="6"/>
  <c r="Z14" i="6"/>
  <c r="Z11" i="6"/>
  <c r="AA14" i="6"/>
  <c r="AA11" i="6"/>
  <c r="AB14" i="6"/>
  <c r="AB11" i="6"/>
  <c r="AC14" i="6"/>
  <c r="AC11" i="6"/>
  <c r="AD14" i="6"/>
  <c r="AD11" i="6"/>
  <c r="D13" i="6"/>
  <c r="F13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D15" i="6"/>
  <c r="D16" i="6"/>
  <c r="F16" i="6"/>
  <c r="AC16" i="6"/>
  <c r="AD16" i="6"/>
  <c r="D17" i="6"/>
  <c r="F17" i="6"/>
  <c r="AC17" i="6"/>
  <c r="AD17" i="6"/>
  <c r="D18" i="6"/>
  <c r="F18" i="6"/>
  <c r="AC18" i="6"/>
  <c r="AD18" i="6"/>
  <c r="D19" i="6"/>
  <c r="F19" i="6"/>
  <c r="AC19" i="6"/>
  <c r="AD19" i="6"/>
  <c r="D20" i="6"/>
  <c r="F20" i="6"/>
  <c r="AC20" i="6"/>
  <c r="AD20" i="6"/>
  <c r="D21" i="6"/>
  <c r="F21" i="6"/>
  <c r="AC21" i="6"/>
  <c r="AD21" i="6"/>
  <c r="D22" i="6"/>
  <c r="F22" i="6"/>
  <c r="AC22" i="6"/>
  <c r="AD22" i="6"/>
  <c r="D23" i="6"/>
  <c r="F23" i="6"/>
  <c r="AC23" i="6"/>
  <c r="AD23" i="6"/>
  <c r="D24" i="6"/>
  <c r="F24" i="6"/>
  <c r="AC24" i="6"/>
  <c r="AD24" i="6"/>
  <c r="D25" i="6"/>
  <c r="F25" i="6"/>
  <c r="AC25" i="6"/>
  <c r="AD25" i="6"/>
  <c r="D26" i="6"/>
  <c r="F26" i="6"/>
  <c r="AC26" i="6"/>
  <c r="AD26" i="6"/>
  <c r="D27" i="6"/>
  <c r="F27" i="6"/>
  <c r="AC27" i="6"/>
  <c r="AD27" i="6"/>
  <c r="D28" i="6"/>
  <c r="F28" i="6"/>
  <c r="AC28" i="6"/>
  <c r="AD28" i="6"/>
  <c r="D29" i="6"/>
  <c r="F29" i="6"/>
  <c r="AC29" i="6"/>
  <c r="AD29" i="6"/>
  <c r="D30" i="6"/>
  <c r="F30" i="6"/>
  <c r="AC30" i="6"/>
  <c r="AD30" i="6"/>
  <c r="D31" i="6"/>
  <c r="F31" i="6"/>
  <c r="AC31" i="6"/>
  <c r="AD31" i="6"/>
  <c r="D32" i="6"/>
  <c r="F32" i="6"/>
  <c r="AC32" i="6"/>
  <c r="AD32" i="6"/>
  <c r="D33" i="6"/>
  <c r="F33" i="6"/>
  <c r="AC33" i="6"/>
  <c r="AD33" i="6"/>
  <c r="D34" i="6"/>
  <c r="F34" i="6"/>
  <c r="AC34" i="6"/>
  <c r="AD34" i="6"/>
  <c r="D35" i="6"/>
  <c r="F35" i="6"/>
  <c r="AC35" i="6"/>
  <c r="AD35" i="6"/>
  <c r="D36" i="6"/>
  <c r="F36" i="6"/>
  <c r="AC36" i="6"/>
  <c r="AD36" i="6"/>
  <c r="D37" i="6"/>
  <c r="F37" i="6"/>
  <c r="AC37" i="6"/>
  <c r="AD37" i="6"/>
  <c r="D38" i="6"/>
  <c r="F38" i="6"/>
  <c r="AC38" i="6"/>
  <c r="AD38" i="6"/>
  <c r="D39" i="6"/>
  <c r="F39" i="6"/>
  <c r="AC39" i="6"/>
  <c r="AD39" i="6"/>
  <c r="D40" i="6"/>
  <c r="F40" i="6"/>
  <c r="AC40" i="6"/>
  <c r="AD40" i="6"/>
  <c r="D41" i="6"/>
  <c r="F41" i="6"/>
  <c r="AC41" i="6"/>
  <c r="AD41" i="6"/>
  <c r="D42" i="6"/>
  <c r="F42" i="6"/>
  <c r="AC42" i="6"/>
  <c r="AD42" i="6"/>
  <c r="D43" i="6"/>
  <c r="F43" i="6"/>
  <c r="AC43" i="6"/>
  <c r="AD43" i="6"/>
  <c r="D44" i="6"/>
  <c r="F44" i="6"/>
  <c r="AC44" i="6"/>
  <c r="AD44" i="6"/>
  <c r="D45" i="6"/>
  <c r="F45" i="6"/>
  <c r="AC45" i="6"/>
  <c r="AD45" i="6"/>
  <c r="D46" i="6"/>
  <c r="F46" i="6"/>
  <c r="AC46" i="6"/>
  <c r="AD46" i="6"/>
  <c r="D47" i="6"/>
  <c r="F47" i="6"/>
  <c r="AC47" i="6"/>
  <c r="AD47" i="6"/>
  <c r="D48" i="6"/>
  <c r="F48" i="6"/>
  <c r="AC48" i="6"/>
  <c r="AD48" i="6"/>
  <c r="D49" i="6"/>
  <c r="F49" i="6"/>
  <c r="AC49" i="6"/>
  <c r="AD49" i="6"/>
  <c r="D50" i="6"/>
  <c r="F50" i="6"/>
  <c r="AC50" i="6"/>
  <c r="AD50" i="6"/>
  <c r="D51" i="6"/>
  <c r="F51" i="6"/>
  <c r="AC51" i="6"/>
  <c r="AD51" i="6"/>
  <c r="D52" i="6"/>
  <c r="F52" i="6"/>
  <c r="AC52" i="6"/>
  <c r="AD52" i="6"/>
  <c r="D53" i="6"/>
  <c r="F53" i="6"/>
  <c r="AC53" i="6"/>
  <c r="AD53" i="6"/>
  <c r="D54" i="6"/>
  <c r="F54" i="6"/>
  <c r="AC54" i="6"/>
  <c r="AD54" i="6"/>
  <c r="D55" i="6"/>
  <c r="F55" i="6"/>
  <c r="AC55" i="6"/>
  <c r="AD55" i="6"/>
  <c r="D56" i="6"/>
  <c r="F56" i="6"/>
  <c r="AC56" i="6"/>
  <c r="AD56" i="6"/>
  <c r="D57" i="6"/>
  <c r="F57" i="6"/>
  <c r="AC57" i="6"/>
  <c r="AD57" i="6"/>
  <c r="D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D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D64" i="6"/>
  <c r="D6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D63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D62" i="5"/>
  <c r="AD61" i="5"/>
  <c r="AC61" i="5"/>
  <c r="F61" i="5"/>
  <c r="D61" i="5"/>
  <c r="AD60" i="5"/>
  <c r="AC60" i="5"/>
  <c r="F60" i="5"/>
  <c r="D60" i="5"/>
  <c r="AD59" i="5"/>
  <c r="AC59" i="5"/>
  <c r="F59" i="5"/>
  <c r="D59" i="5"/>
  <c r="AD58" i="5"/>
  <c r="AC58" i="5"/>
  <c r="F58" i="5"/>
  <c r="D58" i="5"/>
  <c r="AD57" i="5"/>
  <c r="AC57" i="5"/>
  <c r="F57" i="5"/>
  <c r="D57" i="5"/>
  <c r="AD56" i="5"/>
  <c r="AC56" i="5"/>
  <c r="F56" i="5"/>
  <c r="D56" i="5"/>
  <c r="AD55" i="5"/>
  <c r="AC55" i="5"/>
  <c r="F55" i="5"/>
  <c r="D55" i="5"/>
  <c r="AD54" i="5"/>
  <c r="AC54" i="5"/>
  <c r="F54" i="5"/>
  <c r="D54" i="5"/>
  <c r="AD53" i="5"/>
  <c r="AC53" i="5"/>
  <c r="F53" i="5"/>
  <c r="D53" i="5"/>
  <c r="AD52" i="5"/>
  <c r="AC52" i="5"/>
  <c r="F52" i="5"/>
  <c r="D52" i="5"/>
  <c r="AD51" i="5"/>
  <c r="AC51" i="5"/>
  <c r="F51" i="5"/>
  <c r="D51" i="5"/>
  <c r="AD50" i="5"/>
  <c r="AC50" i="5"/>
  <c r="F50" i="5"/>
  <c r="D50" i="5"/>
  <c r="AD49" i="5"/>
  <c r="AC49" i="5"/>
  <c r="F49" i="5"/>
  <c r="D49" i="5"/>
  <c r="AD48" i="5"/>
  <c r="AC48" i="5"/>
  <c r="F48" i="5"/>
  <c r="D48" i="5"/>
  <c r="AD47" i="5"/>
  <c r="AC47" i="5"/>
  <c r="F47" i="5"/>
  <c r="D47" i="5"/>
  <c r="AD46" i="5"/>
  <c r="AC46" i="5"/>
  <c r="F46" i="5"/>
  <c r="D46" i="5"/>
  <c r="AD45" i="5"/>
  <c r="AC45" i="5"/>
  <c r="F45" i="5"/>
  <c r="D45" i="5"/>
  <c r="AD44" i="5"/>
  <c r="AC44" i="5"/>
  <c r="F44" i="5"/>
  <c r="D44" i="5"/>
  <c r="AD43" i="5"/>
  <c r="AC43" i="5"/>
  <c r="F43" i="5"/>
  <c r="D43" i="5"/>
  <c r="AD42" i="5"/>
  <c r="AC42" i="5"/>
  <c r="F42" i="5"/>
  <c r="D42" i="5"/>
  <c r="AD41" i="5"/>
  <c r="AC41" i="5"/>
  <c r="F41" i="5"/>
  <c r="D41" i="5"/>
  <c r="AD40" i="5"/>
  <c r="AC40" i="5"/>
  <c r="AD39" i="5"/>
  <c r="AC39" i="5"/>
  <c r="AD38" i="5"/>
  <c r="AC38" i="5"/>
  <c r="AD37" i="5"/>
  <c r="AC37" i="5"/>
  <c r="AD36" i="5"/>
  <c r="AC36" i="5"/>
  <c r="AD34" i="5"/>
  <c r="AC34" i="5"/>
  <c r="AD33" i="5"/>
  <c r="AC33" i="5"/>
  <c r="AD32" i="5"/>
  <c r="AC32" i="5"/>
  <c r="AD31" i="5"/>
  <c r="AC31" i="5"/>
  <c r="AD30" i="5"/>
  <c r="AC30" i="5"/>
  <c r="AD29" i="5"/>
  <c r="AC29" i="5"/>
  <c r="AD28" i="5"/>
  <c r="AC28" i="5"/>
  <c r="AD27" i="5"/>
  <c r="AC27" i="5"/>
  <c r="AD26" i="5"/>
  <c r="AC26" i="5"/>
  <c r="AD24" i="5"/>
  <c r="AC24" i="5"/>
  <c r="AD23" i="5"/>
  <c r="AC23" i="5"/>
  <c r="AD22" i="5"/>
  <c r="AC22" i="5"/>
  <c r="AD21" i="5"/>
  <c r="AC21" i="5"/>
  <c r="AD20" i="5"/>
  <c r="AC20" i="5"/>
  <c r="AD19" i="5"/>
  <c r="AC19" i="5"/>
  <c r="F18" i="5"/>
  <c r="D18" i="5"/>
  <c r="AD17" i="5"/>
  <c r="AC17" i="5"/>
  <c r="F17" i="5"/>
  <c r="F16" i="5"/>
  <c r="F15" i="5"/>
  <c r="B11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D11" i="5"/>
  <c r="F13" i="5"/>
  <c r="D13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E10" i="5"/>
  <c r="J11" i="5"/>
  <c r="I11" i="5"/>
  <c r="H11" i="5"/>
  <c r="G11" i="5"/>
  <c r="F11" i="5"/>
  <c r="Q51" i="4"/>
  <c r="P51" i="4"/>
  <c r="O51" i="4"/>
  <c r="B28" i="4"/>
  <c r="B29" i="4"/>
  <c r="B30" i="4"/>
  <c r="I30" i="4"/>
  <c r="F28" i="4"/>
  <c r="K28" i="4"/>
  <c r="F29" i="4"/>
  <c r="I29" i="4"/>
  <c r="K29" i="4"/>
  <c r="F30" i="4"/>
  <c r="K30" i="4"/>
  <c r="M51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F51" i="4"/>
  <c r="I51" i="4"/>
  <c r="K51" i="4"/>
  <c r="H51" i="4"/>
  <c r="G51" i="4"/>
  <c r="E51" i="4"/>
  <c r="Q50" i="4"/>
  <c r="P50" i="4"/>
  <c r="O50" i="4"/>
  <c r="M50" i="4"/>
  <c r="F50" i="4"/>
  <c r="I50" i="4"/>
  <c r="K50" i="4"/>
  <c r="H50" i="4"/>
  <c r="G50" i="4"/>
  <c r="E50" i="4"/>
  <c r="Q49" i="4"/>
  <c r="P49" i="4"/>
  <c r="O49" i="4"/>
  <c r="M49" i="4"/>
  <c r="F49" i="4"/>
  <c r="I49" i="4"/>
  <c r="K49" i="4"/>
  <c r="H49" i="4"/>
  <c r="G49" i="4"/>
  <c r="E49" i="4"/>
  <c r="Q48" i="4"/>
  <c r="P48" i="4"/>
  <c r="O48" i="4"/>
  <c r="M48" i="4"/>
  <c r="F48" i="4"/>
  <c r="I48" i="4"/>
  <c r="K48" i="4"/>
  <c r="H48" i="4"/>
  <c r="G48" i="4"/>
  <c r="E48" i="4"/>
  <c r="Q47" i="4"/>
  <c r="P47" i="4"/>
  <c r="O47" i="4"/>
  <c r="M47" i="4"/>
  <c r="F47" i="4"/>
  <c r="I47" i="4"/>
  <c r="K47" i="4"/>
  <c r="H47" i="4"/>
  <c r="G47" i="4"/>
  <c r="E47" i="4"/>
  <c r="Q46" i="4"/>
  <c r="P46" i="4"/>
  <c r="O46" i="4"/>
  <c r="M46" i="4"/>
  <c r="F46" i="4"/>
  <c r="I46" i="4"/>
  <c r="K46" i="4"/>
  <c r="H46" i="4"/>
  <c r="G46" i="4"/>
  <c r="E46" i="4"/>
  <c r="Q45" i="4"/>
  <c r="P45" i="4"/>
  <c r="O45" i="4"/>
  <c r="M45" i="4"/>
  <c r="F45" i="4"/>
  <c r="I45" i="4"/>
  <c r="K45" i="4"/>
  <c r="H45" i="4"/>
  <c r="G45" i="4"/>
  <c r="E45" i="4"/>
  <c r="Q44" i="4"/>
  <c r="P44" i="4"/>
  <c r="O44" i="4"/>
  <c r="M44" i="4"/>
  <c r="F44" i="4"/>
  <c r="I44" i="4"/>
  <c r="K44" i="4"/>
  <c r="H44" i="4"/>
  <c r="G44" i="4"/>
  <c r="E44" i="4"/>
  <c r="Q43" i="4"/>
  <c r="P43" i="4"/>
  <c r="O43" i="4"/>
  <c r="M43" i="4"/>
  <c r="F43" i="4"/>
  <c r="I43" i="4"/>
  <c r="K43" i="4"/>
  <c r="H43" i="4"/>
  <c r="G43" i="4"/>
  <c r="E43" i="4"/>
  <c r="Q42" i="4"/>
  <c r="P42" i="4"/>
  <c r="O42" i="4"/>
  <c r="M42" i="4"/>
  <c r="F42" i="4"/>
  <c r="I42" i="4"/>
  <c r="K42" i="4"/>
  <c r="H42" i="4"/>
  <c r="G42" i="4"/>
  <c r="E42" i="4"/>
  <c r="Q41" i="4"/>
  <c r="P41" i="4"/>
  <c r="O41" i="4"/>
  <c r="M41" i="4"/>
  <c r="F41" i="4"/>
  <c r="I41" i="4"/>
  <c r="K41" i="4"/>
  <c r="H41" i="4"/>
  <c r="G41" i="4"/>
  <c r="E41" i="4"/>
  <c r="Q40" i="4"/>
  <c r="P40" i="4"/>
  <c r="O40" i="4"/>
  <c r="M40" i="4"/>
  <c r="F40" i="4"/>
  <c r="I40" i="4"/>
  <c r="K40" i="4"/>
  <c r="H40" i="4"/>
  <c r="G40" i="4"/>
  <c r="E40" i="4"/>
  <c r="Q39" i="4"/>
  <c r="P39" i="4"/>
  <c r="O39" i="4"/>
  <c r="M39" i="4"/>
  <c r="F39" i="4"/>
  <c r="I39" i="4"/>
  <c r="K39" i="4"/>
  <c r="H39" i="4"/>
  <c r="G39" i="4"/>
  <c r="E39" i="4"/>
  <c r="Q38" i="4"/>
  <c r="P38" i="4"/>
  <c r="O38" i="4"/>
  <c r="M38" i="4"/>
  <c r="F38" i="4"/>
  <c r="I38" i="4"/>
  <c r="K38" i="4"/>
  <c r="H38" i="4"/>
  <c r="G38" i="4"/>
  <c r="E38" i="4"/>
  <c r="Q37" i="4"/>
  <c r="P37" i="4"/>
  <c r="O37" i="4"/>
  <c r="M37" i="4"/>
  <c r="F37" i="4"/>
  <c r="I37" i="4"/>
  <c r="K37" i="4"/>
  <c r="H37" i="4"/>
  <c r="G37" i="4"/>
  <c r="E37" i="4"/>
  <c r="Q36" i="4"/>
  <c r="P36" i="4"/>
  <c r="O36" i="4"/>
  <c r="M36" i="4"/>
  <c r="F36" i="4"/>
  <c r="I36" i="4"/>
  <c r="K36" i="4"/>
  <c r="H36" i="4"/>
  <c r="G36" i="4"/>
  <c r="E36" i="4"/>
  <c r="Q35" i="4"/>
  <c r="P35" i="4"/>
  <c r="O35" i="4"/>
  <c r="M35" i="4"/>
  <c r="F35" i="4"/>
  <c r="I35" i="4"/>
  <c r="K35" i="4"/>
  <c r="H35" i="4"/>
  <c r="G35" i="4"/>
  <c r="E35" i="4"/>
  <c r="Q34" i="4"/>
  <c r="P34" i="4"/>
  <c r="O34" i="4"/>
  <c r="M34" i="4"/>
  <c r="F34" i="4"/>
  <c r="I34" i="4"/>
  <c r="K34" i="4"/>
  <c r="H34" i="4"/>
  <c r="G34" i="4"/>
  <c r="E34" i="4"/>
  <c r="Q33" i="4"/>
  <c r="P33" i="4"/>
  <c r="O33" i="4"/>
  <c r="M33" i="4"/>
  <c r="F33" i="4"/>
  <c r="I33" i="4"/>
  <c r="K33" i="4"/>
  <c r="H33" i="4"/>
  <c r="G33" i="4"/>
  <c r="E33" i="4"/>
  <c r="Q32" i="4"/>
  <c r="P32" i="4"/>
  <c r="O32" i="4"/>
  <c r="M32" i="4"/>
  <c r="I31" i="4"/>
  <c r="F31" i="4"/>
  <c r="F32" i="4"/>
  <c r="I32" i="4"/>
  <c r="K32" i="4"/>
  <c r="H32" i="4"/>
  <c r="G32" i="4"/>
  <c r="E30" i="4"/>
  <c r="E31" i="4"/>
  <c r="E32" i="4"/>
  <c r="Q31" i="4"/>
  <c r="P31" i="4"/>
  <c r="O31" i="4"/>
  <c r="M31" i="4"/>
  <c r="K31" i="4"/>
  <c r="H31" i="4"/>
  <c r="G31" i="4"/>
  <c r="Q30" i="4"/>
  <c r="P30" i="4"/>
  <c r="O30" i="4"/>
  <c r="M30" i="4"/>
  <c r="H30" i="4"/>
  <c r="G30" i="4"/>
  <c r="Q29" i="4"/>
  <c r="P29" i="4"/>
  <c r="O29" i="4"/>
  <c r="M29" i="4"/>
  <c r="H29" i="4"/>
  <c r="G29" i="4"/>
  <c r="E29" i="4"/>
  <c r="Q28" i="4"/>
  <c r="P28" i="4"/>
  <c r="O28" i="4"/>
  <c r="M28" i="4"/>
  <c r="H28" i="4"/>
  <c r="G28" i="4"/>
  <c r="E28" i="4"/>
  <c r="G17" i="4"/>
  <c r="D22" i="4"/>
  <c r="A18" i="4"/>
  <c r="D17" i="4"/>
  <c r="D16" i="4"/>
  <c r="D15" i="4"/>
  <c r="D12" i="4"/>
  <c r="G9" i="4"/>
  <c r="A8" i="4"/>
  <c r="G4" i="4"/>
  <c r="G5" i="4"/>
  <c r="G3" i="4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A18" i="2"/>
  <c r="D18" i="2"/>
  <c r="A17" i="2"/>
  <c r="D17" i="2"/>
  <c r="A16" i="2"/>
  <c r="D16" i="2"/>
  <c r="A15" i="2"/>
  <c r="D15" i="2"/>
  <c r="A14" i="2"/>
  <c r="D14" i="2"/>
  <c r="A13" i="2"/>
  <c r="D13" i="2"/>
  <c r="A12" i="2"/>
  <c r="D12" i="2"/>
  <c r="A11" i="2"/>
  <c r="D11" i="2"/>
  <c r="A10" i="2"/>
  <c r="D10" i="2"/>
  <c r="D9" i="2"/>
  <c r="D8" i="2"/>
  <c r="D7" i="2"/>
  <c r="D6" i="2"/>
  <c r="D5" i="2"/>
  <c r="D4" i="2"/>
</calcChain>
</file>

<file path=xl/comments1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2.xml><?xml version="1.0" encoding="utf-8"?>
<comments xmlns="http://schemas.openxmlformats.org/spreadsheetml/2006/main">
  <authors>
    <author>Petri Heiramo</author>
    <author>微软用户 MS</author>
  </authors>
  <commentList>
    <comment ref="A4" authorId="0">
      <text>
        <r>
          <rPr>
            <sz val="10"/>
            <color indexed="81"/>
            <rFont val="宋体"/>
            <family val="2"/>
            <charset val="134"/>
          </rPr>
          <t>编号，自动增加</t>
        </r>
      </text>
    </comment>
    <comment ref="C4" authorId="1">
      <text>
        <r>
          <rPr>
            <b/>
            <sz val="10"/>
            <color indexed="81"/>
            <rFont val="宋体"/>
            <family val="2"/>
            <charset val="134"/>
          </rPr>
          <t xml:space="preserve">数值大的重要程度高，要留出空隙
</t>
        </r>
      </text>
    </comment>
    <comment ref="D4" authorId="1">
      <text>
        <r>
          <rPr>
            <b/>
            <sz val="10"/>
            <color indexed="81"/>
            <rFont val="宋体"/>
            <family val="2"/>
            <charset val="134"/>
          </rPr>
          <t xml:space="preserve">1个故事点相当于1个理想的人天
</t>
        </r>
      </text>
    </comment>
    <comment ref="G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<sst xmlns="http://schemas.openxmlformats.org/spreadsheetml/2006/main" count="151" uniqueCount="113">
  <si>
    <t>Start</t>
  </si>
  <si>
    <t>Days</t>
  </si>
  <si>
    <t>End</t>
  </si>
  <si>
    <t>Size</t>
  </si>
  <si>
    <t>Status</t>
  </si>
  <si>
    <t>Release Date</t>
  </si>
  <si>
    <t>Goal</t>
  </si>
  <si>
    <t>Sprint Plan</t>
  </si>
  <si>
    <t>Sprint</t>
  </si>
  <si>
    <t>Increment</t>
  </si>
  <si>
    <t>Planned</t>
  </si>
  <si>
    <t>Planning</t>
  </si>
  <si>
    <t>Specification and prototype development</t>
  </si>
  <si>
    <t>Specification and prototype development, documentation</t>
  </si>
  <si>
    <t>Usability test, documentation, prototype corrections</t>
  </si>
  <si>
    <t>Unallocated stories</t>
  </si>
  <si>
    <t>Product Backlog</t>
  </si>
  <si>
    <t>Story ID</t>
  </si>
  <si>
    <t>Done</t>
  </si>
  <si>
    <t>Ongoing</t>
  </si>
  <si>
    <t>Removed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</si>
  <si>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</si>
  <si>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</si>
  <si>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</si>
  <si>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</si>
  <si>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</si>
  <si>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</si>
  <si>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</si>
  <si>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</si>
  <si>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</si>
  <si>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</si>
  <si>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</si>
  <si>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</si>
  <si>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</si>
  <si>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</si>
  <si>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</si>
  <si>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</si>
  <si>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</si>
  <si>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</si>
  <si>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</si>
  <si>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</si>
  <si>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</si>
  <si>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</si>
  <si>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</si>
  <si>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</si>
  <si>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</si>
  <si>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</si>
  <si>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</si>
  <si>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</si>
  <si>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</si>
  <si>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</si>
  <si>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</si>
  <si>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</si>
  <si>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</si>
  <si>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</si>
  <si>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</si>
  <si>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</si>
  <si>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</si>
  <si>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</si>
  <si>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</si>
  <si>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</si>
  <si>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</si>
  <si>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</si>
  <si>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</si>
  <si>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</si>
  <si>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</si>
  <si>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</si>
  <si>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</si>
  <si>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</si>
  <si>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</si>
  <si>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</si>
  <si>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</si>
  <si>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</si>
  <si>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</si>
  <si>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</si>
  <si>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</si>
  <si>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</si>
  <si>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</si>
  <si>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</si>
  <si>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</si>
  <si>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</si>
  <si>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</si>
  <si>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</si>
  <si>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</si>
  <si>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Danny Dev</t>
  </si>
  <si>
    <t>Tina Tester</t>
  </si>
  <si>
    <t>图例</t>
    <phoneticPr fontId="1" type="noConversion"/>
  </si>
  <si>
    <t>编号</t>
    <phoneticPr fontId="1" type="noConversion"/>
  </si>
  <si>
    <t>名称</t>
    <phoneticPr fontId="1" type="noConversion"/>
  </si>
  <si>
    <t>重要性</t>
    <phoneticPr fontId="1" type="noConversion"/>
  </si>
  <si>
    <t>如何测试</t>
    <phoneticPr fontId="1" type="noConversion"/>
  </si>
  <si>
    <t>备注</t>
    <phoneticPr fontId="1" type="noConversion"/>
  </si>
  <si>
    <t>故事点</t>
    <phoneticPr fontId="1" type="noConversion"/>
  </si>
  <si>
    <t>启动工程，看到bootstrap风格的界面</t>
    <phoneticPr fontId="1" type="noConversion"/>
  </si>
  <si>
    <t>实现布局定义，准备通用的js,css等</t>
    <phoneticPr fontId="1" type="noConversion"/>
  </si>
  <si>
    <t>整体风格和界面布局</t>
    <phoneticPr fontId="1" type="noConversion"/>
  </si>
  <si>
    <t>资源分类</t>
    <phoneticPr fontId="1" type="noConversion"/>
  </si>
  <si>
    <t>绘图界面</t>
    <phoneticPr fontId="1" type="noConversion"/>
  </si>
  <si>
    <t>有pattlete，tool，canvas，能保存，能显示</t>
    <phoneticPr fontId="1" type="noConversion"/>
  </si>
  <si>
    <t>绘制机柜图</t>
    <phoneticPr fontId="1" type="noConversion"/>
  </si>
  <si>
    <r>
      <t>tool</t>
    </r>
    <r>
      <rPr>
        <sz val="10"/>
        <rFont val="宋体"/>
        <charset val="134"/>
      </rPr>
      <t>：机柜，设备。拖拽</t>
    </r>
    <phoneticPr fontId="1" type="noConversion"/>
  </si>
  <si>
    <t>绘制子网/vlan</t>
    <phoneticPr fontId="1" type="noConversion"/>
  </si>
  <si>
    <t>用户注册和登录</t>
    <phoneticPr fontId="1" type="noConversion"/>
  </si>
  <si>
    <t>支持openID</t>
    <phoneticPr fontId="1" type="noConversion"/>
  </si>
  <si>
    <t/>
  </si>
  <si>
    <r>
      <t>Sprint</t>
    </r>
    <r>
      <rPr>
        <b/>
        <sz val="10"/>
        <rFont val="宋体"/>
        <family val="2"/>
        <charset val="134"/>
      </rPr>
      <t>开发天数</t>
    </r>
    <phoneticPr fontId="1" type="noConversion"/>
  </si>
  <si>
    <t>任务</t>
    <phoneticPr fontId="1" type="noConversion"/>
  </si>
  <si>
    <t>Backlog ID</t>
    <phoneticPr fontId="1" type="noConversion"/>
  </si>
  <si>
    <t>状态</t>
    <phoneticPr fontId="1" type="noConversion"/>
  </si>
  <si>
    <t>整合bootstrap</t>
    <phoneticPr fontId="1" type="noConversion"/>
  </si>
  <si>
    <t>整合jquery</t>
    <phoneticPr fontId="1" type="noConversion"/>
  </si>
  <si>
    <t>整合jqueryUI</t>
    <phoneticPr fontId="1" type="noConversion"/>
  </si>
  <si>
    <t>整合jqueryUI-bootstrap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</si>
</sst>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Last &quot;###&quot; sprints&quot;"/>
    <numFmt numFmtId="177" formatCode="0.0"/>
    <numFmt numFmtId="178" formatCode="&quot;Sprint &quot;#&quot; Backlog&quot;"/>
  </numFmts>
  <fonts count="1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4"/>
      <name val="Arial"/>
    </font>
    <font>
      <b/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name val="宋体"/>
      <charset val="134"/>
    </font>
    <font>
      <b/>
      <sz val="11"/>
      <color rgb="FF000000"/>
      <name val="Lucida Grande"/>
    </font>
    <font>
      <b/>
      <sz val="10"/>
      <name val="宋体"/>
      <family val="2"/>
      <charset val="134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lightUp">
        <fgColor rgb="FFDD080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6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2" xfId="1" applyFont="1" applyBorder="1"/>
    <xf numFmtId="0" fontId="4" fillId="0" borderId="0" xfId="1" applyFont="1"/>
    <xf numFmtId="0" fontId="2" fillId="2" borderId="3" xfId="1" applyNumberFormat="1" applyFill="1" applyBorder="1" applyAlignment="1">
      <alignment horizontal="center"/>
    </xf>
    <xf numFmtId="0" fontId="2" fillId="2" borderId="0" xfId="1" applyNumberFormat="1" applyFill="1" applyBorder="1" applyAlignment="1">
      <alignment horizontal="center"/>
    </xf>
    <xf numFmtId="0" fontId="2" fillId="0" borderId="0" xfId="1" applyBorder="1"/>
    <xf numFmtId="0" fontId="5" fillId="0" borderId="0" xfId="1" applyFont="1"/>
    <xf numFmtId="0" fontId="4" fillId="0" borderId="4" xfId="1" applyFont="1" applyBorder="1"/>
    <xf numFmtId="0" fontId="4" fillId="0" borderId="7" xfId="1" applyFont="1" applyBorder="1" applyAlignment="1">
      <alignment horizontal="center"/>
    </xf>
    <xf numFmtId="14" fontId="2" fillId="0" borderId="0" xfId="1" applyNumberFormat="1" applyFill="1" applyBorder="1" applyAlignment="1">
      <alignment horizontal="center"/>
    </xf>
    <xf numFmtId="0" fontId="2" fillId="0" borderId="0" xfId="1" applyNumberFormat="1" applyFill="1" applyBorder="1" applyAlignment="1">
      <alignment horizontal="center"/>
    </xf>
    <xf numFmtId="14" fontId="2" fillId="2" borderId="0" xfId="1" applyNumberFormat="1" applyFill="1" applyBorder="1" applyAlignment="1">
      <alignment horizontal="center"/>
    </xf>
    <xf numFmtId="0" fontId="2" fillId="0" borderId="4" xfId="1" applyNumberFormat="1" applyFill="1" applyBorder="1" applyAlignment="1">
      <alignment horizontal="left"/>
    </xf>
    <xf numFmtId="0" fontId="2" fillId="0" borderId="5" xfId="1" applyBorder="1" applyAlignment="1">
      <alignment horizontal="center"/>
    </xf>
    <xf numFmtId="0" fontId="2" fillId="0" borderId="5" xfId="1" applyNumberFormat="1" applyFill="1" applyBorder="1" applyAlignment="1">
      <alignment horizontal="left"/>
    </xf>
    <xf numFmtId="0" fontId="2" fillId="0" borderId="8" xfId="1" applyBorder="1" applyAlignment="1">
      <alignment horizontal="center"/>
    </xf>
    <xf numFmtId="0" fontId="2" fillId="0" borderId="6" xfId="1" applyNumberFormat="1" applyFill="1" applyBorder="1" applyAlignment="1">
      <alignment horizontal="left"/>
    </xf>
    <xf numFmtId="0" fontId="2" fillId="0" borderId="9" xfId="1" applyBorder="1" applyAlignment="1">
      <alignment horizontal="center"/>
    </xf>
    <xf numFmtId="0" fontId="2" fillId="0" borderId="3" xfId="1" applyBorder="1"/>
    <xf numFmtId="0" fontId="4" fillId="0" borderId="3" xfId="1" applyFont="1" applyBorder="1" applyAlignment="1">
      <alignment horizontal="right"/>
    </xf>
    <xf numFmtId="0" fontId="2" fillId="0" borderId="3" xfId="1" applyBorder="1" applyAlignment="1">
      <alignment horizontal="center"/>
    </xf>
    <xf numFmtId="0" fontId="3" fillId="0" borderId="0" xfId="1" applyFont="1" applyAlignment="1">
      <alignment vertical="top"/>
    </xf>
    <xf numFmtId="0" fontId="2" fillId="0" borderId="0" xfId="1" applyAlignment="1">
      <alignment vertical="top" wrapText="1"/>
    </xf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0" xfId="1" applyFont="1" applyFill="1" applyBorder="1" applyAlignment="1">
      <alignment horizontal="center" vertical="top"/>
    </xf>
    <xf numFmtId="17" fontId="2" fillId="0" borderId="0" xfId="1" applyNumberFormat="1" applyAlignment="1">
      <alignment vertical="top"/>
    </xf>
    <xf numFmtId="17" fontId="2" fillId="0" borderId="0" xfId="1" applyNumberFormat="1" applyAlignment="1">
      <alignment vertical="top" wrapText="1"/>
    </xf>
    <xf numFmtId="0" fontId="2" fillId="3" borderId="0" xfId="1" applyFill="1"/>
    <xf numFmtId="177" fontId="2" fillId="3" borderId="0" xfId="1" applyNumberFormat="1" applyFill="1"/>
    <xf numFmtId="0" fontId="7" fillId="0" borderId="0" xfId="1" applyFont="1"/>
    <xf numFmtId="1" fontId="2" fillId="3" borderId="0" xfId="1" applyNumberFormat="1" applyFill="1"/>
    <xf numFmtId="0" fontId="4" fillId="2" borderId="10" xfId="1" applyFont="1" applyFill="1" applyBorder="1" applyAlignment="1">
      <alignment horizontal="center"/>
    </xf>
    <xf numFmtId="0" fontId="4" fillId="2" borderId="10" xfId="1" applyFont="1" applyFill="1" applyBorder="1" applyAlignment="1">
      <alignment wrapText="1"/>
    </xf>
    <xf numFmtId="0" fontId="4" fillId="2" borderId="10" xfId="1" applyFont="1" applyFill="1" applyBorder="1" applyAlignment="1">
      <alignment horizontal="center" wrapText="1"/>
    </xf>
    <xf numFmtId="0" fontId="4" fillId="2" borderId="0" xfId="1" applyFont="1" applyFill="1" applyBorder="1" applyAlignment="1">
      <alignment horizontal="center" wrapText="1"/>
    </xf>
    <xf numFmtId="0" fontId="2" fillId="0" borderId="0" xfId="1" applyAlignment="1">
      <alignment wrapText="1"/>
    </xf>
    <xf numFmtId="0" fontId="4" fillId="2" borderId="0" xfId="1" applyFont="1" applyFill="1" applyBorder="1" applyAlignment="1">
      <alignment horizontal="left" wrapText="1"/>
    </xf>
    <xf numFmtId="0" fontId="2" fillId="0" borderId="0" xfId="1" applyAlignment="1"/>
    <xf numFmtId="0" fontId="2" fillId="3" borderId="0" xfId="1" applyFill="1" applyAlignment="1">
      <alignment horizontal="center"/>
    </xf>
    <xf numFmtId="177" fontId="2" fillId="0" borderId="0" xfId="1" applyNumberFormat="1"/>
    <xf numFmtId="178" fontId="3" fillId="0" borderId="0" xfId="1" applyNumberFormat="1" applyFont="1" applyAlignment="1">
      <alignment horizontal="left" vertical="top"/>
    </xf>
    <xf numFmtId="178" fontId="3" fillId="0" borderId="0" xfId="1" applyNumberFormat="1" applyFont="1" applyAlignment="1">
      <alignment horizontal="center" vertical="top"/>
    </xf>
    <xf numFmtId="0" fontId="4" fillId="2" borderId="0" xfId="1" applyFont="1" applyFill="1" applyAlignment="1">
      <alignment vertical="top"/>
    </xf>
    <xf numFmtId="0" fontId="2" fillId="0" borderId="0" xfId="1" applyFill="1" applyAlignment="1">
      <alignment horizontal="center" vertical="top"/>
    </xf>
    <xf numFmtId="0" fontId="2" fillId="2" borderId="0" xfId="1" applyFill="1" applyAlignment="1">
      <alignment vertical="top"/>
    </xf>
    <xf numFmtId="0" fontId="4" fillId="0" borderId="0" xfId="1" applyFont="1" applyAlignment="1">
      <alignment horizontal="center" vertical="top"/>
    </xf>
    <xf numFmtId="0" fontId="4" fillId="2" borderId="0" xfId="1" applyFont="1" applyFill="1" applyAlignment="1">
      <alignment horizontal="center" vertical="top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4" fillId="0" borderId="0" xfId="1" applyFont="1" applyAlignment="1">
      <alignment horizontal="center"/>
    </xf>
    <xf numFmtId="0" fontId="2" fillId="0" borderId="0" xfId="1" applyFill="1" applyAlignment="1">
      <alignment horizontal="center"/>
    </xf>
    <xf numFmtId="0" fontId="2" fillId="2" borderId="0" xfId="1" applyFill="1" applyAlignment="1"/>
    <xf numFmtId="0" fontId="4" fillId="2" borderId="0" xfId="1" applyFont="1" applyFill="1" applyAlignment="1"/>
    <xf numFmtId="0" fontId="2" fillId="2" borderId="0" xfId="1" applyFill="1"/>
    <xf numFmtId="178" fontId="3" fillId="0" borderId="0" xfId="1" applyNumberFormat="1" applyFont="1" applyAlignment="1">
      <alignment horizontal="center"/>
    </xf>
    <xf numFmtId="178" fontId="3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11" fillId="0" borderId="0" xfId="1" applyFont="1" applyAlignment="1">
      <alignment vertical="top"/>
    </xf>
    <xf numFmtId="0" fontId="2" fillId="4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13" fillId="2" borderId="10" xfId="1" applyFont="1" applyFill="1" applyBorder="1" applyAlignment="1">
      <alignment horizontal="center" vertical="top"/>
    </xf>
    <xf numFmtId="0" fontId="13" fillId="2" borderId="10" xfId="1" applyFont="1" applyFill="1" applyBorder="1" applyAlignment="1">
      <alignment vertical="top" wrapText="1"/>
    </xf>
    <xf numFmtId="0" fontId="13" fillId="2" borderId="10" xfId="1" applyFont="1" applyFill="1" applyBorder="1" applyAlignment="1">
      <alignment horizontal="left" vertical="top"/>
    </xf>
    <xf numFmtId="0" fontId="11" fillId="0" borderId="0" xfId="1" applyNumberFormat="1" applyFont="1" applyFill="1" applyBorder="1" applyAlignment="1">
      <alignment horizontal="left" vertical="top" wrapText="1"/>
    </xf>
    <xf numFmtId="0" fontId="11" fillId="0" borderId="0" xfId="1" applyFont="1" applyBorder="1" applyAlignment="1">
      <alignment horizontal="left" vertical="top" wrapText="1"/>
    </xf>
    <xf numFmtId="0" fontId="11" fillId="0" borderId="0" xfId="1" applyFont="1" applyAlignment="1">
      <alignment vertical="top" wrapText="1"/>
    </xf>
    <xf numFmtId="0" fontId="2" fillId="0" borderId="0" xfId="1" applyNumberFormat="1" applyFont="1" applyFill="1" applyBorder="1" applyAlignment="1">
      <alignment horizontal="right" vertical="top" wrapText="1"/>
    </xf>
    <xf numFmtId="0" fontId="2" fillId="0" borderId="0" xfId="1" applyFont="1" applyBorder="1" applyAlignment="1">
      <alignment horizontal="right" vertical="top" wrapText="1"/>
    </xf>
    <xf numFmtId="0" fontId="2" fillId="0" borderId="0" xfId="1" applyAlignment="1">
      <alignment horizontal="right" vertical="top" wrapText="1"/>
    </xf>
    <xf numFmtId="176" fontId="2" fillId="0" borderId="0" xfId="1" applyNumberFormat="1" applyAlignment="1">
      <alignment horizontal="left"/>
    </xf>
    <xf numFmtId="0" fontId="4" fillId="2" borderId="0" xfId="1" applyFont="1" applyFill="1" applyBorder="1" applyAlignment="1">
      <alignment horizontal="center" wrapText="1"/>
    </xf>
    <xf numFmtId="0" fontId="8" fillId="2" borderId="0" xfId="1" applyFont="1" applyFill="1" applyBorder="1" applyAlignment="1">
      <alignment horizontal="center" wrapText="1"/>
    </xf>
    <xf numFmtId="0" fontId="13" fillId="2" borderId="0" xfId="1" applyFont="1" applyFill="1" applyAlignment="1">
      <alignment vertical="top"/>
    </xf>
    <xf numFmtId="0" fontId="11" fillId="0" borderId="0" xfId="1" applyFont="1"/>
  </cellXfs>
  <cellStyles count="26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普通" xfId="0" builtinId="0"/>
    <cellStyle name="普通 2" xfId="1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altLang="zh-CN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Burndown'!$F$28:$F$32</c:f>
              <c:numCache>
                <c:formatCode>General</c:formatCode>
                <c:ptCount val="5"/>
                <c:pt idx="0">
                  <c:v>137.0</c:v>
                </c:pt>
                <c:pt idx="1">
                  <c:v>114.0</c:v>
                </c:pt>
                <c:pt idx="2">
                  <c:v>87.0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'PB Burndown'!$F$28:$F$32</c:f>
              <c:numCache>
                <c:formatCode>General</c:formatCode>
                <c:ptCount val="5"/>
                <c:pt idx="0">
                  <c:v>137.0</c:v>
                </c:pt>
                <c:pt idx="1">
                  <c:v>114.0</c:v>
                </c:pt>
                <c:pt idx="2">
                  <c:v>87.0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Burndown'!$N$28:$N$34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'PB Burndown'!$I$28:$I$32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56.0</c:v>
                </c:pt>
                <c:pt idx="4">
                  <c:v>28.0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'PB Burndown'!$M$28:$M$34</c:f>
              <c:numCache>
                <c:formatCode>General</c:formatCode>
                <c:ptCount val="7"/>
                <c:pt idx="0">
                  <c:v>137.6666666666667</c:v>
                </c:pt>
                <c:pt idx="1">
                  <c:v>112.6666666666667</c:v>
                </c:pt>
                <c:pt idx="2">
                  <c:v>87.66666666666668</c:v>
                </c:pt>
                <c:pt idx="3">
                  <c:v>62.66666666666669</c:v>
                </c:pt>
                <c:pt idx="4">
                  <c:v>37.66666666666669</c:v>
                </c:pt>
                <c:pt idx="5">
                  <c:v>12.66666666666669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Burndown'!$I$28:$I$32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56.0</c:v>
                </c:pt>
                <c:pt idx="4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10253880"/>
        <c:axId val="810257160"/>
      </c:lineChart>
      <c:catAx>
        <c:axId val="8102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0257160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81025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0253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altLang="zh-CN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Burndown'!$C$28:$C$32</c:f>
              <c:numCache>
                <c:formatCode>General</c:formatCode>
                <c:ptCount val="5"/>
                <c:pt idx="0">
                  <c:v>23.0</c:v>
                </c:pt>
                <c:pt idx="1">
                  <c:v>29.0</c:v>
                </c:pt>
                <c:pt idx="2">
                  <c:v>31.0</c:v>
                </c:pt>
                <c:pt idx="3">
                  <c:v>28.0</c:v>
                </c:pt>
                <c:pt idx="4">
                  <c:v>28.0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Burndown'!$D$28:$D$32</c:f>
              <c:numCache>
                <c:formatCode>General</c:formatCode>
                <c:ptCount val="5"/>
                <c:pt idx="0">
                  <c:v>23.0</c:v>
                </c:pt>
                <c:pt idx="1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10333448"/>
        <c:axId val="810337080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Burndown'!$O$28:$O$32</c:f>
              <c:numCache>
                <c:formatCode>0.0</c:formatCode>
                <c:ptCount val="5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Burndown'!$P$28:$P$32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Burndown'!$Q$28:$Q$32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333448"/>
        <c:axId val="810337080"/>
      </c:lineChart>
      <c:catAx>
        <c:axId val="81033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033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033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0333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25386673526"/>
          <c:y val="0.104166136850297"/>
          <c:w val="0.839220088512088"/>
          <c:h val="0.802079253747285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33.0</c:v>
                </c:pt>
                <c:pt idx="1">
                  <c:v>30.0</c:v>
                </c:pt>
                <c:pt idx="2">
                  <c:v>23.0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587672"/>
        <c:axId val="74859064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33.0</c:v>
                </c:pt>
                <c:pt idx="1">
                  <c:v>26.4</c:v>
                </c:pt>
                <c:pt idx="2">
                  <c:v>19.8</c:v>
                </c:pt>
                <c:pt idx="3">
                  <c:v>13.2</c:v>
                </c:pt>
                <c:pt idx="4">
                  <c:v>6.600000000000001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D4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</c:v>
                </c:pt>
                <c:pt idx="6">
                  <c:v>7.399999999999995</c:v>
                </c:pt>
                <c:pt idx="7">
                  <c:v>3.099999999999994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7672"/>
        <c:axId val="748590648"/>
      </c:lineChart>
      <c:catAx>
        <c:axId val="748587672"/>
        <c:scaling>
          <c:orientation val="minMax"/>
        </c:scaling>
        <c:delete val="1"/>
        <c:axPos val="b"/>
        <c:majorTickMark val="out"/>
        <c:minorTickMark val="none"/>
        <c:tickLblPos val="nextTo"/>
        <c:crossAx val="748590648"/>
        <c:crosses val="autoZero"/>
        <c:auto val="1"/>
        <c:lblAlgn val="ctr"/>
        <c:lblOffset val="100"/>
        <c:noMultiLvlLbl val="0"/>
      </c:catAx>
      <c:valAx>
        <c:axId val="74859064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25456704088164"/>
              <c:y val="0.11458275053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48587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00730815751969888"/>
          <c:y val="0.114582750535326"/>
          <c:w val="0.099878152769218"/>
          <c:h val="0.3541648652910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61439180092"/>
          <c:y val="0.104166136850297"/>
          <c:w val="0.836784036005522"/>
          <c:h val="0.802079253747285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644648"/>
        <c:axId val="74864762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D4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644648"/>
        <c:axId val="748647624"/>
      </c:lineChart>
      <c:catAx>
        <c:axId val="748644648"/>
        <c:scaling>
          <c:orientation val="minMax"/>
        </c:scaling>
        <c:delete val="1"/>
        <c:axPos val="b"/>
        <c:majorTickMark val="out"/>
        <c:minorTickMark val="none"/>
        <c:tickLblPos val="nextTo"/>
        <c:crossAx val="748647624"/>
        <c:crosses val="autoZero"/>
        <c:auto val="1"/>
        <c:lblAlgn val="ctr"/>
        <c:lblOffset val="100"/>
        <c:noMultiLvlLbl val="0"/>
      </c:catAx>
      <c:valAx>
        <c:axId val="748647624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25456704088164"/>
              <c:y val="0.11458275053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48644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00730815751969888"/>
          <c:y val="0.114582750535326"/>
          <c:w val="0.099878152769218"/>
          <c:h val="0.3541648652910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114300</xdr:rowOff>
    </xdr:to>
    <xdr:graphicFrame macro="">
      <xdr:nvGraphicFramePr>
        <xdr:cNvPr id="3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38100</xdr:rowOff>
    </xdr:from>
    <xdr:to>
      <xdr:col>30</xdr:col>
      <xdr:colOff>50800</xdr:colOff>
      <xdr:row>7</xdr:row>
      <xdr:rowOff>127000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38100</xdr:rowOff>
    </xdr:from>
    <xdr:to>
      <xdr:col>30</xdr:col>
      <xdr:colOff>50800</xdr:colOff>
      <xdr:row>7</xdr:row>
      <xdr:rowOff>127000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76200</xdr:rowOff>
        </xdr:from>
        <xdr:to>
          <xdr:col>0</xdr:col>
          <xdr:colOff>1968500</xdr:colOff>
          <xdr:row>7</xdr:row>
          <xdr:rowOff>25400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zh-CN" sz="1100" b="1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76200</xdr:rowOff>
        </xdr:from>
        <xdr:to>
          <xdr:col>2</xdr:col>
          <xdr:colOff>254000</xdr:colOff>
          <xdr:row>7</xdr:row>
          <xdr:rowOff>25400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zh-CN" sz="1100" b="1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lbrook/Downloads/ph_product_sprint_backlog_0.0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  <sheetName val="ph_product_sprint_backlog_0.03."/>
    </sheetNames>
    <sheetDataSet>
      <sheetData sheetId="0"/>
      <sheetData sheetId="1">
        <row r="5">
          <cell r="D5">
            <v>3</v>
          </cell>
        </row>
      </sheetData>
      <sheetData sheetId="2">
        <row r="3">
          <cell r="G3">
            <v>5</v>
          </cell>
        </row>
        <row r="4">
          <cell r="G4">
            <v>3</v>
          </cell>
        </row>
        <row r="5">
          <cell r="G5">
            <v>0</v>
          </cell>
        </row>
        <row r="6">
          <cell r="G6">
            <v>3</v>
          </cell>
        </row>
        <row r="9">
          <cell r="G9">
            <v>7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>
        <row r="10">
          <cell r="F10">
            <v>33</v>
          </cell>
        </row>
      </sheetData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omments" Target="../comments4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19"/>
  <sheetViews>
    <sheetView workbookViewId="0">
      <selection activeCell="C4" sqref="C4"/>
    </sheetView>
  </sheetViews>
  <sheetFormatPr baseColWidth="10" defaultColWidth="8.83203125" defaultRowHeight="12" x14ac:dyDescent="0"/>
  <cols>
    <col min="1" max="1" width="7.83203125" style="2" customWidth="1"/>
    <col min="2" max="2" width="10.5" style="2" customWidth="1"/>
    <col min="3" max="3" width="9.5" style="2" customWidth="1"/>
    <col min="4" max="5" width="10.6640625" style="2" customWidth="1"/>
    <col min="6" max="6" width="8.83203125" style="2"/>
    <col min="7" max="7" width="13.6640625" style="3" customWidth="1"/>
    <col min="8" max="8" width="59.1640625" style="2" customWidth="1"/>
    <col min="9" max="9" width="10.6640625" style="2" customWidth="1"/>
    <col min="10" max="16384" width="8.83203125" style="2"/>
  </cols>
  <sheetData>
    <row r="1" spans="1:10" ht="17">
      <c r="A1" s="1" t="s">
        <v>7</v>
      </c>
    </row>
    <row r="3" spans="1:10">
      <c r="A3" s="4" t="s">
        <v>8</v>
      </c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  <c r="G3" s="5" t="s">
        <v>5</v>
      </c>
      <c r="H3" s="12" t="s">
        <v>6</v>
      </c>
      <c r="I3" s="13" t="s">
        <v>9</v>
      </c>
      <c r="J3" s="7"/>
    </row>
    <row r="4" spans="1:10">
      <c r="A4" s="9">
        <v>1</v>
      </c>
      <c r="B4" s="14">
        <v>38881</v>
      </c>
      <c r="C4" s="15">
        <v>14</v>
      </c>
      <c r="D4" s="16">
        <f t="shared" ref="D4:D18" si="0">IF(AND(B4&lt;&gt;"",C4&lt;&gt;""),B4+C4-1,"")</f>
        <v>38894</v>
      </c>
      <c r="E4" s="9" t="e">
        <v>#VALUE!</v>
      </c>
      <c r="F4" s="10" t="s">
        <v>10</v>
      </c>
      <c r="G4" s="15"/>
      <c r="H4" s="17" t="s">
        <v>11</v>
      </c>
      <c r="I4" s="18">
        <v>1</v>
      </c>
    </row>
    <row r="5" spans="1:10">
      <c r="A5" s="9">
        <v>2</v>
      </c>
      <c r="B5" s="16">
        <f>IF(AND(B4&lt;&gt;"",C4&lt;&gt;"",C5&lt;&gt;""),B4+C4,"")</f>
        <v>38895</v>
      </c>
      <c r="C5" s="15">
        <v>14</v>
      </c>
      <c r="D5" s="16">
        <f>IF(AND(B5&lt;&gt;"",C5&lt;&gt;""),B5+C5-1,"")</f>
        <v>38908</v>
      </c>
      <c r="E5" s="9" t="e">
        <v>#VALUE!</v>
      </c>
      <c r="F5" s="10" t="s">
        <v>10</v>
      </c>
      <c r="G5" s="15"/>
      <c r="H5" s="19" t="s">
        <v>12</v>
      </c>
      <c r="I5" s="20">
        <v>1</v>
      </c>
    </row>
    <row r="6" spans="1:10">
      <c r="A6" s="9">
        <v>3</v>
      </c>
      <c r="B6" s="16">
        <f>IF(AND(B5&lt;&gt;"",C5&lt;&gt;"",C6&lt;&gt;""),B5+C5,"")</f>
        <v>38909</v>
      </c>
      <c r="C6" s="15">
        <v>14</v>
      </c>
      <c r="D6" s="16">
        <f>IF(AND(B6&lt;&gt;"",C6&lt;&gt;""),B6+C6-1,"")</f>
        <v>38922</v>
      </c>
      <c r="E6" s="9" t="e">
        <v>#VALUE!</v>
      </c>
      <c r="F6" s="10" t="str">
        <f>IF(AND(OR(F5="Planned",F5="Ongoing"),C6&lt;&gt;""),"Planned","Unplanned")</f>
        <v>Planned</v>
      </c>
      <c r="G6" s="15"/>
      <c r="H6" s="19" t="s">
        <v>12</v>
      </c>
      <c r="I6" s="20">
        <v>1</v>
      </c>
    </row>
    <row r="7" spans="1:10">
      <c r="A7" s="9">
        <v>4</v>
      </c>
      <c r="B7" s="16">
        <f>IF(AND(B6&lt;&gt;"",C6&lt;&gt;"",C7&lt;&gt;""),B6+C6,"")</f>
        <v>38923</v>
      </c>
      <c r="C7" s="15">
        <v>14</v>
      </c>
      <c r="D7" s="16">
        <f>IF(AND(B7&lt;&gt;"",C7&lt;&gt;""),B7+C7-1,"")</f>
        <v>38936</v>
      </c>
      <c r="E7" s="9" t="e">
        <v>#VALUE!</v>
      </c>
      <c r="F7" s="10" t="str">
        <f>IF(AND(OR(F6="Planned",F6="Ongoing"),C7&lt;&gt;""),"Planned","Unplanned")</f>
        <v>Planned</v>
      </c>
      <c r="G7" s="15"/>
      <c r="H7" s="19" t="s">
        <v>12</v>
      </c>
      <c r="I7" s="20">
        <v>2</v>
      </c>
    </row>
    <row r="8" spans="1:10">
      <c r="A8" s="9">
        <v>5</v>
      </c>
      <c r="B8" s="16">
        <f>IF(AND(B7&lt;&gt;"",C7&lt;&gt;"",C8&lt;&gt;""),B7+C7,"")</f>
        <v>38937</v>
      </c>
      <c r="C8" s="15">
        <v>14</v>
      </c>
      <c r="D8" s="16">
        <f>IF(AND(B8&lt;&gt;"",C8&lt;&gt;""),B8+C8-1,"")</f>
        <v>38950</v>
      </c>
      <c r="E8" s="9" t="e">
        <v>#VALUE!</v>
      </c>
      <c r="F8" s="10" t="str">
        <f>IF(AND(OR(F7="Planned",F7="Ongoing"),C8&lt;&gt;""),"Planned","Unplanned")</f>
        <v>Planned</v>
      </c>
      <c r="G8" s="15"/>
      <c r="H8" s="19" t="s">
        <v>13</v>
      </c>
      <c r="I8" s="20">
        <v>2</v>
      </c>
    </row>
    <row r="9" spans="1:10">
      <c r="A9" s="9">
        <v>6</v>
      </c>
      <c r="B9" s="16">
        <f>IF(AND(B8&lt;&gt;"",C8&lt;&gt;"",C9&lt;&gt;""),B8+C8,"")</f>
        <v>38951</v>
      </c>
      <c r="C9" s="15">
        <v>14</v>
      </c>
      <c r="D9" s="16">
        <f>IF(AND(B9&lt;&gt;"",C9&lt;&gt;""),B9+C9-1,"")</f>
        <v>38964</v>
      </c>
      <c r="E9" s="9" t="e">
        <v>#VALUE!</v>
      </c>
      <c r="F9" s="10" t="str">
        <f>IF(AND(OR(F8="Planned",F8="Ongoing"),C9&lt;&gt;""),"Planned","Unplanned")</f>
        <v>Planned</v>
      </c>
      <c r="G9" s="15"/>
      <c r="H9" s="19" t="s">
        <v>14</v>
      </c>
      <c r="I9" s="20">
        <v>2</v>
      </c>
    </row>
    <row r="10" spans="1:10">
      <c r="A10" s="9" t="str">
        <f t="shared" ref="A10:A18" si="1">IF(AND(B10&lt;&gt;"",C10&lt;&gt;""),A9+1,"")</f>
        <v/>
      </c>
      <c r="B10" s="16" t="str">
        <f t="shared" ref="B10:B18" si="2">IF(AND(B9&lt;&gt;"",C9&lt;&gt;"",C10&lt;&gt;""),B9+C9,"")</f>
        <v/>
      </c>
      <c r="C10" s="15"/>
      <c r="D10" s="16" t="str">
        <f t="shared" si="0"/>
        <v/>
      </c>
      <c r="E10" s="9" t="s">
        <v>104</v>
      </c>
      <c r="F10" s="10" t="str">
        <f t="shared" ref="F10:F18" si="3">IF(AND(OR(F9="Planned",F9="Ongoing"),C10&lt;&gt;""),"Planned","Unplanned")</f>
        <v>Unplanned</v>
      </c>
      <c r="G10" s="15"/>
      <c r="H10" s="19"/>
      <c r="I10" s="20"/>
    </row>
    <row r="11" spans="1:10">
      <c r="A11" s="9" t="str">
        <f t="shared" si="1"/>
        <v/>
      </c>
      <c r="B11" s="16" t="str">
        <f t="shared" si="2"/>
        <v/>
      </c>
      <c r="C11" s="15"/>
      <c r="D11" s="16" t="str">
        <f t="shared" si="0"/>
        <v/>
      </c>
      <c r="E11" s="9" t="s">
        <v>104</v>
      </c>
      <c r="F11" s="10" t="str">
        <f t="shared" si="3"/>
        <v>Unplanned</v>
      </c>
      <c r="G11" s="15"/>
      <c r="H11" s="19"/>
      <c r="I11" s="20"/>
    </row>
    <row r="12" spans="1:10">
      <c r="A12" s="9" t="str">
        <f t="shared" si="1"/>
        <v/>
      </c>
      <c r="B12" s="16" t="str">
        <f t="shared" si="2"/>
        <v/>
      </c>
      <c r="C12" s="15"/>
      <c r="D12" s="16" t="str">
        <f t="shared" si="0"/>
        <v/>
      </c>
      <c r="E12" s="9" t="s">
        <v>104</v>
      </c>
      <c r="F12" s="10" t="str">
        <f t="shared" si="3"/>
        <v>Unplanned</v>
      </c>
      <c r="G12" s="15"/>
      <c r="H12" s="19"/>
      <c r="I12" s="20"/>
    </row>
    <row r="13" spans="1:10">
      <c r="A13" s="9" t="str">
        <f t="shared" si="1"/>
        <v/>
      </c>
      <c r="B13" s="16" t="str">
        <f t="shared" si="2"/>
        <v/>
      </c>
      <c r="C13" s="15"/>
      <c r="D13" s="16" t="str">
        <f t="shared" si="0"/>
        <v/>
      </c>
      <c r="E13" s="9" t="s">
        <v>104</v>
      </c>
      <c r="F13" s="10" t="str">
        <f t="shared" si="3"/>
        <v>Unplanned</v>
      </c>
      <c r="G13" s="15"/>
      <c r="H13" s="19"/>
      <c r="I13" s="20"/>
    </row>
    <row r="14" spans="1:10">
      <c r="A14" s="9" t="str">
        <f t="shared" si="1"/>
        <v/>
      </c>
      <c r="B14" s="16" t="str">
        <f t="shared" si="2"/>
        <v/>
      </c>
      <c r="C14" s="15"/>
      <c r="D14" s="16" t="str">
        <f t="shared" si="0"/>
        <v/>
      </c>
      <c r="E14" s="9" t="s">
        <v>104</v>
      </c>
      <c r="F14" s="10" t="str">
        <f t="shared" si="3"/>
        <v>Unplanned</v>
      </c>
      <c r="G14" s="15"/>
      <c r="H14" s="19"/>
      <c r="I14" s="20"/>
    </row>
    <row r="15" spans="1:10">
      <c r="A15" s="9" t="str">
        <f t="shared" si="1"/>
        <v/>
      </c>
      <c r="B15" s="16" t="str">
        <f t="shared" si="2"/>
        <v/>
      </c>
      <c r="C15" s="15"/>
      <c r="D15" s="16" t="str">
        <f t="shared" si="0"/>
        <v/>
      </c>
      <c r="E15" s="9" t="s">
        <v>104</v>
      </c>
      <c r="F15" s="10" t="str">
        <f t="shared" si="3"/>
        <v>Unplanned</v>
      </c>
      <c r="G15" s="15"/>
      <c r="H15" s="19"/>
      <c r="I15" s="20"/>
    </row>
    <row r="16" spans="1:10">
      <c r="A16" s="9" t="str">
        <f t="shared" si="1"/>
        <v/>
      </c>
      <c r="B16" s="16" t="str">
        <f t="shared" si="2"/>
        <v/>
      </c>
      <c r="C16" s="15"/>
      <c r="D16" s="16" t="str">
        <f t="shared" si="0"/>
        <v/>
      </c>
      <c r="E16" s="9" t="s">
        <v>104</v>
      </c>
      <c r="F16" s="10" t="str">
        <f t="shared" si="3"/>
        <v>Unplanned</v>
      </c>
      <c r="G16" s="15"/>
      <c r="H16" s="19"/>
      <c r="I16" s="20"/>
    </row>
    <row r="17" spans="1:9">
      <c r="A17" s="9" t="str">
        <f t="shared" si="1"/>
        <v/>
      </c>
      <c r="B17" s="16" t="str">
        <f t="shared" si="2"/>
        <v/>
      </c>
      <c r="C17" s="15"/>
      <c r="D17" s="16" t="str">
        <f t="shared" si="0"/>
        <v/>
      </c>
      <c r="E17" s="9" t="s">
        <v>104</v>
      </c>
      <c r="F17" s="10" t="str">
        <f t="shared" si="3"/>
        <v>Unplanned</v>
      </c>
      <c r="G17" s="15"/>
      <c r="H17" s="19"/>
      <c r="I17" s="20"/>
    </row>
    <row r="18" spans="1:9">
      <c r="A18" s="9" t="str">
        <f t="shared" si="1"/>
        <v/>
      </c>
      <c r="B18" s="16" t="str">
        <f t="shared" si="2"/>
        <v/>
      </c>
      <c r="C18" s="15"/>
      <c r="D18" s="16" t="str">
        <f t="shared" si="0"/>
        <v/>
      </c>
      <c r="E18" s="9" t="s">
        <v>104</v>
      </c>
      <c r="F18" s="10" t="str">
        <f t="shared" si="3"/>
        <v>Unplanned</v>
      </c>
      <c r="G18" s="15"/>
      <c r="H18" s="21"/>
      <c r="I18" s="22"/>
    </row>
    <row r="19" spans="1:9">
      <c r="A19" s="23"/>
      <c r="B19" s="23"/>
      <c r="C19" s="23"/>
      <c r="D19" s="24" t="s">
        <v>15</v>
      </c>
      <c r="E19" s="8" t="e">
        <v>#VALUE!</v>
      </c>
      <c r="F19" s="23"/>
      <c r="G19" s="25"/>
      <c r="H19" s="23"/>
    </row>
  </sheetData>
  <phoneticPr fontId="1" type="noConversion"/>
  <conditionalFormatting sqref="E19">
    <cfRule type="expression" dxfId="27" priority="1" stopIfTrue="1">
      <formula>$F19="Planned"</formula>
    </cfRule>
    <cfRule type="expression" dxfId="26" priority="2" stopIfTrue="1">
      <formula>$F19="Ongoing"</formula>
    </cfRule>
  </conditionalFormatting>
  <conditionalFormatting sqref="F4:F18">
    <cfRule type="expression" dxfId="25" priority="3" stopIfTrue="1">
      <formula>$F4="Planned"</formula>
    </cfRule>
    <cfRule type="expression" dxfId="24" priority="4" stopIfTrue="1">
      <formula>$F4="Ongoing"</formula>
    </cfRule>
    <cfRule type="cellIs" dxfId="23" priority="5" stopIfTrue="1" operator="equal">
      <formula>"Unplanned"</formula>
    </cfRule>
  </conditionalFormatting>
  <conditionalFormatting sqref="G4:H18 A4:E18">
    <cfRule type="expression" dxfId="22" priority="6" stopIfTrue="1">
      <formula>OR($F4="Planned",$F4="Unplanned")</formula>
    </cfRule>
    <cfRule type="expression" dxfId="21" priority="7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Z51"/>
  <sheetViews>
    <sheetView workbookViewId="0">
      <selection activeCell="E21" sqref="E21"/>
    </sheetView>
  </sheetViews>
  <sheetFormatPr baseColWidth="10" defaultColWidth="8.83203125" defaultRowHeight="12" x14ac:dyDescent="0"/>
  <cols>
    <col min="1" max="1" width="11.83203125" style="2" customWidth="1"/>
    <col min="2" max="4" width="8.83203125" style="2"/>
    <col min="5" max="5" width="14.5" style="2" customWidth="1"/>
    <col min="6" max="6" width="15.6640625" style="2" hidden="1" customWidth="1"/>
    <col min="7" max="8" width="5.5" style="2" hidden="1" customWidth="1"/>
    <col min="9" max="9" width="7.33203125" style="2" hidden="1" customWidth="1"/>
    <col min="10" max="10" width="4.33203125" style="2" hidden="1" customWidth="1"/>
    <col min="11" max="13" width="6.83203125" style="2" hidden="1" customWidth="1"/>
    <col min="14" max="16" width="9.1640625" style="2" hidden="1" customWidth="1"/>
    <col min="17" max="17" width="10.5" style="2" hidden="1" customWidth="1"/>
    <col min="18" max="16384" width="8.83203125" style="2"/>
  </cols>
  <sheetData>
    <row r="1" spans="1:26" ht="17">
      <c r="A1" s="26" t="s">
        <v>21</v>
      </c>
    </row>
    <row r="3" spans="1:26">
      <c r="A3" s="2" t="s">
        <v>22</v>
      </c>
      <c r="D3" s="2">
        <v>137</v>
      </c>
      <c r="F3" s="2" t="s">
        <v>23</v>
      </c>
      <c r="G3" s="33">
        <f>IF(COUNT(B28:B39)=0,1,COUNT(B28:B39))</f>
        <v>5</v>
      </c>
    </row>
    <row r="4" spans="1:26">
      <c r="A4" s="2" t="s">
        <v>24</v>
      </c>
      <c r="D4" s="2">
        <v>3</v>
      </c>
      <c r="E4" s="2" t="s">
        <v>25</v>
      </c>
      <c r="F4" s="2" t="s">
        <v>26</v>
      </c>
      <c r="G4" s="33">
        <f>IF(COUNT(D28:D51)=0,1,COUNT(D28:D51)+1)</f>
        <v>3</v>
      </c>
    </row>
    <row r="5" spans="1:26">
      <c r="F5" s="2" t="s">
        <v>27</v>
      </c>
      <c r="G5" s="33">
        <f>IF(G4&gt;D4,G4-D4,0)</f>
        <v>0</v>
      </c>
      <c r="Z5" s="11" t="s">
        <v>28</v>
      </c>
    </row>
    <row r="6" spans="1:26">
      <c r="A6" s="7" t="s">
        <v>29</v>
      </c>
      <c r="F6" s="2" t="s">
        <v>30</v>
      </c>
      <c r="G6" s="33">
        <v>3</v>
      </c>
      <c r="Z6" s="11" t="s">
        <v>31</v>
      </c>
    </row>
    <row r="7" spans="1:26">
      <c r="A7" s="2" t="s">
        <v>32</v>
      </c>
      <c r="D7" s="2">
        <v>30</v>
      </c>
      <c r="Z7" s="11" t="s">
        <v>33</v>
      </c>
    </row>
    <row r="8" spans="1:26">
      <c r="A8" s="78">
        <f>D$4</f>
        <v>3</v>
      </c>
      <c r="B8" s="78"/>
      <c r="D8" s="34">
        <v>25</v>
      </c>
      <c r="Z8" s="11" t="s">
        <v>34</v>
      </c>
    </row>
    <row r="9" spans="1:26">
      <c r="A9" s="2" t="s">
        <v>35</v>
      </c>
      <c r="D9" s="34">
        <v>25</v>
      </c>
      <c r="F9" s="2" t="s">
        <v>36</v>
      </c>
      <c r="G9" s="33">
        <f>IF(M28="",1,COUNT(M28:M110))</f>
        <v>7</v>
      </c>
      <c r="Z9" s="11" t="s">
        <v>37</v>
      </c>
    </row>
    <row r="10" spans="1:26">
      <c r="A10" s="2" t="s">
        <v>38</v>
      </c>
      <c r="D10" s="34" t="e">
        <v>#VALUE!</v>
      </c>
      <c r="Z10" s="11" t="s">
        <v>39</v>
      </c>
    </row>
    <row r="11" spans="1:26">
      <c r="A11" s="2" t="s">
        <v>40</v>
      </c>
      <c r="D11" s="34" t="e">
        <v>#VALUE!</v>
      </c>
      <c r="Z11" s="11" t="s">
        <v>41</v>
      </c>
    </row>
    <row r="12" spans="1:26">
      <c r="A12" s="2" t="s">
        <v>42</v>
      </c>
      <c r="D12" s="34">
        <f>IF(M29="","",M28-M29)</f>
        <v>25</v>
      </c>
      <c r="Z12" s="11" t="s">
        <v>43</v>
      </c>
    </row>
    <row r="13" spans="1:26">
      <c r="F13" s="35" t="s">
        <v>44</v>
      </c>
      <c r="Z13" s="11" t="s">
        <v>45</v>
      </c>
    </row>
    <row r="14" spans="1:26">
      <c r="A14" s="7" t="s">
        <v>46</v>
      </c>
    </row>
    <row r="15" spans="1:26">
      <c r="A15" s="2" t="s">
        <v>47</v>
      </c>
      <c r="D15" s="36">
        <f>IF(D7="",0,ROUNDUP(D3/D7*0.6,0))</f>
        <v>3</v>
      </c>
    </row>
    <row r="16" spans="1:26">
      <c r="A16" s="2" t="s">
        <v>48</v>
      </c>
      <c r="D16" s="36">
        <f>IF(D7="",0,ROUNDUP(D3/D7,0))</f>
        <v>5</v>
      </c>
    </row>
    <row r="17" spans="1:17">
      <c r="A17" s="2" t="s">
        <v>49</v>
      </c>
      <c r="D17" s="36">
        <f>IF(D7="",0,ROUNDUP(D3/D7*1.6,0))</f>
        <v>8</v>
      </c>
      <c r="F17" s="2" t="s">
        <v>50</v>
      </c>
      <c r="G17" s="2">
        <f>IF(OR(D28="",D29=""),1,STDEV(D28:D51))</f>
        <v>2.8284271247461903</v>
      </c>
    </row>
    <row r="18" spans="1:17">
      <c r="A18" s="78">
        <f>D$4</f>
        <v>3</v>
      </c>
      <c r="B18" s="78"/>
      <c r="D18" s="36" t="e">
        <v>#VALUE!</v>
      </c>
    </row>
    <row r="19" spans="1:17">
      <c r="A19" s="2" t="s">
        <v>51</v>
      </c>
      <c r="D19" s="36" t="e">
        <v>#VALUE!</v>
      </c>
      <c r="F19" s="2" t="s">
        <v>52</v>
      </c>
      <c r="G19" s="2" t="e">
        <v>#VALUE!</v>
      </c>
    </row>
    <row r="20" spans="1:17">
      <c r="A20" s="2" t="s">
        <v>38</v>
      </c>
      <c r="D20" s="36" t="e">
        <v>#VALUE!</v>
      </c>
      <c r="F20" s="2" t="s">
        <v>53</v>
      </c>
      <c r="G20" s="2" t="e">
        <v>#VALUE!</v>
      </c>
    </row>
    <row r="21" spans="1:17">
      <c r="A21" s="2" t="s">
        <v>40</v>
      </c>
      <c r="D21" s="36" t="e">
        <v>#VALUE!</v>
      </c>
    </row>
    <row r="22" spans="1:17">
      <c r="A22" s="2" t="s">
        <v>42</v>
      </c>
      <c r="D22" s="36">
        <f>IF(COUNT(M28:M51)-1&gt;0,COUNT(M28:M51)-1,"")</f>
        <v>6</v>
      </c>
    </row>
    <row r="23" spans="1:17">
      <c r="A23" s="2" t="s">
        <v>54</v>
      </c>
      <c r="D23" s="36" t="e">
        <v>#VALUE!</v>
      </c>
    </row>
    <row r="24" spans="1:17">
      <c r="A24" s="2" t="s">
        <v>55</v>
      </c>
      <c r="D24" s="36" t="e">
        <v>#VALUE!</v>
      </c>
    </row>
    <row r="26" spans="1:17" ht="12.75" customHeight="1">
      <c r="F26" s="79" t="s">
        <v>42</v>
      </c>
      <c r="G26" s="79"/>
      <c r="H26" s="79"/>
      <c r="I26" s="79"/>
      <c r="J26" s="79"/>
      <c r="K26" s="79"/>
      <c r="L26" s="79"/>
      <c r="M26" s="79"/>
      <c r="N26" s="79"/>
      <c r="O26" s="79" t="s">
        <v>56</v>
      </c>
      <c r="P26" s="79"/>
      <c r="Q26" s="79"/>
    </row>
    <row r="27" spans="1:17" s="43" customFormat="1" ht="25" thickBot="1">
      <c r="A27" s="37" t="s">
        <v>8</v>
      </c>
      <c r="B27" s="38" t="s">
        <v>57</v>
      </c>
      <c r="C27" s="38" t="s">
        <v>58</v>
      </c>
      <c r="D27" s="39" t="s">
        <v>59</v>
      </c>
      <c r="E27" s="39" t="s">
        <v>60</v>
      </c>
      <c r="F27" s="40" t="s">
        <v>61</v>
      </c>
      <c r="G27" s="80" t="s">
        <v>62</v>
      </c>
      <c r="H27" s="80"/>
      <c r="I27" s="40" t="s">
        <v>63</v>
      </c>
      <c r="J27" s="41"/>
      <c r="K27" s="40" t="s">
        <v>64</v>
      </c>
      <c r="L27" s="40" t="s">
        <v>65</v>
      </c>
      <c r="M27" s="40" t="s">
        <v>66</v>
      </c>
      <c r="N27" s="42" t="s">
        <v>67</v>
      </c>
      <c r="O27" s="40" t="s">
        <v>68</v>
      </c>
      <c r="P27" s="40" t="s">
        <v>69</v>
      </c>
      <c r="Q27" s="40" t="s">
        <v>70</v>
      </c>
    </row>
    <row r="28" spans="1:17">
      <c r="A28" s="44">
        <v>1</v>
      </c>
      <c r="B28" s="3">
        <f>D3</f>
        <v>137</v>
      </c>
      <c r="C28" s="3">
        <v>23</v>
      </c>
      <c r="D28" s="3">
        <v>23</v>
      </c>
      <c r="E28" s="44">
        <f>B28</f>
        <v>137</v>
      </c>
      <c r="F28" s="33">
        <f>B28</f>
        <v>137</v>
      </c>
      <c r="G28" s="33">
        <f t="shared" ref="G28:G51" si="0">F28</f>
        <v>137</v>
      </c>
      <c r="H28" s="33">
        <f t="shared" ref="H28:H51" si="1">I28</f>
        <v>0</v>
      </c>
      <c r="I28" s="33">
        <v>0</v>
      </c>
      <c r="K28" s="2">
        <f t="shared" ref="K28:K51" si="2">IF(F28&lt;I28,I28,F28)</f>
        <v>137</v>
      </c>
      <c r="L28" s="33">
        <v>137.66666666666669</v>
      </c>
      <c r="M28" s="33">
        <f>L28</f>
        <v>137.66666666666669</v>
      </c>
      <c r="N28" s="33">
        <v>0</v>
      </c>
      <c r="O28" s="45">
        <f t="shared" ref="O28:O51" si="3">D$9</f>
        <v>25</v>
      </c>
      <c r="P28" s="45" t="e">
        <f t="shared" ref="P28:P51" si="4">D$10</f>
        <v>#VALUE!</v>
      </c>
      <c r="Q28" s="45" t="e">
        <f t="shared" ref="Q28:Q51" si="5">D$11</f>
        <v>#VALUE!</v>
      </c>
    </row>
    <row r="29" spans="1:17">
      <c r="A29" s="44">
        <v>2</v>
      </c>
      <c r="B29" s="3">
        <f t="shared" ref="B29:B51" si="6">IF(OR(B28="",C28=""),"",IF(D28="",IF(B28-C28&lt;=0,"",B28-C28),IF(B28-D28&lt;=0,"",B28-D28)))</f>
        <v>114</v>
      </c>
      <c r="C29" s="3">
        <v>29</v>
      </c>
      <c r="D29" s="3">
        <v>27</v>
      </c>
      <c r="E29" s="44">
        <f>IF(B29="","",IF(D28="",E28,B29+SUM(D$28:D28)))</f>
        <v>137</v>
      </c>
      <c r="F29" s="33">
        <f t="shared" ref="F29:F51" si="7">IF(B29="",IF(B28="","",IF(D28="","",I28)),IF(AND(D28="",C28=""),"",IF(AND(D28="",C28&lt;&gt;""),IF(I28&gt;F28,F28,I28),F28-D28)))</f>
        <v>114</v>
      </c>
      <c r="G29" s="33">
        <f t="shared" si="0"/>
        <v>114</v>
      </c>
      <c r="H29" s="33">
        <f t="shared" si="1"/>
        <v>0</v>
      </c>
      <c r="I29" s="33">
        <f>IF(B29="",IF(B28="","",IF(D28="","",F28-D28)),IF(AND(C28="",D28=""),"",IF(AND(D28="",C28&lt;&gt;""),IF(I28&gt;F28,I28-C28,F28-C28),B$28-B29-SUM(D$28:D28))))</f>
        <v>0</v>
      </c>
      <c r="K29" s="2">
        <f t="shared" si="2"/>
        <v>114</v>
      </c>
      <c r="L29" s="33">
        <v>112.66666666666669</v>
      </c>
      <c r="M29" s="33">
        <f>IF(L29=L28,"",L29)</f>
        <v>112.66666666666669</v>
      </c>
      <c r="N29" s="33">
        <v>0</v>
      </c>
      <c r="O29" s="45">
        <f t="shared" si="3"/>
        <v>25</v>
      </c>
      <c r="P29" s="45" t="e">
        <f t="shared" si="4"/>
        <v>#VALUE!</v>
      </c>
      <c r="Q29" s="45" t="e">
        <f t="shared" si="5"/>
        <v>#VALUE!</v>
      </c>
    </row>
    <row r="30" spans="1:17">
      <c r="A30" s="44">
        <v>3</v>
      </c>
      <c r="B30" s="3">
        <f t="shared" si="6"/>
        <v>87</v>
      </c>
      <c r="C30" s="3">
        <v>31</v>
      </c>
      <c r="D30" s="3"/>
      <c r="E30" s="44">
        <f>IF(B30="","",IF(D29="",E29,B30+SUM(D$28:D29)))</f>
        <v>137</v>
      </c>
      <c r="F30" s="33">
        <f t="shared" si="7"/>
        <v>87</v>
      </c>
      <c r="G30" s="33">
        <f t="shared" si="0"/>
        <v>87</v>
      </c>
      <c r="H30" s="33">
        <f t="shared" si="1"/>
        <v>0</v>
      </c>
      <c r="I30" s="33">
        <f>IF(B30="",IF(B29="","",IF(D29="","",F29-D29)),IF(AND(C29="",D29=""),"",IF(AND(D29="",C29&lt;&gt;""),IF(I29&gt;F29,I29-C29,F29-C29),B$28-B30-SUM(D$28:D29))))</f>
        <v>0</v>
      </c>
      <c r="K30" s="2">
        <f t="shared" si="2"/>
        <v>87</v>
      </c>
      <c r="L30" s="33">
        <v>87.666666666666686</v>
      </c>
      <c r="M30" s="33">
        <f t="shared" ref="M30:M51" si="8">IF(L30=L29,"",L30)</f>
        <v>87.666666666666686</v>
      </c>
      <c r="N30" s="33">
        <v>0</v>
      </c>
      <c r="O30" s="45">
        <f t="shared" si="3"/>
        <v>25</v>
      </c>
      <c r="P30" s="45" t="e">
        <f t="shared" si="4"/>
        <v>#VALUE!</v>
      </c>
      <c r="Q30" s="45" t="e">
        <f t="shared" si="5"/>
        <v>#VALUE!</v>
      </c>
    </row>
    <row r="31" spans="1:17">
      <c r="A31" s="44">
        <v>4</v>
      </c>
      <c r="B31" s="3">
        <f t="shared" si="6"/>
        <v>56</v>
      </c>
      <c r="C31" s="3">
        <v>28</v>
      </c>
      <c r="D31" s="3"/>
      <c r="E31" s="44">
        <f>IF(B31="","",IF(D30="",E30,B31+SUM(D$28:D30)))</f>
        <v>137</v>
      </c>
      <c r="F31" s="33">
        <f t="shared" si="7"/>
        <v>0</v>
      </c>
      <c r="G31" s="33">
        <f t="shared" si="0"/>
        <v>0</v>
      </c>
      <c r="H31" s="33">
        <f t="shared" si="1"/>
        <v>56</v>
      </c>
      <c r="I31" s="33">
        <f>IF(B31="",IF(B30="","",IF(D30="","",F30-D30)),IF(AND(C30="",D30=""),"",IF(AND(D30="",C30&lt;&gt;""),IF(I30&gt;F30,I30-C30,F30-C30),B$28-B31-SUM(D$28:D30))))</f>
        <v>56</v>
      </c>
      <c r="K31" s="2">
        <f t="shared" si="2"/>
        <v>56</v>
      </c>
      <c r="L31" s="33">
        <v>62.666666666666686</v>
      </c>
      <c r="M31" s="33">
        <f t="shared" si="8"/>
        <v>62.666666666666686</v>
      </c>
      <c r="N31" s="33">
        <v>0</v>
      </c>
      <c r="O31" s="45">
        <f t="shared" si="3"/>
        <v>25</v>
      </c>
      <c r="P31" s="45" t="e">
        <f t="shared" si="4"/>
        <v>#VALUE!</v>
      </c>
      <c r="Q31" s="45" t="e">
        <f t="shared" si="5"/>
        <v>#VALUE!</v>
      </c>
    </row>
    <row r="32" spans="1:17">
      <c r="A32" s="44">
        <v>5</v>
      </c>
      <c r="B32" s="3">
        <f>IF(OR(B31="",C31=""),"",IF(D31="",IF(B31-C31&lt;=0,"",B31-C31),IF(B31-D31&lt;=0,"",B31-D31)))</f>
        <v>28</v>
      </c>
      <c r="C32" s="3">
        <v>28</v>
      </c>
      <c r="D32" s="3"/>
      <c r="E32" s="44">
        <f>IF(B32="","",IF(D31="",E31,B32+SUM(D$28:D31)))</f>
        <v>137</v>
      </c>
      <c r="F32" s="33">
        <f t="shared" si="7"/>
        <v>0</v>
      </c>
      <c r="G32" s="33">
        <f t="shared" si="0"/>
        <v>0</v>
      </c>
      <c r="H32" s="33">
        <f t="shared" si="1"/>
        <v>28</v>
      </c>
      <c r="I32" s="33">
        <f>IF(B32="",IF(B31="","",IF(D31="","",F31-D31)),IF(AND(C31="",D31=""),"",IF(AND(D31="",C31&lt;&gt;""),IF(I31&gt;F31,I31-C31,F31-C31),B$28-B32-SUM(D$28:D31))))</f>
        <v>28</v>
      </c>
      <c r="K32" s="2">
        <f t="shared" si="2"/>
        <v>28</v>
      </c>
      <c r="L32" s="33">
        <v>37.666666666666686</v>
      </c>
      <c r="M32" s="33">
        <f t="shared" si="8"/>
        <v>37.666666666666686</v>
      </c>
      <c r="N32" s="33">
        <v>0</v>
      </c>
      <c r="O32" s="45">
        <f t="shared" si="3"/>
        <v>25</v>
      </c>
      <c r="P32" s="45" t="e">
        <f t="shared" si="4"/>
        <v>#VALUE!</v>
      </c>
      <c r="Q32" s="45" t="e">
        <f t="shared" si="5"/>
        <v>#VALUE!</v>
      </c>
    </row>
    <row r="33" spans="1:17">
      <c r="A33" s="44">
        <v>6</v>
      </c>
      <c r="B33" s="3" t="str">
        <f>IF(OR(B32="",C32=""),"",IF(D32="",IF(B32-C32&lt;=0,"",B32-C32),IF(B32-D32&lt;=0,"",B32-D32)))</f>
        <v/>
      </c>
      <c r="C33" s="3"/>
      <c r="D33" s="3"/>
      <c r="E33" s="44" t="str">
        <f>IF(B33="","",IF(D32="",E32,B33+SUM(D$28:D32)))</f>
        <v/>
      </c>
      <c r="F33" s="33" t="str">
        <f t="shared" si="7"/>
        <v/>
      </c>
      <c r="G33" s="33" t="str">
        <f t="shared" si="0"/>
        <v/>
      </c>
      <c r="H33" s="33" t="str">
        <f t="shared" si="1"/>
        <v/>
      </c>
      <c r="I33" s="33" t="str">
        <f>IF(B33="",IF(B32="","",IF(D32="","",F32-D32)),IF(AND(C32="",D32=""),"",IF(AND(D32="",C32&lt;&gt;""),IF(I32&gt;F32,I32-C32,F32-C32),B$28-B33-SUM(D$28:D32))))</f>
        <v/>
      </c>
      <c r="K33" s="2" t="str">
        <f t="shared" si="2"/>
        <v/>
      </c>
      <c r="L33" s="33">
        <v>12.666666666666686</v>
      </c>
      <c r="M33" s="33">
        <f t="shared" si="8"/>
        <v>12.666666666666686</v>
      </c>
      <c r="N33" s="33">
        <v>0</v>
      </c>
      <c r="O33" s="45">
        <f t="shared" si="3"/>
        <v>25</v>
      </c>
      <c r="P33" s="45" t="e">
        <f t="shared" si="4"/>
        <v>#VALUE!</v>
      </c>
      <c r="Q33" s="45" t="e">
        <f t="shared" si="5"/>
        <v>#VALUE!</v>
      </c>
    </row>
    <row r="34" spans="1:17">
      <c r="A34" s="44">
        <v>7</v>
      </c>
      <c r="B34" s="3" t="str">
        <f>IF(OR(B33="",C33=""),"",IF(D33="",IF(B33-C33&lt;=0,"",B33-C33),IF(B33-D33&lt;=0,"",B33-D33)))</f>
        <v/>
      </c>
      <c r="C34" s="3"/>
      <c r="D34" s="3"/>
      <c r="E34" s="44" t="str">
        <f>IF(B34="","",IF(D33="",E33,B34+SUM(D$28:D33)))</f>
        <v/>
      </c>
      <c r="F34" s="33" t="str">
        <f t="shared" si="7"/>
        <v/>
      </c>
      <c r="G34" s="33" t="str">
        <f t="shared" si="0"/>
        <v/>
      </c>
      <c r="H34" s="33" t="str">
        <f t="shared" si="1"/>
        <v/>
      </c>
      <c r="I34" s="33" t="str">
        <f>IF(B34="",IF(B33="","",IF(D33="","",F33-D33)),IF(AND(C33="",D33=""),"",IF(AND(D33="",C33&lt;&gt;""),IF(I33&gt;F33,I33-C33,F33-C33),B$28-B34-SUM(D$28:D33))))</f>
        <v/>
      </c>
      <c r="K34" s="2" t="str">
        <f t="shared" si="2"/>
        <v/>
      </c>
      <c r="L34" s="33">
        <v>0</v>
      </c>
      <c r="M34" s="33">
        <f t="shared" si="8"/>
        <v>0</v>
      </c>
      <c r="N34" s="33">
        <v>0</v>
      </c>
      <c r="O34" s="45">
        <f t="shared" si="3"/>
        <v>25</v>
      </c>
      <c r="P34" s="45" t="e">
        <f t="shared" si="4"/>
        <v>#VALUE!</v>
      </c>
      <c r="Q34" s="45" t="e">
        <f t="shared" si="5"/>
        <v>#VALUE!</v>
      </c>
    </row>
    <row r="35" spans="1:17">
      <c r="A35" s="44">
        <v>8</v>
      </c>
      <c r="B35" s="3" t="str">
        <f t="shared" si="6"/>
        <v/>
      </c>
      <c r="C35" s="3"/>
      <c r="D35" s="3"/>
      <c r="E35" s="44" t="str">
        <f>IF(B35="","",IF(D34="",E34,B35+SUM(D$28:D34)))</f>
        <v/>
      </c>
      <c r="F35" s="33" t="str">
        <f t="shared" si="7"/>
        <v/>
      </c>
      <c r="G35" s="33" t="str">
        <f t="shared" si="0"/>
        <v/>
      </c>
      <c r="H35" s="33" t="str">
        <f t="shared" si="1"/>
        <v/>
      </c>
      <c r="I35" s="33" t="str">
        <f>IF(B35="",IF(B34="","",IF(D34="","",F34-D34)),IF(AND(C34="",D34=""),"",IF(AND(D34="",C34&lt;&gt;""),IF(I34&gt;F34,I34-C34,F34-C34),B$28-B35-SUM(D$28:D34))))</f>
        <v/>
      </c>
      <c r="K35" s="2" t="str">
        <f t="shared" si="2"/>
        <v/>
      </c>
      <c r="L35" s="33">
        <v>0</v>
      </c>
      <c r="M35" s="33" t="str">
        <f t="shared" si="8"/>
        <v/>
      </c>
      <c r="N35" s="33">
        <v>0</v>
      </c>
      <c r="O35" s="45">
        <f t="shared" si="3"/>
        <v>25</v>
      </c>
      <c r="P35" s="45" t="e">
        <f t="shared" si="4"/>
        <v>#VALUE!</v>
      </c>
      <c r="Q35" s="45" t="e">
        <f t="shared" si="5"/>
        <v>#VALUE!</v>
      </c>
    </row>
    <row r="36" spans="1:17">
      <c r="A36" s="44">
        <v>9</v>
      </c>
      <c r="B36" s="3" t="str">
        <f t="shared" si="6"/>
        <v/>
      </c>
      <c r="C36" s="3"/>
      <c r="D36" s="3"/>
      <c r="E36" s="44" t="str">
        <f>IF(B36="","",IF(D35="",E35,B36+SUM(D$28:D35)))</f>
        <v/>
      </c>
      <c r="F36" s="33" t="str">
        <f t="shared" si="7"/>
        <v/>
      </c>
      <c r="G36" s="33" t="str">
        <f t="shared" si="0"/>
        <v/>
      </c>
      <c r="H36" s="33" t="str">
        <f t="shared" si="1"/>
        <v/>
      </c>
      <c r="I36" s="33" t="str">
        <f>IF(B36="",IF(B35="","",IF(D35="","",F35-D35)),IF(AND(C35="",D35=""),"",IF(AND(D35="",C35&lt;&gt;""),IF(I35&gt;F35,I35-C35,F35-C35),B$28-B36-SUM(D$28:D35))))</f>
        <v/>
      </c>
      <c r="K36" s="2" t="str">
        <f t="shared" si="2"/>
        <v/>
      </c>
      <c r="L36" s="33">
        <v>0</v>
      </c>
      <c r="M36" s="33" t="str">
        <f t="shared" si="8"/>
        <v/>
      </c>
      <c r="N36" s="33">
        <v>0</v>
      </c>
      <c r="O36" s="45">
        <f t="shared" si="3"/>
        <v>25</v>
      </c>
      <c r="P36" s="45" t="e">
        <f t="shared" si="4"/>
        <v>#VALUE!</v>
      </c>
      <c r="Q36" s="45" t="e">
        <f t="shared" si="5"/>
        <v>#VALUE!</v>
      </c>
    </row>
    <row r="37" spans="1:17">
      <c r="A37" s="44">
        <v>10</v>
      </c>
      <c r="B37" s="3" t="str">
        <f t="shared" si="6"/>
        <v/>
      </c>
      <c r="C37" s="3"/>
      <c r="D37" s="3"/>
      <c r="E37" s="44" t="str">
        <f>IF(B37="","",IF(D36="",E36,B37+SUM(D$28:D36)))</f>
        <v/>
      </c>
      <c r="F37" s="33" t="str">
        <f t="shared" si="7"/>
        <v/>
      </c>
      <c r="G37" s="33" t="str">
        <f t="shared" si="0"/>
        <v/>
      </c>
      <c r="H37" s="33" t="str">
        <f t="shared" si="1"/>
        <v/>
      </c>
      <c r="I37" s="33" t="str">
        <f>IF(B37="",IF(B36="","",IF(D36="","",F36-D36)),IF(AND(C36="",D36=""),"",IF(AND(D36="",C36&lt;&gt;""),IF(I36&gt;F36,I36-C36,F36-C36),B$28-B37-SUM(D$28:D36))))</f>
        <v/>
      </c>
      <c r="K37" s="2" t="str">
        <f t="shared" si="2"/>
        <v/>
      </c>
      <c r="L37" s="33">
        <v>0</v>
      </c>
      <c r="M37" s="33" t="str">
        <f t="shared" si="8"/>
        <v/>
      </c>
      <c r="N37" s="33">
        <v>0</v>
      </c>
      <c r="O37" s="45">
        <f t="shared" si="3"/>
        <v>25</v>
      </c>
      <c r="P37" s="45" t="e">
        <f t="shared" si="4"/>
        <v>#VALUE!</v>
      </c>
      <c r="Q37" s="45" t="e">
        <f t="shared" si="5"/>
        <v>#VALUE!</v>
      </c>
    </row>
    <row r="38" spans="1:17">
      <c r="A38" s="44">
        <v>11</v>
      </c>
      <c r="B38" s="3" t="str">
        <f t="shared" si="6"/>
        <v/>
      </c>
      <c r="C38" s="3"/>
      <c r="D38" s="3"/>
      <c r="E38" s="44" t="str">
        <f>IF(B38="","",IF(D37="",E37,B38+SUM(D$28:D37)))</f>
        <v/>
      </c>
      <c r="F38" s="33" t="str">
        <f t="shared" si="7"/>
        <v/>
      </c>
      <c r="G38" s="33" t="str">
        <f t="shared" si="0"/>
        <v/>
      </c>
      <c r="H38" s="33" t="str">
        <f t="shared" si="1"/>
        <v/>
      </c>
      <c r="I38" s="33" t="str">
        <f>IF(B38="",IF(B37="","",IF(D37="","",F37-D37)),IF(AND(C37="",D37=""),"",IF(AND(D37="",C37&lt;&gt;""),IF(I37&gt;F37,I37-C37,F37-C37),B$28-B38-SUM(D$28:D37))))</f>
        <v/>
      </c>
      <c r="K38" s="2" t="str">
        <f t="shared" si="2"/>
        <v/>
      </c>
      <c r="L38" s="33">
        <v>0</v>
      </c>
      <c r="M38" s="33" t="str">
        <f t="shared" si="8"/>
        <v/>
      </c>
      <c r="N38" s="33">
        <v>0</v>
      </c>
      <c r="O38" s="45">
        <f t="shared" si="3"/>
        <v>25</v>
      </c>
      <c r="P38" s="45" t="e">
        <f t="shared" si="4"/>
        <v>#VALUE!</v>
      </c>
      <c r="Q38" s="45" t="e">
        <f t="shared" si="5"/>
        <v>#VALUE!</v>
      </c>
    </row>
    <row r="39" spans="1:17">
      <c r="A39" s="44">
        <v>12</v>
      </c>
      <c r="B39" s="3" t="str">
        <f t="shared" si="6"/>
        <v/>
      </c>
      <c r="C39" s="3"/>
      <c r="D39" s="3"/>
      <c r="E39" s="44" t="str">
        <f>IF(B39="","",IF(D38="",E38,B39+SUM(D$28:D38)))</f>
        <v/>
      </c>
      <c r="F39" s="33" t="str">
        <f t="shared" si="7"/>
        <v/>
      </c>
      <c r="G39" s="33" t="str">
        <f t="shared" si="0"/>
        <v/>
      </c>
      <c r="H39" s="33" t="str">
        <f t="shared" si="1"/>
        <v/>
      </c>
      <c r="I39" s="33" t="str">
        <f>IF(B39="",IF(B38="","",IF(D38="","",F38-D38)),IF(AND(C38="",D38=""),"",IF(AND(D38="",C38&lt;&gt;""),IF(I38&gt;F38,I38-C38,F38-C38),B$28-B39-SUM(D$28:D38))))</f>
        <v/>
      </c>
      <c r="K39" s="2" t="str">
        <f t="shared" si="2"/>
        <v/>
      </c>
      <c r="L39" s="33">
        <v>0</v>
      </c>
      <c r="M39" s="33" t="str">
        <f t="shared" si="8"/>
        <v/>
      </c>
      <c r="N39" s="33">
        <v>0</v>
      </c>
      <c r="O39" s="45">
        <f t="shared" si="3"/>
        <v>25</v>
      </c>
      <c r="P39" s="45" t="e">
        <f t="shared" si="4"/>
        <v>#VALUE!</v>
      </c>
      <c r="Q39" s="45" t="e">
        <f t="shared" si="5"/>
        <v>#VALUE!</v>
      </c>
    </row>
    <row r="40" spans="1:17">
      <c r="A40" s="44">
        <v>13</v>
      </c>
      <c r="B40" s="3" t="str">
        <f t="shared" si="6"/>
        <v/>
      </c>
      <c r="C40" s="3"/>
      <c r="E40" s="44" t="str">
        <f>IF(B40="","",IF(D39="",E39,B40+SUM(D$28:D39)))</f>
        <v/>
      </c>
      <c r="F40" s="33" t="str">
        <f t="shared" si="7"/>
        <v/>
      </c>
      <c r="G40" s="33" t="str">
        <f t="shared" si="0"/>
        <v/>
      </c>
      <c r="H40" s="33" t="str">
        <f t="shared" si="1"/>
        <v/>
      </c>
      <c r="I40" s="33" t="str">
        <f>IF(B40="",IF(B39="","",IF(D39="","",F39-D39)),IF(AND(C39="",D39=""),"",IF(AND(D39="",C39&lt;&gt;""),IF(I39&gt;F39,I39-C39,F39-C39),B$28-B40-SUM(D$28:D39))))</f>
        <v/>
      </c>
      <c r="K40" s="2" t="str">
        <f t="shared" si="2"/>
        <v/>
      </c>
      <c r="L40" s="33">
        <v>0</v>
      </c>
      <c r="M40" s="33" t="str">
        <f t="shared" si="8"/>
        <v/>
      </c>
      <c r="N40" s="33">
        <v>0</v>
      </c>
      <c r="O40" s="45">
        <f t="shared" si="3"/>
        <v>25</v>
      </c>
      <c r="P40" s="45" t="e">
        <f t="shared" si="4"/>
        <v>#VALUE!</v>
      </c>
      <c r="Q40" s="45" t="e">
        <f t="shared" si="5"/>
        <v>#VALUE!</v>
      </c>
    </row>
    <row r="41" spans="1:17">
      <c r="A41" s="44">
        <v>14</v>
      </c>
      <c r="B41" s="3" t="str">
        <f t="shared" si="6"/>
        <v/>
      </c>
      <c r="C41" s="3"/>
      <c r="E41" s="44" t="str">
        <f>IF(B41="","",IF(D40="",E40,B41+SUM(D$28:D40)))</f>
        <v/>
      </c>
      <c r="F41" s="33" t="str">
        <f t="shared" si="7"/>
        <v/>
      </c>
      <c r="G41" s="33" t="str">
        <f t="shared" si="0"/>
        <v/>
      </c>
      <c r="H41" s="33" t="str">
        <f t="shared" si="1"/>
        <v/>
      </c>
      <c r="I41" s="33" t="str">
        <f>IF(B41="",IF(B40="","",IF(D40="","",F40-D40)),IF(AND(C40="",D40=""),"",IF(AND(D40="",C40&lt;&gt;""),IF(I40&gt;F40,I40-C40,F40-C40),B$28-B41-SUM(D$28:D40))))</f>
        <v/>
      </c>
      <c r="K41" s="2" t="str">
        <f t="shared" si="2"/>
        <v/>
      </c>
      <c r="L41" s="33">
        <v>0</v>
      </c>
      <c r="M41" s="33" t="str">
        <f t="shared" si="8"/>
        <v/>
      </c>
      <c r="N41" s="33">
        <v>0</v>
      </c>
      <c r="O41" s="45">
        <f t="shared" si="3"/>
        <v>25</v>
      </c>
      <c r="P41" s="45" t="e">
        <f t="shared" si="4"/>
        <v>#VALUE!</v>
      </c>
      <c r="Q41" s="45" t="e">
        <f t="shared" si="5"/>
        <v>#VALUE!</v>
      </c>
    </row>
    <row r="42" spans="1:17">
      <c r="A42" s="44">
        <v>15</v>
      </c>
      <c r="B42" s="3" t="str">
        <f t="shared" si="6"/>
        <v/>
      </c>
      <c r="C42" s="3"/>
      <c r="E42" s="44" t="str">
        <f>IF(B42="","",IF(D41="",E41,B42+SUM(D$28:D41)))</f>
        <v/>
      </c>
      <c r="F42" s="33" t="str">
        <f t="shared" si="7"/>
        <v/>
      </c>
      <c r="G42" s="33" t="str">
        <f t="shared" si="0"/>
        <v/>
      </c>
      <c r="H42" s="33" t="str">
        <f t="shared" si="1"/>
        <v/>
      </c>
      <c r="I42" s="33" t="str">
        <f>IF(B42="",IF(B41="","",IF(D41="","",F41-D41)),IF(AND(C41="",D41=""),"",IF(AND(D41="",C41&lt;&gt;""),IF(I41&gt;F41,I41-C41,F41-C41),B$28-B42-SUM(D$28:D41))))</f>
        <v/>
      </c>
      <c r="K42" s="2" t="str">
        <f t="shared" si="2"/>
        <v/>
      </c>
      <c r="L42" s="33">
        <v>0</v>
      </c>
      <c r="M42" s="33" t="str">
        <f t="shared" si="8"/>
        <v/>
      </c>
      <c r="N42" s="33">
        <v>0</v>
      </c>
      <c r="O42" s="45">
        <f t="shared" si="3"/>
        <v>25</v>
      </c>
      <c r="P42" s="45" t="e">
        <f t="shared" si="4"/>
        <v>#VALUE!</v>
      </c>
      <c r="Q42" s="45" t="e">
        <f t="shared" si="5"/>
        <v>#VALUE!</v>
      </c>
    </row>
    <row r="43" spans="1:17">
      <c r="A43" s="44">
        <v>16</v>
      </c>
      <c r="B43" s="3" t="str">
        <f t="shared" si="6"/>
        <v/>
      </c>
      <c r="C43" s="3"/>
      <c r="E43" s="44" t="str">
        <f>IF(B43="","",IF(D42="",E42,B43+SUM(D$28:D42)))</f>
        <v/>
      </c>
      <c r="F43" s="33" t="str">
        <f t="shared" si="7"/>
        <v/>
      </c>
      <c r="G43" s="33" t="str">
        <f t="shared" si="0"/>
        <v/>
      </c>
      <c r="H43" s="33" t="str">
        <f t="shared" si="1"/>
        <v/>
      </c>
      <c r="I43" s="33" t="str">
        <f>IF(B43="",IF(B42="","",IF(D42="","",F42-D42)),IF(AND(C42="",D42=""),"",IF(AND(D42="",C42&lt;&gt;""),IF(I42&gt;F42,I42-C42,F42-C42),B$28-B43-SUM(D$28:D42))))</f>
        <v/>
      </c>
      <c r="K43" s="2" t="str">
        <f t="shared" si="2"/>
        <v/>
      </c>
      <c r="L43" s="33">
        <v>0</v>
      </c>
      <c r="M43" s="33" t="str">
        <f t="shared" si="8"/>
        <v/>
      </c>
      <c r="N43" s="33">
        <v>0</v>
      </c>
      <c r="O43" s="45">
        <f t="shared" si="3"/>
        <v>25</v>
      </c>
      <c r="P43" s="45" t="e">
        <f t="shared" si="4"/>
        <v>#VALUE!</v>
      </c>
      <c r="Q43" s="45" t="e">
        <f t="shared" si="5"/>
        <v>#VALUE!</v>
      </c>
    </row>
    <row r="44" spans="1:17">
      <c r="A44" s="44">
        <v>17</v>
      </c>
      <c r="B44" s="3" t="str">
        <f t="shared" si="6"/>
        <v/>
      </c>
      <c r="C44" s="3"/>
      <c r="E44" s="44" t="str">
        <f>IF(B44="","",IF(D43="",E43,B44+SUM(D$28:D43)))</f>
        <v/>
      </c>
      <c r="F44" s="33" t="str">
        <f t="shared" si="7"/>
        <v/>
      </c>
      <c r="G44" s="33" t="str">
        <f t="shared" si="0"/>
        <v/>
      </c>
      <c r="H44" s="33" t="str">
        <f t="shared" si="1"/>
        <v/>
      </c>
      <c r="I44" s="33" t="str">
        <f>IF(B44="",IF(B43="","",IF(D43="","",F43-D43)),IF(AND(C43="",D43=""),"",IF(AND(D43="",C43&lt;&gt;""),IF(I43&gt;F43,I43-C43,F43-C43),B$28-B44-SUM(D$28:D43))))</f>
        <v/>
      </c>
      <c r="K44" s="2" t="str">
        <f t="shared" si="2"/>
        <v/>
      </c>
      <c r="L44" s="33">
        <v>0</v>
      </c>
      <c r="M44" s="33" t="str">
        <f t="shared" si="8"/>
        <v/>
      </c>
      <c r="N44" s="33">
        <v>0</v>
      </c>
      <c r="O44" s="45">
        <f t="shared" si="3"/>
        <v>25</v>
      </c>
      <c r="P44" s="45" t="e">
        <f t="shared" si="4"/>
        <v>#VALUE!</v>
      </c>
      <c r="Q44" s="45" t="e">
        <f t="shared" si="5"/>
        <v>#VALUE!</v>
      </c>
    </row>
    <row r="45" spans="1:17">
      <c r="A45" s="44">
        <v>18</v>
      </c>
      <c r="B45" s="3" t="str">
        <f t="shared" si="6"/>
        <v/>
      </c>
      <c r="C45" s="3"/>
      <c r="E45" s="44" t="str">
        <f>IF(B45="","",IF(D44="",E44,B45+SUM(D$28:D44)))</f>
        <v/>
      </c>
      <c r="F45" s="33" t="str">
        <f t="shared" si="7"/>
        <v/>
      </c>
      <c r="G45" s="33" t="str">
        <f t="shared" si="0"/>
        <v/>
      </c>
      <c r="H45" s="33" t="str">
        <f t="shared" si="1"/>
        <v/>
      </c>
      <c r="I45" s="33" t="str">
        <f>IF(B45="",IF(B44="","",IF(D44="","",F44-D44)),IF(AND(C44="",D44=""),"",IF(AND(D44="",C44&lt;&gt;""),IF(I44&gt;F44,I44-C44,F44-C44),B$28-B45-SUM(D$28:D44))))</f>
        <v/>
      </c>
      <c r="K45" s="2" t="str">
        <f t="shared" si="2"/>
        <v/>
      </c>
      <c r="L45" s="33">
        <v>0</v>
      </c>
      <c r="M45" s="33" t="str">
        <f t="shared" si="8"/>
        <v/>
      </c>
      <c r="N45" s="33">
        <v>0</v>
      </c>
      <c r="O45" s="45">
        <f t="shared" si="3"/>
        <v>25</v>
      </c>
      <c r="P45" s="45" t="e">
        <f t="shared" si="4"/>
        <v>#VALUE!</v>
      </c>
      <c r="Q45" s="45" t="e">
        <f t="shared" si="5"/>
        <v>#VALUE!</v>
      </c>
    </row>
    <row r="46" spans="1:17">
      <c r="A46" s="44">
        <v>19</v>
      </c>
      <c r="B46" s="3" t="str">
        <f t="shared" si="6"/>
        <v/>
      </c>
      <c r="C46" s="3"/>
      <c r="E46" s="44" t="str">
        <f>IF(B46="","",IF(D45="",E45,B46+SUM(D$28:D45)))</f>
        <v/>
      </c>
      <c r="F46" s="33" t="str">
        <f t="shared" si="7"/>
        <v/>
      </c>
      <c r="G46" s="33" t="str">
        <f t="shared" si="0"/>
        <v/>
      </c>
      <c r="H46" s="33" t="str">
        <f t="shared" si="1"/>
        <v/>
      </c>
      <c r="I46" s="33" t="str">
        <f>IF(B46="",IF(B45="","",IF(D45="","",F45-D45)),IF(AND(C45="",D45=""),"",IF(AND(D45="",C45&lt;&gt;""),IF(I45&gt;F45,I45-C45,F45-C45),B$28-B46-SUM(D$28:D45))))</f>
        <v/>
      </c>
      <c r="K46" s="2" t="str">
        <f t="shared" si="2"/>
        <v/>
      </c>
      <c r="L46" s="33">
        <v>0</v>
      </c>
      <c r="M46" s="33" t="str">
        <f t="shared" si="8"/>
        <v/>
      </c>
      <c r="N46" s="33">
        <v>0</v>
      </c>
      <c r="O46" s="45">
        <f t="shared" si="3"/>
        <v>25</v>
      </c>
      <c r="P46" s="45" t="e">
        <f t="shared" si="4"/>
        <v>#VALUE!</v>
      </c>
      <c r="Q46" s="45" t="e">
        <f t="shared" si="5"/>
        <v>#VALUE!</v>
      </c>
    </row>
    <row r="47" spans="1:17">
      <c r="A47" s="44">
        <v>20</v>
      </c>
      <c r="B47" s="3" t="str">
        <f t="shared" si="6"/>
        <v/>
      </c>
      <c r="C47" s="3"/>
      <c r="E47" s="44" t="str">
        <f>IF(B47="","",IF(D46="",E46,B47+SUM(D$28:D46)))</f>
        <v/>
      </c>
      <c r="F47" s="33" t="str">
        <f t="shared" si="7"/>
        <v/>
      </c>
      <c r="G47" s="33" t="str">
        <f t="shared" si="0"/>
        <v/>
      </c>
      <c r="H47" s="33" t="str">
        <f t="shared" si="1"/>
        <v/>
      </c>
      <c r="I47" s="33" t="str">
        <f>IF(B47="",IF(B46="","",IF(D46="","",F46-D46)),IF(AND(C46="",D46=""),"",IF(AND(D46="",C46&lt;&gt;""),IF(I46&gt;F46,I46-C46,F46-C46),B$28-B47-SUM(D$28:D46))))</f>
        <v/>
      </c>
      <c r="K47" s="2" t="str">
        <f t="shared" si="2"/>
        <v/>
      </c>
      <c r="L47" s="33">
        <v>0</v>
      </c>
      <c r="M47" s="33" t="str">
        <f t="shared" si="8"/>
        <v/>
      </c>
      <c r="N47" s="33">
        <v>0</v>
      </c>
      <c r="O47" s="45">
        <f t="shared" si="3"/>
        <v>25</v>
      </c>
      <c r="P47" s="45" t="e">
        <f t="shared" si="4"/>
        <v>#VALUE!</v>
      </c>
      <c r="Q47" s="45" t="e">
        <f t="shared" si="5"/>
        <v>#VALUE!</v>
      </c>
    </row>
    <row r="48" spans="1:17">
      <c r="A48" s="44">
        <v>21</v>
      </c>
      <c r="B48" s="3" t="str">
        <f t="shared" si="6"/>
        <v/>
      </c>
      <c r="C48" s="3"/>
      <c r="E48" s="44" t="str">
        <f>IF(B48="","",IF(D47="",E47,B48+SUM(D$28:D47)))</f>
        <v/>
      </c>
      <c r="F48" s="33" t="str">
        <f t="shared" si="7"/>
        <v/>
      </c>
      <c r="G48" s="33" t="str">
        <f t="shared" si="0"/>
        <v/>
      </c>
      <c r="H48" s="33" t="str">
        <f t="shared" si="1"/>
        <v/>
      </c>
      <c r="I48" s="33" t="str">
        <f>IF(B48="",IF(B47="","",IF(D47="","",F47-D47)),IF(AND(C47="",D47=""),"",IF(AND(D47="",C47&lt;&gt;""),IF(I47&gt;F47,I47-C47,F47-C47),B$28-B48-SUM(D$28:D47))))</f>
        <v/>
      </c>
      <c r="K48" s="2" t="str">
        <f t="shared" si="2"/>
        <v/>
      </c>
      <c r="L48" s="33">
        <v>0</v>
      </c>
      <c r="M48" s="33" t="str">
        <f t="shared" si="8"/>
        <v/>
      </c>
      <c r="N48" s="33">
        <v>0</v>
      </c>
      <c r="O48" s="45">
        <f t="shared" si="3"/>
        <v>25</v>
      </c>
      <c r="P48" s="45" t="e">
        <f t="shared" si="4"/>
        <v>#VALUE!</v>
      </c>
      <c r="Q48" s="45" t="e">
        <f t="shared" si="5"/>
        <v>#VALUE!</v>
      </c>
    </row>
    <row r="49" spans="1:17">
      <c r="A49" s="44">
        <v>22</v>
      </c>
      <c r="B49" s="3" t="str">
        <f t="shared" si="6"/>
        <v/>
      </c>
      <c r="C49" s="3"/>
      <c r="E49" s="44" t="str">
        <f>IF(B49="","",IF(D48="",E48,B49+SUM(D$28:D48)))</f>
        <v/>
      </c>
      <c r="F49" s="33" t="str">
        <f t="shared" si="7"/>
        <v/>
      </c>
      <c r="G49" s="33" t="str">
        <f t="shared" si="0"/>
        <v/>
      </c>
      <c r="H49" s="33" t="str">
        <f t="shared" si="1"/>
        <v/>
      </c>
      <c r="I49" s="33" t="str">
        <f>IF(B49="",IF(B48="","",IF(D48="","",F48-D48)),IF(AND(C48="",D48=""),"",IF(AND(D48="",C48&lt;&gt;""),IF(I48&gt;F48,I48-C48,F48-C48),B$28-B49-SUM(D$28:D48))))</f>
        <v/>
      </c>
      <c r="K49" s="2" t="str">
        <f t="shared" si="2"/>
        <v/>
      </c>
      <c r="L49" s="33">
        <v>0</v>
      </c>
      <c r="M49" s="33" t="str">
        <f t="shared" si="8"/>
        <v/>
      </c>
      <c r="N49" s="33">
        <v>0</v>
      </c>
      <c r="O49" s="45">
        <f t="shared" si="3"/>
        <v>25</v>
      </c>
      <c r="P49" s="45" t="e">
        <f t="shared" si="4"/>
        <v>#VALUE!</v>
      </c>
      <c r="Q49" s="45" t="e">
        <f t="shared" si="5"/>
        <v>#VALUE!</v>
      </c>
    </row>
    <row r="50" spans="1:17">
      <c r="A50" s="44">
        <v>23</v>
      </c>
      <c r="B50" s="3" t="str">
        <f t="shared" si="6"/>
        <v/>
      </c>
      <c r="C50" s="3"/>
      <c r="E50" s="44" t="str">
        <f>IF(B50="","",IF(D49="",E49,B50+SUM(D$28:D49)))</f>
        <v/>
      </c>
      <c r="F50" s="33" t="str">
        <f t="shared" si="7"/>
        <v/>
      </c>
      <c r="G50" s="33" t="str">
        <f t="shared" si="0"/>
        <v/>
      </c>
      <c r="H50" s="33" t="str">
        <f t="shared" si="1"/>
        <v/>
      </c>
      <c r="I50" s="33" t="str">
        <f>IF(B50="",IF(B49="","",IF(D49="","",F49-D49)),IF(AND(C49="",D49=""),"",IF(AND(D49="",C49&lt;&gt;""),IF(I49&gt;F49,I49-C49,F49-C49),B$28-B50-SUM(D$28:D49))))</f>
        <v/>
      </c>
      <c r="K50" s="2" t="str">
        <f t="shared" si="2"/>
        <v/>
      </c>
      <c r="L50" s="33">
        <v>0</v>
      </c>
      <c r="M50" s="33" t="str">
        <f t="shared" si="8"/>
        <v/>
      </c>
      <c r="N50" s="33">
        <v>0</v>
      </c>
      <c r="O50" s="45">
        <f t="shared" si="3"/>
        <v>25</v>
      </c>
      <c r="P50" s="45" t="e">
        <f t="shared" si="4"/>
        <v>#VALUE!</v>
      </c>
      <c r="Q50" s="45" t="e">
        <f t="shared" si="5"/>
        <v>#VALUE!</v>
      </c>
    </row>
    <row r="51" spans="1:17">
      <c r="A51" s="44">
        <v>24</v>
      </c>
      <c r="B51" s="3" t="str">
        <f t="shared" si="6"/>
        <v/>
      </c>
      <c r="C51" s="3"/>
      <c r="E51" s="44" t="str">
        <f>IF(B51="","",IF(D50="",E50,B51+SUM(D$28:D50)))</f>
        <v/>
      </c>
      <c r="F51" s="33" t="str">
        <f t="shared" si="7"/>
        <v/>
      </c>
      <c r="G51" s="33" t="str">
        <f t="shared" si="0"/>
        <v/>
      </c>
      <c r="H51" s="33" t="str">
        <f t="shared" si="1"/>
        <v/>
      </c>
      <c r="I51" s="33" t="str">
        <f>IF(B51="",IF(B50="","",IF(D50="","",F50-D50)),IF(AND(C50="",D50=""),"",IF(AND(D50="",C50&lt;&gt;""),IF(I50&gt;F50,I50-C50,F50-C50),B$28-B51-SUM(D$28:D50))))</f>
        <v/>
      </c>
      <c r="K51" s="2" t="str">
        <f t="shared" si="2"/>
        <v/>
      </c>
      <c r="L51" s="33">
        <v>0</v>
      </c>
      <c r="M51" s="33" t="str">
        <f t="shared" si="8"/>
        <v/>
      </c>
      <c r="N51" s="33">
        <v>0</v>
      </c>
      <c r="O51" s="45">
        <f t="shared" si="3"/>
        <v>25</v>
      </c>
      <c r="P51" s="45" t="e">
        <f t="shared" si="4"/>
        <v>#VALUE!</v>
      </c>
      <c r="Q51" s="45" t="e">
        <f t="shared" si="5"/>
        <v>#VALUE!</v>
      </c>
    </row>
  </sheetData>
  <mergeCells count="5">
    <mergeCell ref="A8:B8"/>
    <mergeCell ref="A18:B18"/>
    <mergeCell ref="F26:N26"/>
    <mergeCell ref="O26:Q26"/>
    <mergeCell ref="G27:H27"/>
  </mergeCells>
  <phoneticPr fontId="1" type="noConversion"/>
  <conditionalFormatting sqref="K27:N27 A27:G27 F26 I27 O26:O27 P27:Q27">
    <cfRule type="expression" dxfId="20" priority="1" stopIfTrue="1">
      <formula>$D26="Done"</formula>
    </cfRule>
    <cfRule type="expression" dxfId="19" priority="2" stopIfTrue="1">
      <formula>$D26="Ongoing"</formula>
    </cfRule>
    <cfRule type="expression" dxfId="18" priority="3" stopIfTrue="1">
      <formula>$D26="Removed"</formula>
    </cfRule>
  </conditionalFormatting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J53"/>
  <sheetViews>
    <sheetView tabSelected="1" workbookViewId="0">
      <pane ySplit="4" topLeftCell="A5" activePane="bottomLeft" state="frozen"/>
      <selection pane="bottomLeft" activeCell="E11" sqref="E11"/>
    </sheetView>
  </sheetViews>
  <sheetFormatPr baseColWidth="10" defaultColWidth="9.1640625" defaultRowHeight="12" x14ac:dyDescent="0"/>
  <cols>
    <col min="1" max="1" width="9.1640625" style="28"/>
    <col min="2" max="2" width="18.5" style="27" customWidth="1"/>
    <col min="3" max="3" width="9.1640625" style="28"/>
    <col min="4" max="4" width="6.6640625" style="27" bestFit="1" customWidth="1"/>
    <col min="5" max="5" width="39.33203125" style="27" customWidth="1"/>
    <col min="6" max="6" width="39.5" style="27" customWidth="1"/>
    <col min="7" max="7" width="9.1640625" style="28"/>
    <col min="8" max="16384" width="9.1640625" style="29"/>
  </cols>
  <sheetData>
    <row r="1" spans="1:10" ht="17">
      <c r="A1" s="26" t="s">
        <v>16</v>
      </c>
      <c r="C1" s="26"/>
      <c r="F1" s="28"/>
      <c r="G1" s="27"/>
      <c r="H1" s="64" t="s">
        <v>86</v>
      </c>
      <c r="I1" s="65" t="s">
        <v>18</v>
      </c>
    </row>
    <row r="2" spans="1:10">
      <c r="I2" s="66" t="s">
        <v>19</v>
      </c>
    </row>
    <row r="3" spans="1:10">
      <c r="I3" s="67" t="s">
        <v>10</v>
      </c>
    </row>
    <row r="4" spans="1:10" ht="14" thickBot="1">
      <c r="A4" s="69" t="s">
        <v>87</v>
      </c>
      <c r="B4" s="70" t="s">
        <v>88</v>
      </c>
      <c r="C4" s="71" t="s">
        <v>89</v>
      </c>
      <c r="D4" s="70" t="s">
        <v>92</v>
      </c>
      <c r="E4" s="70" t="s">
        <v>90</v>
      </c>
      <c r="F4" s="70" t="s">
        <v>91</v>
      </c>
      <c r="G4" s="30" t="s">
        <v>8</v>
      </c>
      <c r="I4" s="68" t="s">
        <v>20</v>
      </c>
    </row>
    <row r="5" spans="1:10" ht="13">
      <c r="A5" s="28">
        <v>1</v>
      </c>
      <c r="B5" s="72" t="s">
        <v>95</v>
      </c>
      <c r="D5" s="75">
        <v>1</v>
      </c>
      <c r="E5" s="72" t="s">
        <v>93</v>
      </c>
      <c r="F5" s="72" t="s">
        <v>94</v>
      </c>
      <c r="G5" s="28">
        <v>1</v>
      </c>
      <c r="J5" s="67"/>
    </row>
    <row r="6" spans="1:10" ht="13">
      <c r="A6" s="28">
        <v>2</v>
      </c>
      <c r="B6" s="72" t="s">
        <v>96</v>
      </c>
      <c r="D6" s="75">
        <v>3</v>
      </c>
      <c r="E6" s="62"/>
      <c r="F6" s="62"/>
      <c r="G6" s="28">
        <v>1</v>
      </c>
    </row>
    <row r="7" spans="1:10" ht="13">
      <c r="A7" s="28">
        <v>3</v>
      </c>
      <c r="B7" s="73" t="s">
        <v>97</v>
      </c>
      <c r="D7" s="76">
        <v>3</v>
      </c>
      <c r="E7" s="73" t="s">
        <v>98</v>
      </c>
      <c r="F7" s="63"/>
      <c r="G7" s="28">
        <v>1</v>
      </c>
    </row>
    <row r="8" spans="1:10" ht="13">
      <c r="A8" s="28">
        <v>4</v>
      </c>
      <c r="B8" s="74" t="s">
        <v>99</v>
      </c>
      <c r="D8" s="77">
        <v>3</v>
      </c>
      <c r="E8" s="27" t="s">
        <v>100</v>
      </c>
      <c r="G8" s="28">
        <v>1</v>
      </c>
    </row>
    <row r="9" spans="1:10" ht="13">
      <c r="A9" s="28">
        <v>5</v>
      </c>
      <c r="B9" s="74" t="s">
        <v>101</v>
      </c>
      <c r="D9" s="77">
        <v>1</v>
      </c>
      <c r="G9" s="28">
        <v>1</v>
      </c>
    </row>
    <row r="10" spans="1:10" ht="26.25" customHeight="1">
      <c r="A10" s="28">
        <v>6</v>
      </c>
      <c r="B10" s="74" t="s">
        <v>102</v>
      </c>
      <c r="D10" s="27">
        <v>3</v>
      </c>
      <c r="E10" s="74" t="s">
        <v>103</v>
      </c>
      <c r="G10" s="28">
        <v>2</v>
      </c>
    </row>
    <row r="11" spans="1:10" ht="26.25" customHeight="1">
      <c r="A11" s="28">
        <v>7</v>
      </c>
    </row>
    <row r="29" spans="2:5">
      <c r="B29" s="29"/>
      <c r="D29" s="29"/>
      <c r="E29" s="29"/>
    </row>
    <row r="37" spans="6:10">
      <c r="J37" s="31"/>
    </row>
    <row r="42" spans="6:10">
      <c r="F42" s="32"/>
    </row>
    <row r="53" spans="1:7">
      <c r="A53" s="29"/>
      <c r="B53" s="29"/>
      <c r="C53" s="29"/>
      <c r="D53" s="29"/>
      <c r="E53" s="29"/>
      <c r="G53" s="29"/>
    </row>
  </sheetData>
  <phoneticPr fontId="1" type="noConversion"/>
  <conditionalFormatting sqref="F42:F43">
    <cfRule type="expression" dxfId="17" priority="10" stopIfTrue="1">
      <formula>#REF!="Done"</formula>
    </cfRule>
    <cfRule type="expression" dxfId="16" priority="11" stopIfTrue="1">
      <formula>#REF!="Ongoing"</formula>
    </cfRule>
    <cfRule type="expression" dxfId="15" priority="12" stopIfTrue="1">
      <formula>#REF!="Removed"</formula>
    </cfRule>
  </conditionalFormatting>
  <conditionalFormatting sqref="F22">
    <cfRule type="expression" dxfId="14" priority="13" stopIfTrue="1">
      <formula>#REF!="Done"</formula>
    </cfRule>
    <cfRule type="expression" dxfId="13" priority="14" stopIfTrue="1">
      <formula>#REF!="Ongoing"</formula>
    </cfRule>
    <cfRule type="expression" dxfId="12" priority="15" stopIfTrue="1">
      <formula>#REF!="Removed"</formula>
    </cfRule>
  </conditionalFormatting>
  <conditionalFormatting sqref="F44:F52 F23:F41 F11:F21 A4:A52 C11:C52 D47:E52 B47:B52 D11:E44 G11:G44 G47:G52 B4:G10 A54:G163 B10:B44">
    <cfRule type="expression" dxfId="11" priority="16" stopIfTrue="1">
      <formula>#REF!="Done"</formula>
    </cfRule>
    <cfRule type="expression" dxfId="10" priority="17" stopIfTrue="1">
      <formula>#REF!="Ongoing"</formula>
    </cfRule>
    <cfRule type="expression" dxfId="9" priority="18" stopIfTrue="1">
      <formula>#REF!="Removed"</formula>
    </cfRule>
  </conditionalFormatting>
  <conditionalFormatting sqref="F53">
    <cfRule type="expression" dxfId="8" priority="73" stopIfTrue="1">
      <formula>#REF!="Done"</formula>
    </cfRule>
    <cfRule type="expression" dxfId="7" priority="74" stopIfTrue="1">
      <formula>#REF!="Ongoing"</formula>
    </cfRule>
    <cfRule type="expression" dxfId="6" priority="75" stopIfTrue="1">
      <formula>#REF!="Removed"</formula>
    </cfRule>
  </conditionalFormatting>
  <pageMargins left="0.75" right="0.75" top="1" bottom="1" header="0.5" footer="0.5"/>
  <pageSetup paperSize="9" scale="84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87"/>
  <sheetViews>
    <sheetView workbookViewId="0">
      <pane ySplit="14" topLeftCell="A15" activePane="bottomLeft" state="frozen"/>
      <selection pane="bottomLeft" activeCell="C21" sqref="C21"/>
    </sheetView>
  </sheetViews>
  <sheetFormatPr baseColWidth="10" defaultColWidth="9.1640625" defaultRowHeight="12" x14ac:dyDescent="0"/>
  <cols>
    <col min="1" max="1" width="43.5" style="29" customWidth="1"/>
    <col min="2" max="2" width="10.33203125" style="28" bestFit="1" customWidth="1"/>
    <col min="3" max="3" width="13.6640625" style="29" customWidth="1"/>
    <col min="4" max="4" width="10.83203125" style="29" customWidth="1"/>
    <col min="5" max="5" width="6.5" style="28" customWidth="1"/>
    <col min="6" max="30" width="4.5" style="28" customWidth="1"/>
    <col min="31" max="16384" width="9.1640625" style="29"/>
  </cols>
  <sheetData>
    <row r="1" spans="1:30" ht="17">
      <c r="A1" s="46">
        <v>1</v>
      </c>
      <c r="B1" s="47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9" spans="1:30" ht="13">
      <c r="A9" s="48" t="s">
        <v>105</v>
      </c>
      <c r="B9" s="49">
        <v>5</v>
      </c>
      <c r="C9" s="48"/>
      <c r="D9" s="50"/>
      <c r="E9" s="48" t="s">
        <v>72</v>
      </c>
      <c r="F9" s="48" t="s">
        <v>73</v>
      </c>
      <c r="G9" s="48"/>
      <c r="H9" s="48"/>
      <c r="I9" s="48"/>
      <c r="J9" s="48"/>
      <c r="K9" s="48"/>
      <c r="L9" s="48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>
      <c r="A10" s="48" t="s">
        <v>74</v>
      </c>
      <c r="B10" s="49">
        <v>5</v>
      </c>
      <c r="C10" s="48" t="s">
        <v>1</v>
      </c>
      <c r="D10" s="48" t="s">
        <v>75</v>
      </c>
      <c r="E10" s="51">
        <f ca="1">SUM(OFFSET(E14,1,0,TaskRows,1))</f>
        <v>33</v>
      </c>
      <c r="F10" s="51">
        <f ca="1">IF(AND(SUM(OFFSET(F14,1,0,TaskRows,1))=0),0,SUM(OFFSET(F14,1,0,TaskRows,1)))</f>
        <v>33</v>
      </c>
      <c r="G10" s="51">
        <f t="shared" ref="G10:AD10" ca="1" si="0">IF(AND(SUM(OFFSET(G14,1,0,TaskRows,1))=0),"",SUM(OFFSET(G14,1,0,TaskRows,1)))</f>
        <v>30</v>
      </c>
      <c r="H10" s="51">
        <f t="shared" ca="1" si="0"/>
        <v>23</v>
      </c>
      <c r="I10" s="51">
        <f t="shared" ca="1" si="0"/>
        <v>21</v>
      </c>
      <c r="J10" s="51" t="str">
        <f t="shared" ca="1" si="0"/>
        <v/>
      </c>
      <c r="K10" s="51" t="str">
        <f t="shared" ca="1" si="0"/>
        <v/>
      </c>
      <c r="L10" s="51" t="str">
        <f t="shared" ca="1" si="0"/>
        <v/>
      </c>
      <c r="M10" s="51" t="str">
        <f t="shared" ca="1" si="0"/>
        <v/>
      </c>
      <c r="N10" s="51" t="str">
        <f t="shared" ca="1" si="0"/>
        <v/>
      </c>
      <c r="O10" s="51" t="str">
        <f t="shared" ca="1" si="0"/>
        <v/>
      </c>
      <c r="P10" s="51" t="str">
        <f t="shared" ca="1" si="0"/>
        <v/>
      </c>
      <c r="Q10" s="51" t="str">
        <f t="shared" ca="1" si="0"/>
        <v/>
      </c>
      <c r="R10" s="51" t="str">
        <f t="shared" ca="1" si="0"/>
        <v/>
      </c>
      <c r="S10" s="51" t="str">
        <f t="shared" ca="1" si="0"/>
        <v/>
      </c>
      <c r="T10" s="51" t="str">
        <f t="shared" ca="1" si="0"/>
        <v/>
      </c>
      <c r="U10" s="51" t="str">
        <f t="shared" ca="1" si="0"/>
        <v/>
      </c>
      <c r="V10" s="51" t="str">
        <f t="shared" ca="1" si="0"/>
        <v/>
      </c>
      <c r="W10" s="51" t="str">
        <f t="shared" ca="1" si="0"/>
        <v/>
      </c>
      <c r="X10" s="51" t="str">
        <f t="shared" ca="1" si="0"/>
        <v/>
      </c>
      <c r="Y10" s="51" t="str">
        <f t="shared" ca="1" si="0"/>
        <v/>
      </c>
      <c r="Z10" s="51" t="str">
        <f t="shared" ca="1" si="0"/>
        <v/>
      </c>
      <c r="AA10" s="51" t="str">
        <f t="shared" ca="1" si="0"/>
        <v/>
      </c>
      <c r="AB10" s="51" t="str">
        <f t="shared" ca="1" si="0"/>
        <v/>
      </c>
      <c r="AC10" s="51" t="str">
        <f t="shared" ca="1" si="0"/>
        <v/>
      </c>
      <c r="AD10" s="51" t="str">
        <f t="shared" ca="1" si="0"/>
        <v/>
      </c>
    </row>
    <row r="11" spans="1:30" s="2" customFormat="1" hidden="1">
      <c r="A11" s="2" t="s">
        <v>76</v>
      </c>
      <c r="B11" s="3">
        <f>IF(COUNTA(A15:A242)=0,1,COUNTA(A15:A242))</f>
        <v>4</v>
      </c>
      <c r="C11" s="2" t="s">
        <v>77</v>
      </c>
      <c r="D11" s="3">
        <f ca="1">IF(COUNTIF(F10:AD10,"&gt;0")=0,1,COUNTIF(F10:AD10,"&gt;0"))</f>
        <v>4</v>
      </c>
      <c r="E11" s="3"/>
      <c r="F11" s="3">
        <f ca="1">IF(F14="","",$E10-$E10/($B9-1)*(F14-1))</f>
        <v>33</v>
      </c>
      <c r="G11" s="3">
        <f t="shared" ref="G11:AD11" ca="1" si="1">IF(G14="","",TotalEffort-TotalEffort/(ImplementationDays)*(G14-1))</f>
        <v>26.4</v>
      </c>
      <c r="H11" s="3">
        <f t="shared" ca="1" si="1"/>
        <v>19.8</v>
      </c>
      <c r="I11" s="3">
        <f t="shared" ca="1" si="1"/>
        <v>13.200000000000003</v>
      </c>
      <c r="J11" s="3">
        <f t="shared" ca="1" si="1"/>
        <v>6.6000000000000014</v>
      </c>
      <c r="K11" s="3" t="str">
        <f t="shared" si="1"/>
        <v/>
      </c>
      <c r="L11" s="3" t="str">
        <f t="shared" si="1"/>
        <v/>
      </c>
      <c r="M11" s="3" t="str">
        <f t="shared" si="1"/>
        <v/>
      </c>
      <c r="N11" s="3" t="str">
        <f t="shared" si="1"/>
        <v/>
      </c>
      <c r="O11" s="3" t="str">
        <f t="shared" si="1"/>
        <v/>
      </c>
      <c r="P11" s="3" t="str">
        <f t="shared" si="1"/>
        <v/>
      </c>
      <c r="Q11" s="3" t="str">
        <f t="shared" si="1"/>
        <v/>
      </c>
      <c r="R11" s="3" t="str">
        <f t="shared" si="1"/>
        <v/>
      </c>
      <c r="S11" s="3" t="str">
        <f t="shared" si="1"/>
        <v/>
      </c>
      <c r="T11" s="3" t="str">
        <f t="shared" si="1"/>
        <v/>
      </c>
      <c r="U11" s="3" t="str">
        <f t="shared" si="1"/>
        <v/>
      </c>
      <c r="V11" s="3" t="str">
        <f t="shared" si="1"/>
        <v/>
      </c>
      <c r="W11" s="3" t="str">
        <f t="shared" si="1"/>
        <v/>
      </c>
      <c r="X11" s="3" t="str">
        <f t="shared" si="1"/>
        <v/>
      </c>
      <c r="Y11" s="3" t="str">
        <f t="shared" si="1"/>
        <v/>
      </c>
      <c r="Z11" s="3" t="str">
        <f t="shared" si="1"/>
        <v/>
      </c>
      <c r="AA11" s="3" t="str">
        <f t="shared" si="1"/>
        <v/>
      </c>
      <c r="AB11" s="3" t="str">
        <f t="shared" si="1"/>
        <v/>
      </c>
      <c r="AC11" s="3" t="str">
        <f t="shared" si="1"/>
        <v/>
      </c>
      <c r="AD11" s="3" t="str">
        <f t="shared" si="1"/>
        <v/>
      </c>
    </row>
    <row r="12" spans="1:30" s="2" customFormat="1" hidden="1">
      <c r="A12" s="35" t="s">
        <v>78</v>
      </c>
      <c r="C12" s="2" t="s">
        <v>42</v>
      </c>
      <c r="D12" s="3"/>
      <c r="E12" s="3"/>
      <c r="F12" s="3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3">
        <f t="shared" ca="1" si="2"/>
        <v>28.9</v>
      </c>
      <c r="H12" s="3">
        <f t="shared" ca="1" si="2"/>
        <v>24.599999999999998</v>
      </c>
      <c r="I12" s="3">
        <f t="shared" ca="1" si="2"/>
        <v>20.299999999999997</v>
      </c>
      <c r="J12" s="3">
        <f t="shared" ca="1" si="2"/>
        <v>15.999999999999996</v>
      </c>
      <c r="K12" s="3">
        <f t="shared" ca="1" si="2"/>
        <v>11.699999999999996</v>
      </c>
      <c r="L12" s="3">
        <f t="shared" ca="1" si="2"/>
        <v>7.399999999999995</v>
      </c>
      <c r="M12" s="3">
        <f t="shared" ca="1" si="2"/>
        <v>3.0999999999999943</v>
      </c>
      <c r="N12" s="3" t="str">
        <f t="shared" ca="1" si="2"/>
        <v/>
      </c>
      <c r="O12" s="3" t="str">
        <f t="shared" ca="1" si="2"/>
        <v/>
      </c>
      <c r="P12" s="3" t="str">
        <f t="shared" ca="1" si="2"/>
        <v/>
      </c>
      <c r="Q12" s="3" t="str">
        <f t="shared" ca="1" si="2"/>
        <v/>
      </c>
      <c r="R12" s="3" t="str">
        <f t="shared" ca="1" si="2"/>
        <v/>
      </c>
      <c r="S12" s="3" t="str">
        <f t="shared" ca="1" si="2"/>
        <v/>
      </c>
      <c r="T12" s="3" t="str">
        <f t="shared" ca="1" si="2"/>
        <v/>
      </c>
      <c r="U12" s="3" t="str">
        <f t="shared" ca="1" si="2"/>
        <v/>
      </c>
      <c r="V12" s="3" t="str">
        <f t="shared" ca="1" si="2"/>
        <v/>
      </c>
      <c r="W12" s="3" t="str">
        <f t="shared" ca="1" si="2"/>
        <v/>
      </c>
      <c r="X12" s="3" t="str">
        <f t="shared" ca="1" si="2"/>
        <v/>
      </c>
      <c r="Y12" s="3" t="str">
        <f t="shared" ca="1" si="2"/>
        <v/>
      </c>
      <c r="Z12" s="3" t="str">
        <f t="shared" ca="1" si="2"/>
        <v/>
      </c>
      <c r="AA12" s="3" t="str">
        <f t="shared" ca="1" si="2"/>
        <v/>
      </c>
      <c r="AB12" s="3" t="str">
        <f t="shared" ca="1" si="2"/>
        <v/>
      </c>
      <c r="AC12" s="3" t="str">
        <f t="shared" ca="1" si="2"/>
        <v/>
      </c>
      <c r="AD12" s="3" t="str">
        <f t="shared" ca="1" si="2"/>
        <v/>
      </c>
    </row>
    <row r="13" spans="1:30" s="2" customFormat="1" hidden="1">
      <c r="A13" s="35" t="s">
        <v>79</v>
      </c>
      <c r="C13" s="2" t="s">
        <v>80</v>
      </c>
      <c r="D13" s="3">
        <f ca="1">IF(DoneDays&gt;B10,B10,DoneDays)</f>
        <v>4</v>
      </c>
      <c r="E13" s="3"/>
      <c r="F13" s="3">
        <f ca="1">IF(DoneDays&gt;E13,E13+1,"")</f>
        <v>1</v>
      </c>
      <c r="G13" s="3">
        <v>2</v>
      </c>
      <c r="H13" s="3">
        <v>3</v>
      </c>
      <c r="I13" s="3">
        <v>4</v>
      </c>
      <c r="J13" s="3">
        <v>5</v>
      </c>
      <c r="K13" s="3">
        <v>6</v>
      </c>
      <c r="L13" s="3">
        <v>7</v>
      </c>
      <c r="M13" s="3">
        <v>8</v>
      </c>
      <c r="N13" s="3">
        <v>9</v>
      </c>
      <c r="O13" s="3">
        <v>10</v>
      </c>
      <c r="P13" s="3">
        <v>11</v>
      </c>
      <c r="Q13" s="3">
        <v>12</v>
      </c>
      <c r="R13" s="3">
        <v>13</v>
      </c>
      <c r="S13" s="3">
        <v>14</v>
      </c>
      <c r="T13" s="3">
        <v>15</v>
      </c>
      <c r="U13" s="3">
        <v>16</v>
      </c>
      <c r="V13" s="3">
        <v>17</v>
      </c>
      <c r="W13" s="3">
        <v>18</v>
      </c>
      <c r="X13" s="3">
        <v>19</v>
      </c>
      <c r="Y13" s="3">
        <v>20</v>
      </c>
      <c r="Z13" s="3">
        <v>21</v>
      </c>
      <c r="AA13" s="3">
        <v>22</v>
      </c>
      <c r="AB13" s="3">
        <v>23</v>
      </c>
      <c r="AC13" s="3">
        <v>24</v>
      </c>
      <c r="AD13" s="3">
        <v>25</v>
      </c>
    </row>
    <row r="14" spans="1:30" ht="13">
      <c r="A14" s="81" t="s">
        <v>106</v>
      </c>
      <c r="B14" s="52" t="s">
        <v>107</v>
      </c>
      <c r="C14" s="48" t="s">
        <v>82</v>
      </c>
      <c r="D14" s="81" t="s">
        <v>108</v>
      </c>
      <c r="E14" s="52" t="s">
        <v>83</v>
      </c>
      <c r="F14" s="52">
        <v>1</v>
      </c>
      <c r="G14" s="52">
        <f t="shared" ref="G14:AD14" si="3">IF($B$9&gt;F14,F14+1,"")</f>
        <v>2</v>
      </c>
      <c r="H14" s="52">
        <f t="shared" si="3"/>
        <v>3</v>
      </c>
      <c r="I14" s="52">
        <f t="shared" si="3"/>
        <v>4</v>
      </c>
      <c r="J14" s="52">
        <f t="shared" si="3"/>
        <v>5</v>
      </c>
      <c r="K14" s="52" t="str">
        <f t="shared" si="3"/>
        <v/>
      </c>
      <c r="L14" s="52" t="str">
        <f t="shared" si="3"/>
        <v/>
      </c>
      <c r="M14" s="52" t="str">
        <f t="shared" si="3"/>
        <v/>
      </c>
      <c r="N14" s="52" t="str">
        <f t="shared" si="3"/>
        <v/>
      </c>
      <c r="O14" s="52" t="str">
        <f t="shared" si="3"/>
        <v/>
      </c>
      <c r="P14" s="52" t="str">
        <f t="shared" si="3"/>
        <v/>
      </c>
      <c r="Q14" s="52" t="str">
        <f t="shared" si="3"/>
        <v/>
      </c>
      <c r="R14" s="52" t="str">
        <f t="shared" si="3"/>
        <v/>
      </c>
      <c r="S14" s="52" t="str">
        <f t="shared" si="3"/>
        <v/>
      </c>
      <c r="T14" s="52" t="str">
        <f t="shared" si="3"/>
        <v/>
      </c>
      <c r="U14" s="52" t="str">
        <f t="shared" si="3"/>
        <v/>
      </c>
      <c r="V14" s="52" t="str">
        <f t="shared" si="3"/>
        <v/>
      </c>
      <c r="W14" s="52" t="str">
        <f t="shared" si="3"/>
        <v/>
      </c>
      <c r="X14" s="52" t="str">
        <f t="shared" si="3"/>
        <v/>
      </c>
      <c r="Y14" s="52" t="str">
        <f t="shared" si="3"/>
        <v/>
      </c>
      <c r="Z14" s="52" t="str">
        <f t="shared" si="3"/>
        <v/>
      </c>
      <c r="AA14" s="52" t="str">
        <f t="shared" si="3"/>
        <v/>
      </c>
      <c r="AB14" s="52" t="str">
        <f t="shared" si="3"/>
        <v/>
      </c>
      <c r="AC14" s="52" t="str">
        <f t="shared" si="3"/>
        <v/>
      </c>
      <c r="AD14" s="52" t="str">
        <f t="shared" si="3"/>
        <v/>
      </c>
    </row>
    <row r="15" spans="1:30" ht="13">
      <c r="A15" s="82" t="s">
        <v>109</v>
      </c>
      <c r="B15" s="3">
        <v>1</v>
      </c>
      <c r="C15" s="2" t="s">
        <v>84</v>
      </c>
      <c r="D15" s="2" t="s">
        <v>18</v>
      </c>
      <c r="E15" s="3">
        <v>5</v>
      </c>
      <c r="F15" s="3">
        <f>IF(OR(F$14="",$E15=""),"",E15)</f>
        <v>5</v>
      </c>
      <c r="G15" s="3">
        <v>2</v>
      </c>
      <c r="H15" s="3">
        <v>0</v>
      </c>
      <c r="I15" s="3"/>
    </row>
    <row r="16" spans="1:30" ht="13">
      <c r="A16" s="82" t="s">
        <v>110</v>
      </c>
      <c r="B16" s="3">
        <v>1</v>
      </c>
      <c r="C16" s="2" t="s">
        <v>85</v>
      </c>
      <c r="D16" s="2" t="s">
        <v>19</v>
      </c>
      <c r="E16" s="3">
        <v>7</v>
      </c>
      <c r="F16" s="3">
        <f>IF(OR(F$14="",$E16=""),"",E16)</f>
        <v>7</v>
      </c>
      <c r="G16" s="3">
        <v>7</v>
      </c>
      <c r="H16" s="3">
        <v>2</v>
      </c>
      <c r="I16" s="3">
        <v>2</v>
      </c>
    </row>
    <row r="17" spans="1:30" ht="13">
      <c r="A17" s="82" t="s">
        <v>111</v>
      </c>
      <c r="B17" s="3">
        <v>1</v>
      </c>
      <c r="C17" s="2" t="s">
        <v>84</v>
      </c>
      <c r="D17" s="2" t="s">
        <v>19</v>
      </c>
      <c r="E17" s="3">
        <v>12</v>
      </c>
      <c r="F17" s="3">
        <f>IF(OR(F$14="",$E17=""),"",E17)</f>
        <v>12</v>
      </c>
      <c r="G17" s="3">
        <v>12</v>
      </c>
      <c r="H17" s="3">
        <v>12</v>
      </c>
      <c r="I17" s="3">
        <v>10</v>
      </c>
      <c r="AC17" s="28" t="str">
        <f t="shared" ref="AC17:AD34" si="4">IF(OR(AC$14="",$E17=""),"",AB17)</f>
        <v/>
      </c>
      <c r="AD17" s="28" t="str">
        <f t="shared" si="4"/>
        <v/>
      </c>
    </row>
    <row r="18" spans="1:30" ht="13">
      <c r="A18" s="82" t="s">
        <v>112</v>
      </c>
      <c r="B18" s="3">
        <v>1</v>
      </c>
      <c r="C18" s="2"/>
      <c r="D18" s="2" t="str">
        <f>IF(A18&lt;&gt;"","Planned","")</f>
        <v>Planned</v>
      </c>
      <c r="E18" s="3">
        <v>9</v>
      </c>
      <c r="F18" s="3">
        <f>IF(OR(F$14="",$E18=""),"",E18)</f>
        <v>9</v>
      </c>
      <c r="G18" s="3">
        <v>9</v>
      </c>
      <c r="H18" s="3">
        <v>9</v>
      </c>
      <c r="I18" s="3">
        <v>9</v>
      </c>
    </row>
    <row r="19" spans="1:30">
      <c r="A19" s="27"/>
      <c r="C19" s="2"/>
      <c r="AC19" s="28" t="str">
        <f t="shared" si="4"/>
        <v/>
      </c>
      <c r="AD19" s="28" t="str">
        <f t="shared" si="4"/>
        <v/>
      </c>
    </row>
    <row r="20" spans="1:30">
      <c r="A20" s="27"/>
      <c r="C20" s="2"/>
      <c r="AC20" s="28" t="str">
        <f t="shared" si="4"/>
        <v/>
      </c>
      <c r="AD20" s="28" t="str">
        <f t="shared" si="4"/>
        <v/>
      </c>
    </row>
    <row r="21" spans="1:30">
      <c r="A21" s="27"/>
      <c r="C21" s="2"/>
      <c r="AC21" s="28" t="str">
        <f t="shared" si="4"/>
        <v/>
      </c>
      <c r="AD21" s="28" t="str">
        <f t="shared" si="4"/>
        <v/>
      </c>
    </row>
    <row r="22" spans="1:30">
      <c r="A22" s="27"/>
      <c r="C22" s="2"/>
      <c r="AC22" s="28" t="str">
        <f t="shared" si="4"/>
        <v/>
      </c>
      <c r="AD22" s="28" t="str">
        <f t="shared" si="4"/>
        <v/>
      </c>
    </row>
    <row r="23" spans="1:30" ht="15" customHeight="1">
      <c r="A23" s="27"/>
      <c r="C23" s="2"/>
      <c r="AC23" s="28" t="str">
        <f t="shared" si="4"/>
        <v/>
      </c>
      <c r="AD23" s="28" t="str">
        <f t="shared" si="4"/>
        <v/>
      </c>
    </row>
    <row r="24" spans="1:30">
      <c r="A24" s="27"/>
      <c r="C24" s="2"/>
      <c r="AC24" s="28" t="str">
        <f t="shared" si="4"/>
        <v/>
      </c>
      <c r="AD24" s="28" t="str">
        <f t="shared" si="4"/>
        <v/>
      </c>
    </row>
    <row r="25" spans="1:30">
      <c r="A25" s="27"/>
      <c r="C25" s="2"/>
    </row>
    <row r="26" spans="1:30">
      <c r="A26" s="27"/>
      <c r="C26" s="2"/>
      <c r="AC26" s="28" t="str">
        <f t="shared" si="4"/>
        <v/>
      </c>
      <c r="AD26" s="28" t="str">
        <f t="shared" si="4"/>
        <v/>
      </c>
    </row>
    <row r="27" spans="1:30">
      <c r="A27" s="27"/>
      <c r="C27" s="2"/>
      <c r="AC27" s="28" t="str">
        <f t="shared" si="4"/>
        <v/>
      </c>
      <c r="AD27" s="28" t="str">
        <f t="shared" si="4"/>
        <v/>
      </c>
    </row>
    <row r="28" spans="1:30">
      <c r="A28" s="27"/>
      <c r="C28" s="2"/>
      <c r="AC28" s="28" t="str">
        <f t="shared" si="4"/>
        <v/>
      </c>
      <c r="AD28" s="28" t="str">
        <f t="shared" si="4"/>
        <v/>
      </c>
    </row>
    <row r="29" spans="1:30">
      <c r="A29" s="27"/>
      <c r="C29" s="2"/>
      <c r="AC29" s="28" t="str">
        <f t="shared" si="4"/>
        <v/>
      </c>
      <c r="AD29" s="28" t="str">
        <f t="shared" si="4"/>
        <v/>
      </c>
    </row>
    <row r="30" spans="1:30">
      <c r="A30" s="27"/>
      <c r="C30" s="2"/>
      <c r="AC30" s="28" t="str">
        <f t="shared" si="4"/>
        <v/>
      </c>
      <c r="AD30" s="28" t="str">
        <f t="shared" si="4"/>
        <v/>
      </c>
    </row>
    <row r="31" spans="1:30">
      <c r="A31" s="27"/>
      <c r="C31" s="2"/>
      <c r="AC31" s="28" t="str">
        <f t="shared" si="4"/>
        <v/>
      </c>
      <c r="AD31" s="28" t="str">
        <f t="shared" si="4"/>
        <v/>
      </c>
    </row>
    <row r="32" spans="1:30">
      <c r="A32" s="27"/>
      <c r="C32" s="2"/>
      <c r="AC32" s="28" t="str">
        <f t="shared" si="4"/>
        <v/>
      </c>
      <c r="AD32" s="28" t="str">
        <f t="shared" si="4"/>
        <v/>
      </c>
    </row>
    <row r="33" spans="1:30">
      <c r="A33" s="27"/>
      <c r="C33" s="2"/>
      <c r="AC33" s="28" t="str">
        <f t="shared" si="4"/>
        <v/>
      </c>
      <c r="AD33" s="28" t="str">
        <f t="shared" si="4"/>
        <v/>
      </c>
    </row>
    <row r="34" spans="1:30">
      <c r="A34" s="27"/>
      <c r="C34" s="2"/>
      <c r="AC34" s="28" t="str">
        <f t="shared" si="4"/>
        <v/>
      </c>
      <c r="AD34" s="28" t="str">
        <f t="shared" si="4"/>
        <v/>
      </c>
    </row>
    <row r="35" spans="1:30">
      <c r="A35" s="27"/>
      <c r="C35" s="2"/>
    </row>
    <row r="36" spans="1:30">
      <c r="A36" s="27"/>
      <c r="C36" s="2"/>
      <c r="AC36" s="28" t="str">
        <f t="shared" ref="AC36:AD51" si="5">IF(OR(AC$14="",$E36=""),"",AB36)</f>
        <v/>
      </c>
      <c r="AD36" s="28" t="str">
        <f t="shared" si="5"/>
        <v/>
      </c>
    </row>
    <row r="37" spans="1:30">
      <c r="A37" s="27"/>
      <c r="C37" s="2"/>
      <c r="AC37" s="28" t="str">
        <f t="shared" si="5"/>
        <v/>
      </c>
      <c r="AD37" s="28" t="str">
        <f t="shared" si="5"/>
        <v/>
      </c>
    </row>
    <row r="38" spans="1:30">
      <c r="A38" s="27"/>
      <c r="C38" s="2"/>
      <c r="AC38" s="28" t="str">
        <f t="shared" si="5"/>
        <v/>
      </c>
      <c r="AD38" s="28" t="str">
        <f t="shared" si="5"/>
        <v/>
      </c>
    </row>
    <row r="39" spans="1:30">
      <c r="A39" s="27"/>
      <c r="C39" s="2"/>
      <c r="AC39" s="28" t="str">
        <f t="shared" si="5"/>
        <v/>
      </c>
      <c r="AD39" s="28" t="str">
        <f t="shared" si="5"/>
        <v/>
      </c>
    </row>
    <row r="40" spans="1:30">
      <c r="A40" s="27"/>
      <c r="C40" s="2"/>
      <c r="AC40" s="28" t="str">
        <f t="shared" si="5"/>
        <v/>
      </c>
      <c r="AD40" s="28" t="str">
        <f t="shared" si="5"/>
        <v/>
      </c>
    </row>
    <row r="41" spans="1:30">
      <c r="A41" s="27"/>
      <c r="C41" s="2"/>
      <c r="D41" s="29" t="str">
        <f t="shared" ref="D41:D64" si="6">IF(A41&lt;&gt;"","Planned","")</f>
        <v/>
      </c>
      <c r="F41" s="28" t="str">
        <f t="shared" ref="F41:U63" si="7">IF(OR(F$14="",$E41=""),"",E41)</f>
        <v/>
      </c>
      <c r="AC41" s="28" t="str">
        <f t="shared" si="5"/>
        <v/>
      </c>
      <c r="AD41" s="28" t="str">
        <f t="shared" si="5"/>
        <v/>
      </c>
    </row>
    <row r="42" spans="1:30">
      <c r="C42" s="2"/>
      <c r="D42" s="29" t="str">
        <f t="shared" si="6"/>
        <v/>
      </c>
      <c r="F42" s="28" t="str">
        <f t="shared" si="7"/>
        <v/>
      </c>
      <c r="AC42" s="28" t="str">
        <f t="shared" si="5"/>
        <v/>
      </c>
      <c r="AD42" s="28" t="str">
        <f t="shared" si="5"/>
        <v/>
      </c>
    </row>
    <row r="43" spans="1:30">
      <c r="C43" s="2"/>
      <c r="D43" s="29" t="str">
        <f t="shared" si="6"/>
        <v/>
      </c>
      <c r="F43" s="28" t="str">
        <f t="shared" si="7"/>
        <v/>
      </c>
      <c r="AC43" s="28" t="str">
        <f t="shared" si="5"/>
        <v/>
      </c>
      <c r="AD43" s="28" t="str">
        <f t="shared" si="5"/>
        <v/>
      </c>
    </row>
    <row r="44" spans="1:30">
      <c r="C44" s="2"/>
      <c r="D44" s="29" t="str">
        <f t="shared" si="6"/>
        <v/>
      </c>
      <c r="F44" s="28" t="str">
        <f t="shared" si="7"/>
        <v/>
      </c>
      <c r="AC44" s="28" t="str">
        <f t="shared" si="5"/>
        <v/>
      </c>
      <c r="AD44" s="28" t="str">
        <f t="shared" si="5"/>
        <v/>
      </c>
    </row>
    <row r="45" spans="1:30">
      <c r="C45" s="2"/>
      <c r="D45" s="29" t="str">
        <f t="shared" si="6"/>
        <v/>
      </c>
      <c r="F45" s="28" t="str">
        <f t="shared" si="7"/>
        <v/>
      </c>
      <c r="AC45" s="28" t="str">
        <f t="shared" si="5"/>
        <v/>
      </c>
      <c r="AD45" s="28" t="str">
        <f t="shared" si="5"/>
        <v/>
      </c>
    </row>
    <row r="46" spans="1:30">
      <c r="C46" s="2"/>
      <c r="D46" s="29" t="str">
        <f t="shared" si="6"/>
        <v/>
      </c>
      <c r="F46" s="28" t="str">
        <f t="shared" si="7"/>
        <v/>
      </c>
      <c r="AC46" s="28" t="str">
        <f t="shared" si="5"/>
        <v/>
      </c>
      <c r="AD46" s="28" t="str">
        <f t="shared" si="5"/>
        <v/>
      </c>
    </row>
    <row r="47" spans="1:30">
      <c r="C47" s="2"/>
      <c r="D47" s="29" t="str">
        <f t="shared" si="6"/>
        <v/>
      </c>
      <c r="F47" s="28" t="str">
        <f t="shared" si="7"/>
        <v/>
      </c>
      <c r="AC47" s="28" t="str">
        <f t="shared" si="5"/>
        <v/>
      </c>
      <c r="AD47" s="28" t="str">
        <f t="shared" si="5"/>
        <v/>
      </c>
    </row>
    <row r="48" spans="1:30">
      <c r="C48" s="2"/>
      <c r="D48" s="29" t="str">
        <f t="shared" si="6"/>
        <v/>
      </c>
      <c r="F48" s="28" t="str">
        <f t="shared" si="7"/>
        <v/>
      </c>
      <c r="AC48" s="28" t="str">
        <f t="shared" si="5"/>
        <v/>
      </c>
      <c r="AD48" s="28" t="str">
        <f t="shared" si="5"/>
        <v/>
      </c>
    </row>
    <row r="49" spans="3:30">
      <c r="C49" s="2"/>
      <c r="D49" s="29" t="str">
        <f t="shared" si="6"/>
        <v/>
      </c>
      <c r="F49" s="28" t="str">
        <f t="shared" si="7"/>
        <v/>
      </c>
      <c r="AC49" s="28" t="str">
        <f t="shared" si="5"/>
        <v/>
      </c>
      <c r="AD49" s="28" t="str">
        <f t="shared" si="5"/>
        <v/>
      </c>
    </row>
    <row r="50" spans="3:30">
      <c r="C50" s="2"/>
      <c r="D50" s="29" t="str">
        <f t="shared" si="6"/>
        <v/>
      </c>
      <c r="F50" s="28" t="str">
        <f t="shared" si="7"/>
        <v/>
      </c>
      <c r="AC50" s="28" t="str">
        <f t="shared" si="5"/>
        <v/>
      </c>
      <c r="AD50" s="28" t="str">
        <f t="shared" si="5"/>
        <v/>
      </c>
    </row>
    <row r="51" spans="3:30">
      <c r="C51" s="2"/>
      <c r="D51" s="29" t="str">
        <f t="shared" si="6"/>
        <v/>
      </c>
      <c r="F51" s="28" t="str">
        <f t="shared" si="7"/>
        <v/>
      </c>
      <c r="AC51" s="28" t="str">
        <f t="shared" si="5"/>
        <v/>
      </c>
      <c r="AD51" s="28" t="str">
        <f t="shared" si="5"/>
        <v/>
      </c>
    </row>
    <row r="52" spans="3:30">
      <c r="C52" s="2"/>
      <c r="D52" s="29" t="str">
        <f t="shared" si="6"/>
        <v/>
      </c>
      <c r="F52" s="28" t="str">
        <f t="shared" si="7"/>
        <v/>
      </c>
      <c r="AC52" s="28" t="str">
        <f t="shared" ref="AC52:AD63" si="8">IF(OR(AC$14="",$E52=""),"",AB52)</f>
        <v/>
      </c>
      <c r="AD52" s="28" t="str">
        <f t="shared" si="8"/>
        <v/>
      </c>
    </row>
    <row r="53" spans="3:30">
      <c r="C53" s="2"/>
      <c r="D53" s="29" t="str">
        <f t="shared" si="6"/>
        <v/>
      </c>
      <c r="F53" s="28" t="str">
        <f t="shared" si="7"/>
        <v/>
      </c>
      <c r="AC53" s="28" t="str">
        <f t="shared" si="8"/>
        <v/>
      </c>
      <c r="AD53" s="28" t="str">
        <f t="shared" si="8"/>
        <v/>
      </c>
    </row>
    <row r="54" spans="3:30">
      <c r="C54" s="2"/>
      <c r="D54" s="29" t="str">
        <f t="shared" si="6"/>
        <v/>
      </c>
      <c r="F54" s="28" t="str">
        <f t="shared" si="7"/>
        <v/>
      </c>
      <c r="AC54" s="28" t="str">
        <f t="shared" si="8"/>
        <v/>
      </c>
      <c r="AD54" s="28" t="str">
        <f t="shared" si="8"/>
        <v/>
      </c>
    </row>
    <row r="55" spans="3:30">
      <c r="C55" s="2"/>
      <c r="D55" s="29" t="str">
        <f t="shared" si="6"/>
        <v/>
      </c>
      <c r="F55" s="28" t="str">
        <f t="shared" si="7"/>
        <v/>
      </c>
      <c r="AC55" s="28" t="str">
        <f t="shared" si="8"/>
        <v/>
      </c>
      <c r="AD55" s="28" t="str">
        <f t="shared" si="8"/>
        <v/>
      </c>
    </row>
    <row r="56" spans="3:30">
      <c r="C56" s="2"/>
      <c r="D56" s="29" t="str">
        <f t="shared" si="6"/>
        <v/>
      </c>
      <c r="F56" s="28" t="str">
        <f t="shared" si="7"/>
        <v/>
      </c>
      <c r="AC56" s="28" t="str">
        <f t="shared" si="8"/>
        <v/>
      </c>
      <c r="AD56" s="28" t="str">
        <f t="shared" si="8"/>
        <v/>
      </c>
    </row>
    <row r="57" spans="3:30">
      <c r="C57" s="2"/>
      <c r="D57" s="29" t="str">
        <f t="shared" si="6"/>
        <v/>
      </c>
      <c r="F57" s="28" t="str">
        <f t="shared" si="7"/>
        <v/>
      </c>
      <c r="AC57" s="28" t="str">
        <f t="shared" si="8"/>
        <v/>
      </c>
      <c r="AD57" s="28" t="str">
        <f t="shared" si="8"/>
        <v/>
      </c>
    </row>
    <row r="58" spans="3:30">
      <c r="C58" s="2"/>
      <c r="D58" s="29" t="str">
        <f t="shared" si="6"/>
        <v/>
      </c>
      <c r="F58" s="28" t="str">
        <f t="shared" si="7"/>
        <v/>
      </c>
      <c r="AC58" s="28" t="str">
        <f t="shared" si="8"/>
        <v/>
      </c>
      <c r="AD58" s="28" t="str">
        <f t="shared" si="8"/>
        <v/>
      </c>
    </row>
    <row r="59" spans="3:30">
      <c r="C59" s="2"/>
      <c r="D59" s="29" t="str">
        <f t="shared" si="6"/>
        <v/>
      </c>
      <c r="F59" s="28" t="str">
        <f t="shared" si="7"/>
        <v/>
      </c>
      <c r="AC59" s="28" t="str">
        <f t="shared" si="8"/>
        <v/>
      </c>
      <c r="AD59" s="28" t="str">
        <f t="shared" si="8"/>
        <v/>
      </c>
    </row>
    <row r="60" spans="3:30">
      <c r="C60" s="2"/>
      <c r="D60" s="29" t="str">
        <f t="shared" si="6"/>
        <v/>
      </c>
      <c r="F60" s="28" t="str">
        <f t="shared" si="7"/>
        <v/>
      </c>
      <c r="AC60" s="28" t="str">
        <f t="shared" si="8"/>
        <v/>
      </c>
      <c r="AD60" s="28" t="str">
        <f t="shared" si="8"/>
        <v/>
      </c>
    </row>
    <row r="61" spans="3:30">
      <c r="C61" s="2"/>
      <c r="D61" s="29" t="str">
        <f t="shared" si="6"/>
        <v/>
      </c>
      <c r="F61" s="28" t="str">
        <f t="shared" si="7"/>
        <v/>
      </c>
      <c r="AC61" s="28" t="str">
        <f t="shared" si="8"/>
        <v/>
      </c>
      <c r="AD61" s="28" t="str">
        <f t="shared" si="8"/>
        <v/>
      </c>
    </row>
    <row r="62" spans="3:30">
      <c r="C62" s="2"/>
      <c r="D62" s="29" t="str">
        <f t="shared" si="6"/>
        <v/>
      </c>
      <c r="F62" s="28" t="str">
        <f t="shared" si="7"/>
        <v/>
      </c>
      <c r="G62" s="28" t="str">
        <f t="shared" si="7"/>
        <v/>
      </c>
      <c r="H62" s="28" t="str">
        <f t="shared" si="7"/>
        <v/>
      </c>
      <c r="I62" s="28" t="str">
        <f t="shared" si="7"/>
        <v/>
      </c>
      <c r="J62" s="28" t="str">
        <f t="shared" si="7"/>
        <v/>
      </c>
      <c r="K62" s="28" t="str">
        <f t="shared" si="7"/>
        <v/>
      </c>
      <c r="L62" s="28" t="str">
        <f t="shared" si="7"/>
        <v/>
      </c>
      <c r="M62" s="28" t="str">
        <f t="shared" si="7"/>
        <v/>
      </c>
      <c r="N62" s="28" t="str">
        <f t="shared" si="7"/>
        <v/>
      </c>
      <c r="O62" s="28" t="str">
        <f t="shared" si="7"/>
        <v/>
      </c>
      <c r="P62" s="28" t="str">
        <f t="shared" si="7"/>
        <v/>
      </c>
      <c r="Q62" s="28" t="str">
        <f t="shared" si="7"/>
        <v/>
      </c>
      <c r="R62" s="28" t="str">
        <f t="shared" si="7"/>
        <v/>
      </c>
      <c r="S62" s="28" t="str">
        <f t="shared" si="7"/>
        <v/>
      </c>
      <c r="T62" s="28" t="str">
        <f t="shared" si="7"/>
        <v/>
      </c>
      <c r="U62" s="28" t="str">
        <f t="shared" si="7"/>
        <v/>
      </c>
      <c r="V62" s="28" t="str">
        <f t="shared" ref="V62:AB63" si="9">IF(OR(V$14="",$E62=""),"",U62)</f>
        <v/>
      </c>
      <c r="W62" s="28" t="str">
        <f t="shared" si="9"/>
        <v/>
      </c>
      <c r="X62" s="28" t="str">
        <f t="shared" si="9"/>
        <v/>
      </c>
      <c r="Y62" s="28" t="str">
        <f t="shared" si="9"/>
        <v/>
      </c>
      <c r="Z62" s="28" t="str">
        <f t="shared" si="9"/>
        <v/>
      </c>
      <c r="AA62" s="28" t="str">
        <f t="shared" si="9"/>
        <v/>
      </c>
      <c r="AB62" s="28" t="str">
        <f t="shared" si="9"/>
        <v/>
      </c>
      <c r="AC62" s="28" t="str">
        <f t="shared" si="8"/>
        <v/>
      </c>
      <c r="AD62" s="28" t="str">
        <f t="shared" si="8"/>
        <v/>
      </c>
    </row>
    <row r="63" spans="3:30">
      <c r="C63" s="2"/>
      <c r="D63" s="29" t="str">
        <f t="shared" si="6"/>
        <v/>
      </c>
      <c r="F63" s="28" t="str">
        <f t="shared" si="7"/>
        <v/>
      </c>
      <c r="G63" s="28" t="str">
        <f t="shared" si="7"/>
        <v/>
      </c>
      <c r="H63" s="28" t="str">
        <f t="shared" si="7"/>
        <v/>
      </c>
      <c r="I63" s="28" t="str">
        <f t="shared" si="7"/>
        <v/>
      </c>
      <c r="J63" s="28" t="str">
        <f t="shared" si="7"/>
        <v/>
      </c>
      <c r="K63" s="28" t="str">
        <f t="shared" si="7"/>
        <v/>
      </c>
      <c r="L63" s="28" t="str">
        <f t="shared" si="7"/>
        <v/>
      </c>
      <c r="M63" s="28" t="str">
        <f t="shared" si="7"/>
        <v/>
      </c>
      <c r="N63" s="28" t="str">
        <f t="shared" si="7"/>
        <v/>
      </c>
      <c r="O63" s="28" t="str">
        <f t="shared" si="7"/>
        <v/>
      </c>
      <c r="P63" s="28" t="str">
        <f t="shared" si="7"/>
        <v/>
      </c>
      <c r="Q63" s="28" t="str">
        <f t="shared" si="7"/>
        <v/>
      </c>
      <c r="R63" s="28" t="str">
        <f t="shared" si="7"/>
        <v/>
      </c>
      <c r="S63" s="28" t="str">
        <f t="shared" si="7"/>
        <v/>
      </c>
      <c r="T63" s="28" t="str">
        <f t="shared" si="7"/>
        <v/>
      </c>
      <c r="U63" s="28" t="str">
        <f t="shared" si="7"/>
        <v/>
      </c>
      <c r="V63" s="28" t="str">
        <f t="shared" si="9"/>
        <v/>
      </c>
      <c r="W63" s="28" t="str">
        <f t="shared" si="9"/>
        <v/>
      </c>
      <c r="X63" s="28" t="str">
        <f t="shared" si="9"/>
        <v/>
      </c>
      <c r="Y63" s="28" t="str">
        <f t="shared" si="9"/>
        <v/>
      </c>
      <c r="Z63" s="28" t="str">
        <f t="shared" si="9"/>
        <v/>
      </c>
      <c r="AA63" s="28" t="str">
        <f t="shared" si="9"/>
        <v/>
      </c>
      <c r="AB63" s="28" t="str">
        <f t="shared" si="9"/>
        <v/>
      </c>
      <c r="AC63" s="28" t="str">
        <f t="shared" si="8"/>
        <v/>
      </c>
      <c r="AD63" s="28" t="str">
        <f t="shared" si="8"/>
        <v/>
      </c>
    </row>
    <row r="64" spans="3:30">
      <c r="C64" s="2"/>
      <c r="D64" s="29" t="str">
        <f t="shared" si="6"/>
        <v/>
      </c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</sheetData>
  <phoneticPr fontId="1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AD64"/>
  <sheetViews>
    <sheetView workbookViewId="0">
      <pane ySplit="14" topLeftCell="A15" activePane="bottomLeft" state="frozen"/>
      <selection pane="bottomLeft" activeCell="B25" sqref="B25"/>
    </sheetView>
  </sheetViews>
  <sheetFormatPr baseColWidth="10" defaultColWidth="8.83203125" defaultRowHeight="12" x14ac:dyDescent="0"/>
  <cols>
    <col min="1" max="1" width="38.5" style="2" customWidth="1"/>
    <col min="2" max="2" width="8.5" style="3" customWidth="1"/>
    <col min="3" max="3" width="13.6640625" style="2" customWidth="1"/>
    <col min="4" max="4" width="10.83203125" style="2" customWidth="1"/>
    <col min="5" max="5" width="6.5" style="3" customWidth="1"/>
    <col min="6" max="30" width="4.5" style="3" customWidth="1"/>
    <col min="31" max="16384" width="8.83203125" style="2"/>
  </cols>
  <sheetData>
    <row r="1" spans="1:30" ht="17">
      <c r="A1" s="61">
        <v>1</v>
      </c>
      <c r="B1" s="60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9" spans="1:30">
      <c r="A9" s="54" t="s">
        <v>71</v>
      </c>
      <c r="B9" s="56">
        <v>5</v>
      </c>
      <c r="C9" s="54"/>
      <c r="D9" s="59"/>
      <c r="E9" s="58" t="s">
        <v>72</v>
      </c>
      <c r="F9" s="58" t="s">
        <v>73</v>
      </c>
      <c r="G9" s="58"/>
      <c r="H9" s="58"/>
      <c r="I9" s="58"/>
      <c r="J9" s="58"/>
      <c r="K9" s="58"/>
      <c r="L9" s="58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spans="1:30">
      <c r="A10" s="54" t="s">
        <v>74</v>
      </c>
      <c r="B10" s="56">
        <v>5</v>
      </c>
      <c r="C10" s="54" t="s">
        <v>1</v>
      </c>
      <c r="D10" s="54" t="s">
        <v>75</v>
      </c>
      <c r="E10" s="55">
        <f ca="1">SUM(OFFSET(E14,1,0,TaskRows,1))</f>
        <v>0</v>
      </c>
      <c r="F10" s="55">
        <f ca="1">IF(AND(SUM(OFFSET(F14,1,0,TaskRows,1))=0),0,SUM(OFFSET(F14,1,0,TaskRows,1)))</f>
        <v>0</v>
      </c>
      <c r="G10" s="55" t="str">
        <f t="shared" ref="G10:AD10" ca="1" si="0">IF(AND(SUM(OFFSET(G14,1,0,TaskRows,1))=0),"",SUM(OFFSET(G14,1,0,TaskRows,1)))</f>
        <v/>
      </c>
      <c r="H10" s="55" t="str">
        <f t="shared" ca="1" si="0"/>
        <v/>
      </c>
      <c r="I10" s="55" t="str">
        <f t="shared" ca="1" si="0"/>
        <v/>
      </c>
      <c r="J10" s="55" t="str">
        <f t="shared" ca="1" si="0"/>
        <v/>
      </c>
      <c r="K10" s="55" t="str">
        <f t="shared" ca="1" si="0"/>
        <v/>
      </c>
      <c r="L10" s="55" t="str">
        <f t="shared" ca="1" si="0"/>
        <v/>
      </c>
      <c r="M10" s="55" t="str">
        <f t="shared" ca="1" si="0"/>
        <v/>
      </c>
      <c r="N10" s="55" t="str">
        <f t="shared" ca="1" si="0"/>
        <v/>
      </c>
      <c r="O10" s="55" t="str">
        <f t="shared" ca="1" si="0"/>
        <v/>
      </c>
      <c r="P10" s="55" t="str">
        <f t="shared" ca="1" si="0"/>
        <v/>
      </c>
      <c r="Q10" s="55" t="str">
        <f t="shared" ca="1" si="0"/>
        <v/>
      </c>
      <c r="R10" s="55" t="str">
        <f t="shared" ca="1" si="0"/>
        <v/>
      </c>
      <c r="S10" s="55" t="str">
        <f t="shared" ca="1" si="0"/>
        <v/>
      </c>
      <c r="T10" s="55" t="str">
        <f t="shared" ca="1" si="0"/>
        <v/>
      </c>
      <c r="U10" s="55" t="str">
        <f t="shared" ca="1" si="0"/>
        <v/>
      </c>
      <c r="V10" s="55" t="str">
        <f t="shared" ca="1" si="0"/>
        <v/>
      </c>
      <c r="W10" s="55" t="str">
        <f t="shared" ca="1" si="0"/>
        <v/>
      </c>
      <c r="X10" s="55" t="str">
        <f t="shared" ca="1" si="0"/>
        <v/>
      </c>
      <c r="Y10" s="55" t="str">
        <f t="shared" ca="1" si="0"/>
        <v/>
      </c>
      <c r="Z10" s="55" t="str">
        <f t="shared" ca="1" si="0"/>
        <v/>
      </c>
      <c r="AA10" s="55" t="str">
        <f t="shared" ca="1" si="0"/>
        <v/>
      </c>
      <c r="AB10" s="55" t="str">
        <f t="shared" ca="1" si="0"/>
        <v/>
      </c>
      <c r="AC10" s="55" t="str">
        <f t="shared" ca="1" si="0"/>
        <v/>
      </c>
      <c r="AD10" s="55" t="str">
        <f t="shared" ca="1" si="0"/>
        <v/>
      </c>
    </row>
    <row r="11" spans="1:30" hidden="1">
      <c r="A11" s="2" t="s">
        <v>76</v>
      </c>
      <c r="B11" s="3">
        <f>IF(COUNTA(A15:A242)=0,1,COUNTA(A15:A242))</f>
        <v>1</v>
      </c>
      <c r="C11" s="2" t="s">
        <v>77</v>
      </c>
      <c r="D11" s="3">
        <f ca="1">IF(COUNTIF(F10:AD10,"&gt;0")=0,1,COUNTIF(F10:AD10,"&gt;0"))</f>
        <v>1</v>
      </c>
      <c r="F11" s="3">
        <f ca="1">IF(F14="","",$E10-$E10/($B9-1)*(F14-1))</f>
        <v>0</v>
      </c>
      <c r="G11" s="3">
        <f t="shared" ref="G11:AD11" ca="1" si="1">IF(G14="","",TotalEffort-TotalEffort/(ImplementationDays)*(G14-1))</f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 t="str">
        <f t="shared" si="1"/>
        <v/>
      </c>
      <c r="L11" s="3" t="str">
        <f t="shared" si="1"/>
        <v/>
      </c>
      <c r="M11" s="3" t="str">
        <f t="shared" si="1"/>
        <v/>
      </c>
      <c r="N11" s="3" t="str">
        <f t="shared" si="1"/>
        <v/>
      </c>
      <c r="O11" s="3" t="str">
        <f t="shared" si="1"/>
        <v/>
      </c>
      <c r="P11" s="3" t="str">
        <f t="shared" si="1"/>
        <v/>
      </c>
      <c r="Q11" s="3" t="str">
        <f t="shared" si="1"/>
        <v/>
      </c>
      <c r="R11" s="3" t="str">
        <f t="shared" si="1"/>
        <v/>
      </c>
      <c r="S11" s="3" t="str">
        <f t="shared" si="1"/>
        <v/>
      </c>
      <c r="T11" s="3" t="str">
        <f t="shared" si="1"/>
        <v/>
      </c>
      <c r="U11" s="3" t="str">
        <f t="shared" si="1"/>
        <v/>
      </c>
      <c r="V11" s="3" t="str">
        <f t="shared" si="1"/>
        <v/>
      </c>
      <c r="W11" s="3" t="str">
        <f t="shared" si="1"/>
        <v/>
      </c>
      <c r="X11" s="3" t="str">
        <f t="shared" si="1"/>
        <v/>
      </c>
      <c r="Y11" s="3" t="str">
        <f t="shared" si="1"/>
        <v/>
      </c>
      <c r="Z11" s="3" t="str">
        <f t="shared" si="1"/>
        <v/>
      </c>
      <c r="AA11" s="3" t="str">
        <f t="shared" si="1"/>
        <v/>
      </c>
      <c r="AB11" s="3" t="str">
        <f t="shared" si="1"/>
        <v/>
      </c>
      <c r="AC11" s="3" t="str">
        <f t="shared" si="1"/>
        <v/>
      </c>
      <c r="AD11" s="3" t="str">
        <f t="shared" si="1"/>
        <v/>
      </c>
    </row>
    <row r="12" spans="1:30" hidden="1">
      <c r="A12" s="35" t="s">
        <v>78</v>
      </c>
      <c r="B12" s="2"/>
      <c r="C12" s="2" t="s">
        <v>42</v>
      </c>
      <c r="D12" s="3"/>
      <c r="F12" s="3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3">
        <f t="shared" ca="1" si="2"/>
        <v>0</v>
      </c>
      <c r="H12" s="3">
        <f t="shared" ca="1" si="2"/>
        <v>0</v>
      </c>
      <c r="I12" s="3">
        <f t="shared" ca="1" si="2"/>
        <v>0</v>
      </c>
      <c r="J12" s="3">
        <f t="shared" ca="1" si="2"/>
        <v>0</v>
      </c>
      <c r="K12" s="3">
        <f t="shared" ca="1" si="2"/>
        <v>0</v>
      </c>
      <c r="L12" s="3">
        <f t="shared" ca="1" si="2"/>
        <v>0</v>
      </c>
      <c r="M12" s="3">
        <f t="shared" ca="1" si="2"/>
        <v>0</v>
      </c>
      <c r="N12" s="3">
        <f t="shared" ca="1" si="2"/>
        <v>0</v>
      </c>
      <c r="O12" s="3">
        <f t="shared" ca="1" si="2"/>
        <v>0</v>
      </c>
      <c r="P12" s="3">
        <f t="shared" ca="1" si="2"/>
        <v>0</v>
      </c>
      <c r="Q12" s="3">
        <f t="shared" ca="1" si="2"/>
        <v>0</v>
      </c>
      <c r="R12" s="3">
        <f t="shared" ca="1" si="2"/>
        <v>0</v>
      </c>
      <c r="S12" s="3">
        <f t="shared" ca="1" si="2"/>
        <v>0</v>
      </c>
      <c r="T12" s="3">
        <f t="shared" ca="1" si="2"/>
        <v>0</v>
      </c>
      <c r="U12" s="3">
        <f t="shared" ca="1" si="2"/>
        <v>0</v>
      </c>
      <c r="V12" s="3">
        <f t="shared" ca="1" si="2"/>
        <v>0</v>
      </c>
      <c r="W12" s="3">
        <f t="shared" ca="1" si="2"/>
        <v>0</v>
      </c>
      <c r="X12" s="3">
        <f t="shared" ca="1" si="2"/>
        <v>0</v>
      </c>
      <c r="Y12" s="3">
        <f t="shared" ca="1" si="2"/>
        <v>0</v>
      </c>
      <c r="Z12" s="3">
        <f t="shared" ca="1" si="2"/>
        <v>0</v>
      </c>
      <c r="AA12" s="3">
        <f t="shared" ca="1" si="2"/>
        <v>0</v>
      </c>
      <c r="AB12" s="3">
        <f t="shared" ca="1" si="2"/>
        <v>0</v>
      </c>
      <c r="AC12" s="3">
        <f t="shared" ca="1" si="2"/>
        <v>0</v>
      </c>
      <c r="AD12" s="3">
        <f t="shared" ca="1" si="2"/>
        <v>0</v>
      </c>
    </row>
    <row r="13" spans="1:30" hidden="1">
      <c r="A13" s="35" t="s">
        <v>79</v>
      </c>
      <c r="B13" s="2"/>
      <c r="C13" s="2" t="s">
        <v>80</v>
      </c>
      <c r="D13" s="3">
        <f ca="1">IF(DoneDays&gt;B10,B10,DoneDays)</f>
        <v>1</v>
      </c>
      <c r="F13" s="3">
        <f ca="1">IF(DoneDays&gt;E13,E13+1,"")</f>
        <v>1</v>
      </c>
      <c r="G13" s="3">
        <v>2</v>
      </c>
      <c r="H13" s="3">
        <v>3</v>
      </c>
      <c r="I13" s="3">
        <v>4</v>
      </c>
      <c r="J13" s="3">
        <v>5</v>
      </c>
      <c r="K13" s="3">
        <v>6</v>
      </c>
      <c r="L13" s="3">
        <v>7</v>
      </c>
      <c r="M13" s="3">
        <v>8</v>
      </c>
      <c r="N13" s="3">
        <v>9</v>
      </c>
      <c r="O13" s="3">
        <v>10</v>
      </c>
      <c r="P13" s="3">
        <v>11</v>
      </c>
      <c r="Q13" s="3">
        <v>12</v>
      </c>
      <c r="R13" s="3">
        <v>13</v>
      </c>
      <c r="S13" s="3">
        <v>14</v>
      </c>
      <c r="T13" s="3">
        <v>15</v>
      </c>
      <c r="U13" s="3">
        <v>16</v>
      </c>
      <c r="V13" s="3">
        <v>17</v>
      </c>
      <c r="W13" s="3">
        <v>18</v>
      </c>
      <c r="X13" s="3">
        <v>19</v>
      </c>
      <c r="Y13" s="3">
        <v>20</v>
      </c>
      <c r="Z13" s="3">
        <v>21</v>
      </c>
      <c r="AA13" s="3">
        <v>22</v>
      </c>
      <c r="AB13" s="3">
        <v>23</v>
      </c>
      <c r="AC13" s="3">
        <v>24</v>
      </c>
      <c r="AD13" s="3">
        <v>25</v>
      </c>
    </row>
    <row r="14" spans="1:30">
      <c r="A14" s="54" t="s">
        <v>81</v>
      </c>
      <c r="B14" s="53" t="s">
        <v>17</v>
      </c>
      <c r="C14" s="54" t="s">
        <v>82</v>
      </c>
      <c r="D14" s="54" t="s">
        <v>4</v>
      </c>
      <c r="E14" s="53" t="s">
        <v>83</v>
      </c>
      <c r="F14" s="53">
        <v>1</v>
      </c>
      <c r="G14" s="53">
        <f t="shared" ref="G14:AD14" si="3">IF($B$9&gt;F14,F14+1,"")</f>
        <v>2</v>
      </c>
      <c r="H14" s="53">
        <f t="shared" si="3"/>
        <v>3</v>
      </c>
      <c r="I14" s="53">
        <f t="shared" si="3"/>
        <v>4</v>
      </c>
      <c r="J14" s="53">
        <f t="shared" si="3"/>
        <v>5</v>
      </c>
      <c r="K14" s="53" t="str">
        <f t="shared" si="3"/>
        <v/>
      </c>
      <c r="L14" s="53" t="str">
        <f t="shared" si="3"/>
        <v/>
      </c>
      <c r="M14" s="53" t="str">
        <f t="shared" si="3"/>
        <v/>
      </c>
      <c r="N14" s="53" t="str">
        <f t="shared" si="3"/>
        <v/>
      </c>
      <c r="O14" s="53" t="str">
        <f t="shared" si="3"/>
        <v/>
      </c>
      <c r="P14" s="53" t="str">
        <f t="shared" si="3"/>
        <v/>
      </c>
      <c r="Q14" s="53" t="str">
        <f t="shared" si="3"/>
        <v/>
      </c>
      <c r="R14" s="53" t="str">
        <f t="shared" si="3"/>
        <v/>
      </c>
      <c r="S14" s="53" t="str">
        <f t="shared" si="3"/>
        <v/>
      </c>
      <c r="T14" s="53" t="str">
        <f t="shared" si="3"/>
        <v/>
      </c>
      <c r="U14" s="53" t="str">
        <f t="shared" si="3"/>
        <v/>
      </c>
      <c r="V14" s="53" t="str">
        <f t="shared" si="3"/>
        <v/>
      </c>
      <c r="W14" s="53" t="str">
        <f t="shared" si="3"/>
        <v/>
      </c>
      <c r="X14" s="53" t="str">
        <f t="shared" si="3"/>
        <v/>
      </c>
      <c r="Y14" s="53" t="str">
        <f t="shared" si="3"/>
        <v/>
      </c>
      <c r="Z14" s="53" t="str">
        <f t="shared" si="3"/>
        <v/>
      </c>
      <c r="AA14" s="53" t="str">
        <f t="shared" si="3"/>
        <v/>
      </c>
      <c r="AB14" s="53" t="str">
        <f t="shared" si="3"/>
        <v/>
      </c>
      <c r="AC14" s="53" t="str">
        <f t="shared" si="3"/>
        <v/>
      </c>
      <c r="AD14" s="53" t="str">
        <f t="shared" si="3"/>
        <v/>
      </c>
    </row>
    <row r="15" spans="1:30">
      <c r="D15" s="2" t="str">
        <f t="shared" ref="D15:D59" si="4">IF(A15&lt;&gt;"","Planned","")</f>
        <v/>
      </c>
      <c r="F15" s="3" t="str">
        <f t="shared" ref="F15:F59" si="5">IF(OR(F$14="",$E15=""),"",E15)</f>
        <v/>
      </c>
    </row>
    <row r="16" spans="1:30">
      <c r="D16" s="2" t="str">
        <f t="shared" si="4"/>
        <v/>
      </c>
      <c r="F16" s="3" t="str">
        <f t="shared" si="5"/>
        <v/>
      </c>
      <c r="AC16" s="3" t="str">
        <f t="shared" ref="AC16:AD35" si="6">IF(OR(AC$14="",$E16=""),"",AB16)</f>
        <v/>
      </c>
      <c r="AD16" s="3" t="str">
        <f t="shared" si="6"/>
        <v/>
      </c>
    </row>
    <row r="17" spans="4:30">
      <c r="D17" s="2" t="str">
        <f t="shared" si="4"/>
        <v/>
      </c>
      <c r="F17" s="3" t="str">
        <f t="shared" si="5"/>
        <v/>
      </c>
      <c r="AC17" s="3" t="str">
        <f t="shared" si="6"/>
        <v/>
      </c>
      <c r="AD17" s="3" t="str">
        <f t="shared" si="6"/>
        <v/>
      </c>
    </row>
    <row r="18" spans="4:30">
      <c r="D18" s="2" t="str">
        <f t="shared" si="4"/>
        <v/>
      </c>
      <c r="F18" s="3" t="str">
        <f t="shared" si="5"/>
        <v/>
      </c>
      <c r="AC18" s="3" t="str">
        <f t="shared" si="6"/>
        <v/>
      </c>
      <c r="AD18" s="3" t="str">
        <f t="shared" si="6"/>
        <v/>
      </c>
    </row>
    <row r="19" spans="4:30">
      <c r="D19" s="2" t="str">
        <f t="shared" si="4"/>
        <v/>
      </c>
      <c r="F19" s="3" t="str">
        <f t="shared" si="5"/>
        <v/>
      </c>
      <c r="AC19" s="3" t="str">
        <f t="shared" si="6"/>
        <v/>
      </c>
      <c r="AD19" s="3" t="str">
        <f t="shared" si="6"/>
        <v/>
      </c>
    </row>
    <row r="20" spans="4:30">
      <c r="D20" s="2" t="str">
        <f t="shared" si="4"/>
        <v/>
      </c>
      <c r="F20" s="3" t="str">
        <f t="shared" si="5"/>
        <v/>
      </c>
      <c r="AC20" s="3" t="str">
        <f t="shared" si="6"/>
        <v/>
      </c>
      <c r="AD20" s="3" t="str">
        <f t="shared" si="6"/>
        <v/>
      </c>
    </row>
    <row r="21" spans="4:30">
      <c r="D21" s="2" t="str">
        <f t="shared" si="4"/>
        <v/>
      </c>
      <c r="F21" s="3" t="str">
        <f t="shared" si="5"/>
        <v/>
      </c>
      <c r="AC21" s="3" t="str">
        <f t="shared" si="6"/>
        <v/>
      </c>
      <c r="AD21" s="3" t="str">
        <f t="shared" si="6"/>
        <v/>
      </c>
    </row>
    <row r="22" spans="4:30">
      <c r="D22" s="2" t="str">
        <f t="shared" si="4"/>
        <v/>
      </c>
      <c r="F22" s="3" t="str">
        <f t="shared" si="5"/>
        <v/>
      </c>
      <c r="AC22" s="3" t="str">
        <f t="shared" si="6"/>
        <v/>
      </c>
      <c r="AD22" s="3" t="str">
        <f t="shared" si="6"/>
        <v/>
      </c>
    </row>
    <row r="23" spans="4:30">
      <c r="D23" s="2" t="str">
        <f t="shared" si="4"/>
        <v/>
      </c>
      <c r="F23" s="3" t="str">
        <f t="shared" si="5"/>
        <v/>
      </c>
      <c r="AC23" s="3" t="str">
        <f t="shared" si="6"/>
        <v/>
      </c>
      <c r="AD23" s="3" t="str">
        <f t="shared" si="6"/>
        <v/>
      </c>
    </row>
    <row r="24" spans="4:30">
      <c r="D24" s="2" t="str">
        <f t="shared" si="4"/>
        <v/>
      </c>
      <c r="F24" s="3" t="str">
        <f t="shared" si="5"/>
        <v/>
      </c>
      <c r="AC24" s="3" t="str">
        <f t="shared" si="6"/>
        <v/>
      </c>
      <c r="AD24" s="3" t="str">
        <f t="shared" si="6"/>
        <v/>
      </c>
    </row>
    <row r="25" spans="4:30">
      <c r="D25" s="2" t="str">
        <f t="shared" si="4"/>
        <v/>
      </c>
      <c r="F25" s="3" t="str">
        <f t="shared" si="5"/>
        <v/>
      </c>
      <c r="AC25" s="3" t="str">
        <f t="shared" si="6"/>
        <v/>
      </c>
      <c r="AD25" s="3" t="str">
        <f t="shared" si="6"/>
        <v/>
      </c>
    </row>
    <row r="26" spans="4:30">
      <c r="D26" s="2" t="str">
        <f t="shared" si="4"/>
        <v/>
      </c>
      <c r="F26" s="3" t="str">
        <f t="shared" si="5"/>
        <v/>
      </c>
      <c r="AC26" s="3" t="str">
        <f t="shared" si="6"/>
        <v/>
      </c>
      <c r="AD26" s="3" t="str">
        <f t="shared" si="6"/>
        <v/>
      </c>
    </row>
    <row r="27" spans="4:30">
      <c r="D27" s="2" t="str">
        <f t="shared" si="4"/>
        <v/>
      </c>
      <c r="F27" s="3" t="str">
        <f t="shared" si="5"/>
        <v/>
      </c>
      <c r="AC27" s="3" t="str">
        <f t="shared" si="6"/>
        <v/>
      </c>
      <c r="AD27" s="3" t="str">
        <f t="shared" si="6"/>
        <v/>
      </c>
    </row>
    <row r="28" spans="4:30">
      <c r="D28" s="2" t="str">
        <f t="shared" si="4"/>
        <v/>
      </c>
      <c r="F28" s="3" t="str">
        <f t="shared" si="5"/>
        <v/>
      </c>
      <c r="AC28" s="3" t="str">
        <f t="shared" si="6"/>
        <v/>
      </c>
      <c r="AD28" s="3" t="str">
        <f t="shared" si="6"/>
        <v/>
      </c>
    </row>
    <row r="29" spans="4:30">
      <c r="D29" s="2" t="str">
        <f t="shared" si="4"/>
        <v/>
      </c>
      <c r="F29" s="3" t="str">
        <f t="shared" si="5"/>
        <v/>
      </c>
      <c r="AC29" s="3" t="str">
        <f t="shared" si="6"/>
        <v/>
      </c>
      <c r="AD29" s="3" t="str">
        <f t="shared" si="6"/>
        <v/>
      </c>
    </row>
    <row r="30" spans="4:30">
      <c r="D30" s="2" t="str">
        <f t="shared" si="4"/>
        <v/>
      </c>
      <c r="F30" s="3" t="str">
        <f t="shared" si="5"/>
        <v/>
      </c>
      <c r="AC30" s="3" t="str">
        <f t="shared" si="6"/>
        <v/>
      </c>
      <c r="AD30" s="3" t="str">
        <f t="shared" si="6"/>
        <v/>
      </c>
    </row>
    <row r="31" spans="4:30">
      <c r="D31" s="2" t="str">
        <f t="shared" si="4"/>
        <v/>
      </c>
      <c r="F31" s="3" t="str">
        <f t="shared" si="5"/>
        <v/>
      </c>
      <c r="AC31" s="3" t="str">
        <f t="shared" si="6"/>
        <v/>
      </c>
      <c r="AD31" s="3" t="str">
        <f t="shared" si="6"/>
        <v/>
      </c>
    </row>
    <row r="32" spans="4:30">
      <c r="D32" s="2" t="str">
        <f t="shared" si="4"/>
        <v/>
      </c>
      <c r="F32" s="3" t="str">
        <f t="shared" si="5"/>
        <v/>
      </c>
      <c r="AC32" s="3" t="str">
        <f t="shared" si="6"/>
        <v/>
      </c>
      <c r="AD32" s="3" t="str">
        <f t="shared" si="6"/>
        <v/>
      </c>
    </row>
    <row r="33" spans="4:30">
      <c r="D33" s="2" t="str">
        <f t="shared" si="4"/>
        <v/>
      </c>
      <c r="F33" s="3" t="str">
        <f t="shared" si="5"/>
        <v/>
      </c>
      <c r="AC33" s="3" t="str">
        <f t="shared" si="6"/>
        <v/>
      </c>
      <c r="AD33" s="3" t="str">
        <f t="shared" si="6"/>
        <v/>
      </c>
    </row>
    <row r="34" spans="4:30">
      <c r="D34" s="2" t="str">
        <f t="shared" si="4"/>
        <v/>
      </c>
      <c r="F34" s="3" t="str">
        <f t="shared" si="5"/>
        <v/>
      </c>
      <c r="AC34" s="3" t="str">
        <f t="shared" si="6"/>
        <v/>
      </c>
      <c r="AD34" s="3" t="str">
        <f t="shared" si="6"/>
        <v/>
      </c>
    </row>
    <row r="35" spans="4:30">
      <c r="D35" s="2" t="str">
        <f t="shared" si="4"/>
        <v/>
      </c>
      <c r="F35" s="3" t="str">
        <f t="shared" si="5"/>
        <v/>
      </c>
      <c r="AC35" s="3" t="str">
        <f t="shared" si="6"/>
        <v/>
      </c>
      <c r="AD35" s="3" t="str">
        <f t="shared" si="6"/>
        <v/>
      </c>
    </row>
    <row r="36" spans="4:30">
      <c r="D36" s="2" t="str">
        <f t="shared" si="4"/>
        <v/>
      </c>
      <c r="F36" s="3" t="str">
        <f t="shared" si="5"/>
        <v/>
      </c>
      <c r="AC36" s="3" t="str">
        <f t="shared" ref="AC36:AD55" si="7">IF(OR(AC$14="",$E36=""),"",AB36)</f>
        <v/>
      </c>
      <c r="AD36" s="3" t="str">
        <f t="shared" si="7"/>
        <v/>
      </c>
    </row>
    <row r="37" spans="4:30">
      <c r="D37" s="2" t="str">
        <f t="shared" si="4"/>
        <v/>
      </c>
      <c r="F37" s="3" t="str">
        <f t="shared" si="5"/>
        <v/>
      </c>
      <c r="AC37" s="3" t="str">
        <f t="shared" si="7"/>
        <v/>
      </c>
      <c r="AD37" s="3" t="str">
        <f t="shared" si="7"/>
        <v/>
      </c>
    </row>
    <row r="38" spans="4:30">
      <c r="D38" s="2" t="str">
        <f t="shared" si="4"/>
        <v/>
      </c>
      <c r="F38" s="3" t="str">
        <f t="shared" si="5"/>
        <v/>
      </c>
      <c r="AC38" s="3" t="str">
        <f t="shared" si="7"/>
        <v/>
      </c>
      <c r="AD38" s="3" t="str">
        <f t="shared" si="7"/>
        <v/>
      </c>
    </row>
    <row r="39" spans="4:30">
      <c r="D39" s="2" t="str">
        <f t="shared" si="4"/>
        <v/>
      </c>
      <c r="F39" s="3" t="str">
        <f t="shared" si="5"/>
        <v/>
      </c>
      <c r="AC39" s="3" t="str">
        <f t="shared" si="7"/>
        <v/>
      </c>
      <c r="AD39" s="3" t="str">
        <f t="shared" si="7"/>
        <v/>
      </c>
    </row>
    <row r="40" spans="4:30">
      <c r="D40" s="2" t="str">
        <f t="shared" si="4"/>
        <v/>
      </c>
      <c r="F40" s="3" t="str">
        <f t="shared" si="5"/>
        <v/>
      </c>
      <c r="AC40" s="3" t="str">
        <f t="shared" si="7"/>
        <v/>
      </c>
      <c r="AD40" s="3" t="str">
        <f t="shared" si="7"/>
        <v/>
      </c>
    </row>
    <row r="41" spans="4:30">
      <c r="D41" s="2" t="str">
        <f t="shared" si="4"/>
        <v/>
      </c>
      <c r="F41" s="3" t="str">
        <f t="shared" si="5"/>
        <v/>
      </c>
      <c r="AC41" s="3" t="str">
        <f t="shared" si="7"/>
        <v/>
      </c>
      <c r="AD41" s="3" t="str">
        <f t="shared" si="7"/>
        <v/>
      </c>
    </row>
    <row r="42" spans="4:30">
      <c r="D42" s="2" t="str">
        <f t="shared" si="4"/>
        <v/>
      </c>
      <c r="F42" s="3" t="str">
        <f t="shared" si="5"/>
        <v/>
      </c>
      <c r="AC42" s="3" t="str">
        <f t="shared" si="7"/>
        <v/>
      </c>
      <c r="AD42" s="3" t="str">
        <f t="shared" si="7"/>
        <v/>
      </c>
    </row>
    <row r="43" spans="4:30">
      <c r="D43" s="2" t="str">
        <f t="shared" si="4"/>
        <v/>
      </c>
      <c r="F43" s="3" t="str">
        <f t="shared" si="5"/>
        <v/>
      </c>
      <c r="AC43" s="3" t="str">
        <f t="shared" si="7"/>
        <v/>
      </c>
      <c r="AD43" s="3" t="str">
        <f t="shared" si="7"/>
        <v/>
      </c>
    </row>
    <row r="44" spans="4:30">
      <c r="D44" s="2" t="str">
        <f t="shared" si="4"/>
        <v/>
      </c>
      <c r="F44" s="3" t="str">
        <f t="shared" si="5"/>
        <v/>
      </c>
      <c r="AC44" s="3" t="str">
        <f t="shared" si="7"/>
        <v/>
      </c>
      <c r="AD44" s="3" t="str">
        <f t="shared" si="7"/>
        <v/>
      </c>
    </row>
    <row r="45" spans="4:30">
      <c r="D45" s="2" t="str">
        <f t="shared" si="4"/>
        <v/>
      </c>
      <c r="F45" s="3" t="str">
        <f t="shared" si="5"/>
        <v/>
      </c>
      <c r="AC45" s="3" t="str">
        <f t="shared" si="7"/>
        <v/>
      </c>
      <c r="AD45" s="3" t="str">
        <f t="shared" si="7"/>
        <v/>
      </c>
    </row>
    <row r="46" spans="4:30">
      <c r="D46" s="2" t="str">
        <f t="shared" si="4"/>
        <v/>
      </c>
      <c r="F46" s="3" t="str">
        <f t="shared" si="5"/>
        <v/>
      </c>
      <c r="AC46" s="3" t="str">
        <f t="shared" si="7"/>
        <v/>
      </c>
      <c r="AD46" s="3" t="str">
        <f t="shared" si="7"/>
        <v/>
      </c>
    </row>
    <row r="47" spans="4:30">
      <c r="D47" s="2" t="str">
        <f t="shared" si="4"/>
        <v/>
      </c>
      <c r="F47" s="3" t="str">
        <f t="shared" si="5"/>
        <v/>
      </c>
      <c r="AC47" s="3" t="str">
        <f t="shared" si="7"/>
        <v/>
      </c>
      <c r="AD47" s="3" t="str">
        <f t="shared" si="7"/>
        <v/>
      </c>
    </row>
    <row r="48" spans="4:30">
      <c r="D48" s="2" t="str">
        <f t="shared" si="4"/>
        <v/>
      </c>
      <c r="F48" s="3" t="str">
        <f t="shared" si="5"/>
        <v/>
      </c>
      <c r="AC48" s="3" t="str">
        <f t="shared" si="7"/>
        <v/>
      </c>
      <c r="AD48" s="3" t="str">
        <f t="shared" si="7"/>
        <v/>
      </c>
    </row>
    <row r="49" spans="4:30">
      <c r="D49" s="2" t="str">
        <f t="shared" si="4"/>
        <v/>
      </c>
      <c r="F49" s="3" t="str">
        <f t="shared" si="5"/>
        <v/>
      </c>
      <c r="AC49" s="3" t="str">
        <f t="shared" si="7"/>
        <v/>
      </c>
      <c r="AD49" s="3" t="str">
        <f t="shared" si="7"/>
        <v/>
      </c>
    </row>
    <row r="50" spans="4:30">
      <c r="D50" s="2" t="str">
        <f t="shared" si="4"/>
        <v/>
      </c>
      <c r="F50" s="3" t="str">
        <f t="shared" si="5"/>
        <v/>
      </c>
      <c r="AC50" s="3" t="str">
        <f t="shared" si="7"/>
        <v/>
      </c>
      <c r="AD50" s="3" t="str">
        <f t="shared" si="7"/>
        <v/>
      </c>
    </row>
    <row r="51" spans="4:30">
      <c r="D51" s="2" t="str">
        <f t="shared" si="4"/>
        <v/>
      </c>
      <c r="F51" s="3" t="str">
        <f t="shared" si="5"/>
        <v/>
      </c>
      <c r="AC51" s="3" t="str">
        <f t="shared" si="7"/>
        <v/>
      </c>
      <c r="AD51" s="3" t="str">
        <f t="shared" si="7"/>
        <v/>
      </c>
    </row>
    <row r="52" spans="4:30">
      <c r="D52" s="2" t="str">
        <f t="shared" si="4"/>
        <v/>
      </c>
      <c r="F52" s="3" t="str">
        <f t="shared" si="5"/>
        <v/>
      </c>
      <c r="AC52" s="3" t="str">
        <f t="shared" si="7"/>
        <v/>
      </c>
      <c r="AD52" s="3" t="str">
        <f t="shared" si="7"/>
        <v/>
      </c>
    </row>
    <row r="53" spans="4:30">
      <c r="D53" s="2" t="str">
        <f t="shared" si="4"/>
        <v/>
      </c>
      <c r="F53" s="3" t="str">
        <f t="shared" si="5"/>
        <v/>
      </c>
      <c r="AC53" s="3" t="str">
        <f t="shared" si="7"/>
        <v/>
      </c>
      <c r="AD53" s="3" t="str">
        <f t="shared" si="7"/>
        <v/>
      </c>
    </row>
    <row r="54" spans="4:30">
      <c r="D54" s="2" t="str">
        <f t="shared" si="4"/>
        <v/>
      </c>
      <c r="F54" s="3" t="str">
        <f t="shared" si="5"/>
        <v/>
      </c>
      <c r="AC54" s="3" t="str">
        <f t="shared" si="7"/>
        <v/>
      </c>
      <c r="AD54" s="3" t="str">
        <f t="shared" si="7"/>
        <v/>
      </c>
    </row>
    <row r="55" spans="4:30">
      <c r="D55" s="2" t="str">
        <f t="shared" si="4"/>
        <v/>
      </c>
      <c r="F55" s="3" t="str">
        <f t="shared" si="5"/>
        <v/>
      </c>
      <c r="AC55" s="3" t="str">
        <f t="shared" si="7"/>
        <v/>
      </c>
      <c r="AD55" s="3" t="str">
        <f t="shared" si="7"/>
        <v/>
      </c>
    </row>
    <row r="56" spans="4:30">
      <c r="D56" s="2" t="str">
        <f t="shared" si="4"/>
        <v/>
      </c>
      <c r="F56" s="3" t="str">
        <f t="shared" si="5"/>
        <v/>
      </c>
      <c r="AC56" s="3" t="str">
        <f t="shared" ref="AC56:AD59" si="8">IF(OR(AC$14="",$E56=""),"",AB56)</f>
        <v/>
      </c>
      <c r="AD56" s="3" t="str">
        <f t="shared" si="8"/>
        <v/>
      </c>
    </row>
    <row r="57" spans="4:30">
      <c r="D57" s="2" t="str">
        <f t="shared" si="4"/>
        <v/>
      </c>
      <c r="F57" s="3" t="str">
        <f t="shared" si="5"/>
        <v/>
      </c>
      <c r="AC57" s="3" t="str">
        <f t="shared" si="8"/>
        <v/>
      </c>
      <c r="AD57" s="3" t="str">
        <f t="shared" si="8"/>
        <v/>
      </c>
    </row>
    <row r="58" spans="4:30">
      <c r="D58" s="2" t="str">
        <f t="shared" si="4"/>
        <v/>
      </c>
      <c r="F58" s="3" t="str">
        <f t="shared" si="5"/>
        <v/>
      </c>
      <c r="G58" s="3" t="str">
        <f t="shared" ref="G58:AB58" si="9">IF(OR(G$14="",$E58=""),"",F58)</f>
        <v/>
      </c>
      <c r="H58" s="3" t="str">
        <f t="shared" si="9"/>
        <v/>
      </c>
      <c r="I58" s="3" t="str">
        <f t="shared" si="9"/>
        <v/>
      </c>
      <c r="J58" s="3" t="str">
        <f t="shared" si="9"/>
        <v/>
      </c>
      <c r="K58" s="3" t="str">
        <f t="shared" si="9"/>
        <v/>
      </c>
      <c r="L58" s="3" t="str">
        <f t="shared" si="9"/>
        <v/>
      </c>
      <c r="M58" s="3" t="str">
        <f t="shared" si="9"/>
        <v/>
      </c>
      <c r="N58" s="3" t="str">
        <f t="shared" si="9"/>
        <v/>
      </c>
      <c r="O58" s="3" t="str">
        <f t="shared" si="9"/>
        <v/>
      </c>
      <c r="P58" s="3" t="str">
        <f t="shared" si="9"/>
        <v/>
      </c>
      <c r="Q58" s="3" t="str">
        <f t="shared" si="9"/>
        <v/>
      </c>
      <c r="R58" s="3" t="str">
        <f t="shared" si="9"/>
        <v/>
      </c>
      <c r="S58" s="3" t="str">
        <f t="shared" si="9"/>
        <v/>
      </c>
      <c r="T58" s="3" t="str">
        <f t="shared" si="9"/>
        <v/>
      </c>
      <c r="U58" s="3" t="str">
        <f t="shared" si="9"/>
        <v/>
      </c>
      <c r="V58" s="3" t="str">
        <f t="shared" si="9"/>
        <v/>
      </c>
      <c r="W58" s="3" t="str">
        <f t="shared" si="9"/>
        <v/>
      </c>
      <c r="X58" s="3" t="str">
        <f t="shared" si="9"/>
        <v/>
      </c>
      <c r="Y58" s="3" t="str">
        <f t="shared" si="9"/>
        <v/>
      </c>
      <c r="Z58" s="3" t="str">
        <f t="shared" si="9"/>
        <v/>
      </c>
      <c r="AA58" s="3" t="str">
        <f t="shared" si="9"/>
        <v/>
      </c>
      <c r="AB58" s="3" t="str">
        <f t="shared" si="9"/>
        <v/>
      </c>
      <c r="AC58" s="3" t="str">
        <f t="shared" si="8"/>
        <v/>
      </c>
      <c r="AD58" s="3" t="str">
        <f t="shared" si="8"/>
        <v/>
      </c>
    </row>
    <row r="59" spans="4:30">
      <c r="D59" s="2" t="str">
        <f t="shared" si="4"/>
        <v/>
      </c>
      <c r="F59" s="3" t="str">
        <f t="shared" si="5"/>
        <v/>
      </c>
      <c r="G59" s="3" t="str">
        <f t="shared" ref="G59:AB59" si="10">IF(OR(G$14="",$E59=""),"",F59)</f>
        <v/>
      </c>
      <c r="H59" s="3" t="str">
        <f t="shared" si="10"/>
        <v/>
      </c>
      <c r="I59" s="3" t="str">
        <f t="shared" si="10"/>
        <v/>
      </c>
      <c r="J59" s="3" t="str">
        <f t="shared" si="10"/>
        <v/>
      </c>
      <c r="K59" s="3" t="str">
        <f t="shared" si="10"/>
        <v/>
      </c>
      <c r="L59" s="3" t="str">
        <f t="shared" si="10"/>
        <v/>
      </c>
      <c r="M59" s="3" t="str">
        <f t="shared" si="10"/>
        <v/>
      </c>
      <c r="N59" s="3" t="str">
        <f t="shared" si="10"/>
        <v/>
      </c>
      <c r="O59" s="3" t="str">
        <f t="shared" si="10"/>
        <v/>
      </c>
      <c r="P59" s="3" t="str">
        <f t="shared" si="10"/>
        <v/>
      </c>
      <c r="Q59" s="3" t="str">
        <f t="shared" si="10"/>
        <v/>
      </c>
      <c r="R59" s="3" t="str">
        <f t="shared" si="10"/>
        <v/>
      </c>
      <c r="S59" s="3" t="str">
        <f t="shared" si="10"/>
        <v/>
      </c>
      <c r="T59" s="3" t="str">
        <f t="shared" si="10"/>
        <v/>
      </c>
      <c r="U59" s="3" t="str">
        <f t="shared" si="10"/>
        <v/>
      </c>
      <c r="V59" s="3" t="str">
        <f t="shared" si="10"/>
        <v/>
      </c>
      <c r="W59" s="3" t="str">
        <f t="shared" si="10"/>
        <v/>
      </c>
      <c r="X59" s="3" t="str">
        <f t="shared" si="10"/>
        <v/>
      </c>
      <c r="Y59" s="3" t="str">
        <f t="shared" si="10"/>
        <v/>
      </c>
      <c r="Z59" s="3" t="str">
        <f t="shared" si="10"/>
        <v/>
      </c>
      <c r="AA59" s="3" t="str">
        <f t="shared" si="10"/>
        <v/>
      </c>
      <c r="AB59" s="3" t="str">
        <f t="shared" si="10"/>
        <v/>
      </c>
      <c r="AC59" s="3" t="str">
        <f t="shared" si="8"/>
        <v/>
      </c>
      <c r="AD59" s="3" t="str">
        <f t="shared" si="8"/>
        <v/>
      </c>
    </row>
    <row r="64" spans="4:30">
      <c r="D64" s="2" t="str">
        <f>IF(A64&lt;&gt;"","Planned","")</f>
        <v/>
      </c>
    </row>
  </sheetData>
  <phoneticPr fontId="1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>
      <formula1>"Planned,Ongoing,Done"</formula1>
    </dataValidation>
  </dataValidations>
  <pageMargins left="0.75" right="0.75" top="1" bottom="1" header="0.5" footer="0.5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Button 2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76200</xdr:rowOff>
                  </from>
                  <to>
                    <xdr:col>0</xdr:col>
                    <xdr:colOff>1968500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147" r:id="rId4" name="Button 3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76200</xdr:rowOff>
                  </from>
                  <to>
                    <xdr:col>2</xdr:col>
                    <xdr:colOff>254000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Release Plan</vt:lpstr>
      <vt:lpstr>PB Burndown</vt:lpstr>
      <vt:lpstr>Product Backlog</vt:lpstr>
      <vt:lpstr>Sp1</vt:lpstr>
      <vt:lpstr>Sprint Sheet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 MS</dc:creator>
  <cp:lastModifiedBy>微软用户 MS</cp:lastModifiedBy>
  <dcterms:created xsi:type="dcterms:W3CDTF">2012-03-26T13:21:28Z</dcterms:created>
  <dcterms:modified xsi:type="dcterms:W3CDTF">2012-03-28T13:32:54Z</dcterms:modified>
</cp:coreProperties>
</file>