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98" yWindow="377" windowWidth="14267" windowHeight="8441"/>
  </bookViews>
  <sheets>
    <sheet name="Sheet1" sheetId="1" r:id="rId1"/>
    <sheet name="Sheet2" sheetId="2" r:id="rId2"/>
    <sheet name="Sheet3" sheetId="3" r:id="rId3"/>
  </sheets>
  <calcPr calcId="145621"/>
</workbook>
</file>

<file path=xl/calcChain.xml><?xml version="1.0" encoding="utf-8"?>
<calcChain xmlns="http://schemas.openxmlformats.org/spreadsheetml/2006/main">
  <c r="M12" i="1" l="1"/>
  <c r="N12" i="1"/>
  <c r="O12" i="1"/>
  <c r="O20" i="1" l="1"/>
  <c r="N20" i="1"/>
  <c r="M20" i="1"/>
  <c r="O19" i="1"/>
  <c r="N19" i="1"/>
  <c r="M19" i="1"/>
  <c r="O18" i="1"/>
  <c r="N18" i="1"/>
  <c r="M18" i="1"/>
  <c r="O17" i="1"/>
  <c r="N17" i="1"/>
  <c r="M17" i="1"/>
  <c r="O16" i="1"/>
  <c r="N16" i="1"/>
  <c r="M16" i="1"/>
  <c r="O15" i="1"/>
  <c r="N15" i="1"/>
  <c r="M15" i="1"/>
  <c r="O14" i="1"/>
  <c r="N14" i="1"/>
  <c r="M14" i="1"/>
  <c r="O13" i="1"/>
  <c r="N13" i="1"/>
  <c r="M13" i="1"/>
  <c r="O11" i="1"/>
  <c r="N11" i="1"/>
  <c r="M11" i="1"/>
  <c r="M10" i="1"/>
  <c r="O10" i="1"/>
  <c r="M9" i="1"/>
  <c r="N10" i="1"/>
  <c r="O9" i="1"/>
  <c r="N9" i="1"/>
  <c r="N5" i="1"/>
  <c r="N4" i="1"/>
  <c r="N3" i="1"/>
  <c r="K8" i="1"/>
  <c r="O8" i="1" s="1"/>
  <c r="K7" i="1"/>
  <c r="M7" i="1" s="1"/>
  <c r="K6" i="1"/>
  <c r="O6" i="1" s="1"/>
  <c r="O5" i="1"/>
  <c r="M5" i="1"/>
  <c r="O4" i="1"/>
  <c r="M4" i="1"/>
  <c r="O3" i="1"/>
  <c r="M3" i="1"/>
  <c r="N6" i="1" l="1"/>
  <c r="N7" i="1"/>
  <c r="N8" i="1"/>
  <c r="O7" i="1"/>
  <c r="M6" i="1"/>
  <c r="M8" i="1"/>
</calcChain>
</file>

<file path=xl/sharedStrings.xml><?xml version="1.0" encoding="utf-8"?>
<sst xmlns="http://schemas.openxmlformats.org/spreadsheetml/2006/main" count="91" uniqueCount="73">
  <si>
    <t>Title</t>
  </si>
  <si>
    <t>Issue Number</t>
  </si>
  <si>
    <t>Company</t>
  </si>
  <si>
    <t>Grade Bought</t>
  </si>
  <si>
    <t>Grade Sold</t>
  </si>
  <si>
    <t>Year Published</t>
  </si>
  <si>
    <t>sketch</t>
  </si>
  <si>
    <t>Marvel</t>
  </si>
  <si>
    <t>DC</t>
  </si>
  <si>
    <t>Image</t>
  </si>
  <si>
    <t xml:space="preserve">Albatross </t>
  </si>
  <si>
    <t xml:space="preserve"> Out of the Cellar</t>
  </si>
  <si>
    <t>Amazing Spider-Man</t>
  </si>
  <si>
    <t>NOTES</t>
  </si>
  <si>
    <t>Price Paid (USD)</t>
  </si>
  <si>
    <t>Signature(s)</t>
  </si>
  <si>
    <t>Cover</t>
  </si>
  <si>
    <t>Print Run Info</t>
  </si>
  <si>
    <t>Cover Price</t>
  </si>
  <si>
    <t>Market Cap (Oct 2017)</t>
  </si>
  <si>
    <t>Market Cap (Date Published)</t>
  </si>
  <si>
    <t>Valiant</t>
  </si>
  <si>
    <t>X-O Manowar</t>
  </si>
  <si>
    <t>Solar, Man of the Atom</t>
  </si>
  <si>
    <t>Bob Layton, Jim Shooter, Jorge Gonzalez</t>
  </si>
  <si>
    <t>Jim Shooter, Steve Englehart, Barry Windsor-Smith, Bob Layton, Jon Holdredge, Jorge Gonzalez, Jade Moede</t>
  </si>
  <si>
    <t>Barry Windsor-Smith</t>
  </si>
  <si>
    <t>Jim Shooter, Don Perlin, Barry Windsor-Smith, Bob Layton, Tom Ryder, Kathryn Bolinger, Ken Lopez</t>
  </si>
  <si>
    <t>Stan Lee, Jack Kirby, Steve Ditko, Stan Goldberg, Artie Simek, Sol Brodsky</t>
  </si>
  <si>
    <t>Stan Lee, Steve Ditko, Stan Goldberg, Jon D'Agostino, John Duffy</t>
  </si>
  <si>
    <t>Joe Shuster, Jack Adler</t>
  </si>
  <si>
    <t>Jerry Siegel, Joe Shuster, Homer Fleming, Fred Guardineer, Captain Frank Thomas, Russell Cole, Sven Elven, Gardner F. Fox, Will Ely, Ken Fitch, Bernard Baily, Sheldon Moldoff</t>
  </si>
  <si>
    <t>Bob Kane</t>
  </si>
  <si>
    <t>Bill Finger, Bob Kane, Charles Biro, Gardner Fox, Fred Guardineer, Homer Fleming, Jerry Siegel, Joe Shuster, Jim Chambers, Tom Hickey, Sax Rohmer and Leo O'Mealia (adaption), Leo O'Mealia, Paul Gustavson, Sven Elven, Russell Cole</t>
  </si>
  <si>
    <t>Brian K. Vaughan, Scott McDaniel, Karl Story, Roberta Tewes and Wildstorm F/X, John Costanza</t>
  </si>
  <si>
    <t>Scott McDaniel, Patrick Martin</t>
  </si>
  <si>
    <t>Tim Sale, Mark Chiarello</t>
  </si>
  <si>
    <t>Andersen Gabrych, Pete Woods, Nathan Massengill, Jason Wright, Clem Robins, Brad Walker, Troy Nixey, Giulia Brusco</t>
  </si>
  <si>
    <t>Tony Moore</t>
  </si>
  <si>
    <t>Robert Kirkman, Tony Moore</t>
  </si>
  <si>
    <t>Charlie Adlard, Charlie Adlard, Cliff Rathburn, Rus Wooton</t>
  </si>
  <si>
    <t>Robert Kirkman, Charlie Adlard, Charlie Adlard, Cliff Rathburn, Rus Wooton</t>
  </si>
  <si>
    <t>Rob Guillory</t>
  </si>
  <si>
    <t>John Layman, Rob Guillory</t>
  </si>
  <si>
    <t>Sana Takeda</t>
  </si>
  <si>
    <t xml:space="preserve">Marjorie Liu, Sana Takeda, Rus Wooton
</t>
  </si>
  <si>
    <t>Eric Powell</t>
  </si>
  <si>
    <t>Eric Powell, Jaymes Reed, Rebecca Baerman, Daniel Hindes, Chuck Rhoades, Chuck Angell, Jesse Dean Wright, Larry Underwood, Bob Williamson, Mike Lynch, Joe Kugler, Duncan Milner</t>
  </si>
  <si>
    <t>Uncanny X-Men</t>
  </si>
  <si>
    <t>Price per Print Run (x1000)</t>
  </si>
  <si>
    <t>Artist Interior</t>
  </si>
  <si>
    <t xml:space="preserve">Jelena Kevic-Djurdjevic
</t>
  </si>
  <si>
    <t>Matt Kindt, Trevor Hairsine, Ryan Winn, David Baron, Dave Lanphear</t>
  </si>
  <si>
    <t>Trevor Hairsine &amp; Tom Muller</t>
  </si>
  <si>
    <t> Lewis LaRosa </t>
  </si>
  <si>
    <t>Lewis LaRosa</t>
  </si>
  <si>
    <t>Print Run Estimate</t>
  </si>
  <si>
    <t>Action Comics</t>
  </si>
  <si>
    <t xml:space="preserve">Detective Comics </t>
  </si>
  <si>
    <t xml:space="preserve">Graded </t>
  </si>
  <si>
    <t>NM Guide Price (Ungraded)</t>
  </si>
  <si>
    <t xml:space="preserve">Divinity #1, 1:10 </t>
  </si>
  <si>
    <t>Divinity #1, A</t>
  </si>
  <si>
    <t>Divinity #1, 1:20</t>
  </si>
  <si>
    <t>Divinity #1, 1:40</t>
  </si>
  <si>
    <t xml:space="preserve">Walking Dead </t>
  </si>
  <si>
    <t>Walking Dead</t>
  </si>
  <si>
    <t>Batman</t>
  </si>
  <si>
    <t>Chew</t>
  </si>
  <si>
    <t>Monstress</t>
  </si>
  <si>
    <t>Hillbilly</t>
  </si>
  <si>
    <t>Best Cellars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</si>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</sst>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quot;$&quot;#,##0.00"/>
    <numFmt numFmtId="167" formatCode="&quot;$&quot;#,##0"/>
  </numFmts>
  <fonts count="7">
    <font>
      <sz val="11"/>
      <color theme="1"/>
      <name val="Calibri"/>
      <family val="2"/>
      <scheme val="minor"/>
    </font>
    <font>
      <sz val="11"/>
      <color theme="1"/>
      <name val="Calibri"/>
      <family val="2"/>
      <scheme val="minor"/>
    </font>
    <font>
      <b/>
      <sz val="10"/>
      <name val="Geneva"/>
    </font>
    <font>
      <b/>
      <sz val="14"/>
      <color theme="1"/>
      <name val="Calibri"/>
      <family val="2"/>
      <scheme val="minor"/>
    </font>
    <font>
      <sz val="16"/>
      <color theme="1"/>
      <name val="Calibri"/>
      <family val="2"/>
      <scheme val="minor"/>
    </font>
    <font>
      <b/>
      <sz val="13"/>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9">
    <xf numFmtId="0" fontId="0" fillId="0" borderId="0" xfId="0"/>
    <xf numFmtId="0" fontId="0" fillId="0" borderId="0" xfId="0" applyAlignment="1">
      <alignment horizontal="center" vertical="center"/>
    </xf>
    <xf numFmtId="44" fontId="0" fillId="0" borderId="0" xfId="2" applyFont="1" applyAlignment="1">
      <alignment horizontal="center" vertical="center"/>
    </xf>
    <xf numFmtId="3" fontId="0" fillId="0" borderId="0" xfId="0" applyNumberForma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166" fontId="0" fillId="0" borderId="0" xfId="1" applyNumberFormat="1" applyFont="1" applyAlignment="1">
      <alignment horizontal="center" vertical="center"/>
    </xf>
    <xf numFmtId="167" fontId="0" fillId="0" borderId="0" xfId="1" applyNumberFormat="1" applyFont="1" applyAlignment="1">
      <alignment horizontal="center" vertical="center"/>
    </xf>
    <xf numFmtId="3" fontId="0" fillId="0" borderId="0" xfId="1" applyNumberFormat="1" applyFont="1" applyAlignment="1">
      <alignment horizontal="center" vertical="center"/>
    </xf>
    <xf numFmtId="166" fontId="0" fillId="0" borderId="0" xfId="2" applyNumberFormat="1" applyFont="1" applyAlignment="1">
      <alignment horizontal="center" vertical="center"/>
    </xf>
    <xf numFmtId="167" fontId="0" fillId="0" borderId="0" xfId="2" applyNumberFormat="1" applyFont="1" applyAlignment="1">
      <alignment horizontal="center" vertical="center" wrapText="1"/>
    </xf>
    <xf numFmtId="167" fontId="0" fillId="0" borderId="0" xfId="2" applyNumberFormat="1" applyFont="1" applyAlignment="1">
      <alignment horizontal="center" vertical="center"/>
    </xf>
    <xf numFmtId="0" fontId="0" fillId="0" borderId="0" xfId="0" applyNumberFormat="1" applyAlignment="1">
      <alignment horizontal="left" vertical="center" wrapText="1"/>
    </xf>
    <xf numFmtId="166" fontId="0" fillId="0" borderId="0" xfId="0" applyNumberFormat="1" applyAlignment="1">
      <alignment horizontal="center" vertical="center"/>
    </xf>
    <xf numFmtId="167" fontId="0" fillId="0" borderId="0" xfId="0" applyNumberFormat="1" applyAlignment="1">
      <alignment horizontal="center" vertical="center"/>
    </xf>
    <xf numFmtId="167" fontId="2" fillId="2" borderId="0" xfId="0" applyNumberFormat="1" applyFont="1" applyFill="1" applyAlignment="1">
      <alignment horizontal="center" vertical="center" wrapText="1"/>
    </xf>
    <xf numFmtId="167" fontId="0" fillId="2" borderId="0" xfId="0" applyNumberFormat="1" applyFill="1" applyAlignment="1">
      <alignment horizontal="center" vertical="center" wrapText="1"/>
    </xf>
    <xf numFmtId="166" fontId="0" fillId="0" borderId="0" xfId="1" applyNumberFormat="1" applyFont="1" applyAlignment="1">
      <alignment horizontal="left" vertical="center" wrapText="1"/>
    </xf>
    <xf numFmtId="167" fontId="0" fillId="0" borderId="0" xfId="1" applyNumberFormat="1" applyFont="1" applyAlignment="1">
      <alignment horizontal="left" vertical="center" wrapText="1"/>
    </xf>
    <xf numFmtId="166" fontId="0" fillId="0" borderId="0" xfId="0" applyNumberFormat="1" applyAlignment="1">
      <alignment horizontal="left" vertical="center" wrapText="1"/>
    </xf>
    <xf numFmtId="167" fontId="0" fillId="0" borderId="0" xfId="0" applyNumberFormat="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xf>
    <xf numFmtId="0" fontId="0" fillId="0" borderId="1" xfId="0" applyNumberFormat="1" applyBorder="1" applyAlignment="1">
      <alignment horizontal="left" vertical="center" wrapText="1"/>
    </xf>
    <xf numFmtId="165" fontId="0" fillId="0" borderId="1" xfId="0" applyNumberFormat="1" applyBorder="1" applyAlignment="1">
      <alignment horizontal="left" vertical="center" wrapText="1"/>
    </xf>
    <xf numFmtId="0" fontId="0" fillId="0" borderId="8" xfId="0" applyNumberFormat="1" applyBorder="1" applyAlignment="1">
      <alignment horizontal="left" vertical="center" wrapText="1"/>
    </xf>
    <xf numFmtId="165" fontId="0" fillId="0" borderId="8" xfId="0" applyNumberFormat="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3" fillId="0" borderId="3" xfId="0" applyFont="1" applyBorder="1" applyAlignment="1">
      <alignment horizontal="center" vertical="center" wrapText="1"/>
    </xf>
    <xf numFmtId="44" fontId="3" fillId="0" borderId="3" xfId="2"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xf>
    <xf numFmtId="166" fontId="4" fillId="0" borderId="1" xfId="2" applyNumberFormat="1" applyFont="1" applyBorder="1" applyAlignment="1">
      <alignment horizontal="center" vertical="center"/>
    </xf>
    <xf numFmtId="166" fontId="4" fillId="0" borderId="1" xfId="0" applyNumberFormat="1" applyFont="1" applyBorder="1" applyAlignment="1">
      <alignment horizontal="center" vertical="center"/>
    </xf>
    <xf numFmtId="3" fontId="4" fillId="0" borderId="1" xfId="1" applyNumberFormat="1" applyFont="1" applyBorder="1" applyAlignment="1">
      <alignment horizontal="center" vertical="center"/>
    </xf>
    <xf numFmtId="167" fontId="4" fillId="0" borderId="1" xfId="2" applyNumberFormat="1" applyFont="1" applyBorder="1" applyAlignment="1">
      <alignment horizontal="center" vertical="center"/>
    </xf>
    <xf numFmtId="166" fontId="4" fillId="0" borderId="1" xfId="1" applyNumberFormat="1" applyFont="1" applyBorder="1" applyAlignment="1">
      <alignment horizontal="center" vertical="center"/>
    </xf>
    <xf numFmtId="167" fontId="4" fillId="0" borderId="1" xfId="1" applyNumberFormat="1" applyFont="1" applyBorder="1" applyAlignment="1">
      <alignment horizontal="center" vertical="center"/>
    </xf>
    <xf numFmtId="0" fontId="4" fillId="0" borderId="8" xfId="0" applyFont="1" applyBorder="1" applyAlignment="1">
      <alignment horizontal="center" vertical="center"/>
    </xf>
    <xf numFmtId="166" fontId="4" fillId="0" borderId="8" xfId="2" applyNumberFormat="1" applyFont="1" applyBorder="1" applyAlignment="1">
      <alignment horizontal="center" vertical="center"/>
    </xf>
    <xf numFmtId="166" fontId="4" fillId="0" borderId="8" xfId="0" applyNumberFormat="1" applyFont="1" applyBorder="1" applyAlignment="1">
      <alignment horizontal="center" vertical="center"/>
    </xf>
    <xf numFmtId="3" fontId="4" fillId="0" borderId="8" xfId="1" applyNumberFormat="1" applyFont="1" applyBorder="1" applyAlignment="1">
      <alignment horizontal="center" vertical="center"/>
    </xf>
    <xf numFmtId="167" fontId="4" fillId="0" borderId="8" xfId="2" applyNumberFormat="1" applyFont="1" applyBorder="1" applyAlignment="1">
      <alignment horizontal="center" vertical="center"/>
    </xf>
    <xf numFmtId="167" fontId="4" fillId="0" borderId="8" xfId="1" applyNumberFormat="1" applyFont="1" applyBorder="1" applyAlignment="1">
      <alignment horizontal="center" vertical="center"/>
    </xf>
    <xf numFmtId="164" fontId="4" fillId="0" borderId="1" xfId="1" applyNumberFormat="1" applyFont="1" applyBorder="1" applyAlignment="1">
      <alignment horizontal="center" vertical="center"/>
    </xf>
    <xf numFmtId="3" fontId="4" fillId="0" borderId="1" xfId="0" applyNumberFormat="1" applyFont="1" applyBorder="1" applyAlignment="1">
      <alignment horizontal="center" vertical="center"/>
    </xf>
    <xf numFmtId="3" fontId="4" fillId="0" borderId="8" xfId="0" applyNumberFormat="1"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center" vertical="center" wrapText="1"/>
    </xf>
    <xf numFmtId="166" fontId="5" fillId="0" borderId="3" xfId="2" applyNumberFormat="1" applyFont="1" applyBorder="1" applyAlignment="1">
      <alignment horizontal="center" vertical="center" wrapText="1"/>
    </xf>
    <xf numFmtId="166" fontId="5" fillId="0" borderId="3" xfId="0" applyNumberFormat="1" applyFont="1" applyBorder="1" applyAlignment="1">
      <alignment horizontal="center" vertical="center" wrapText="1"/>
    </xf>
    <xf numFmtId="3" fontId="5" fillId="0" borderId="3" xfId="1" applyNumberFormat="1" applyFont="1" applyBorder="1" applyAlignment="1">
      <alignment horizontal="center" vertical="center" wrapText="1"/>
    </xf>
    <xf numFmtId="167" fontId="5" fillId="0" borderId="3" xfId="2" applyNumberFormat="1" applyFont="1" applyBorder="1" applyAlignment="1">
      <alignment horizontal="center" vertical="center" wrapText="1"/>
    </xf>
    <xf numFmtId="167" fontId="5" fillId="0" borderId="3" xfId="1" applyNumberFormat="1" applyFont="1" applyBorder="1" applyAlignment="1">
      <alignment horizontal="center" vertical="center" wrapText="1"/>
    </xf>
    <xf numFmtId="0" fontId="6" fillId="0" borderId="5" xfId="0" applyFont="1" applyBorder="1" applyAlignment="1">
      <alignment horizontal="left" vertical="center" wrapText="1"/>
    </xf>
    <xf numFmtId="0" fontId="6" fillId="0" borderId="7" xfId="0" applyFont="1" applyBorder="1" applyAlignment="1">
      <alignment horizontal="left" vertical="center" wrapText="1"/>
    </xf>
    <xf numFmtId="0" fontId="6" fillId="0" borderId="5" xfId="1" applyNumberFormat="1" applyFont="1" applyBorder="1" applyAlignment="1">
      <alignment horizontal="left" vertical="center" wrapText="1"/>
    </xf>
  </cellXfs>
  <cellStyles count="3">
    <cellStyle name="Comma" xfId="1" builtinId="3"/>
    <cellStyle name="Currency" xfId="2" builtinId="4"/>
    <cellStyle name="Normal" xfId="0" builtinId="0"/>
  </cellStyles>
  <dxfs count="25">
    <dxf>
      <alignment horizontal="left"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65" formatCode="_(&quot;$&quot;* #,##0_);_(&quot;$&quot;* \(#,##0\);_(&quot;$&quot;* &quot;-&quot;??_);_(@_)"/>
      <alignment horizontal="left"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6"/>
        <color theme="1"/>
        <name val="Calibri"/>
        <scheme val="minor"/>
      </font>
      <numFmt numFmtId="167" formatCode="&quot;$&quot;#,##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6"/>
        <color theme="1"/>
        <name val="Calibri"/>
        <scheme val="minor"/>
      </font>
      <numFmt numFmtId="167" formatCode="&quot;$&quot;#,##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6"/>
        <color theme="1"/>
        <name val="Calibri"/>
        <scheme val="minor"/>
      </font>
      <numFmt numFmtId="167" formatCode="&quot;$&quot;#,##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6"/>
        <color theme="1"/>
        <name val="Calibri"/>
        <scheme val="minor"/>
      </font>
      <numFmt numFmtId="167" formatCode="&quot;$&quot;#,##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6"/>
        <color theme="1"/>
        <name val="Calibri"/>
        <scheme val="minor"/>
      </font>
      <numFmt numFmtId="3" formatCode="#,##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numFmt numFmtId="166" formatCode="&quot;$&quot;#,##0.0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6"/>
        <color theme="1"/>
        <name val="Calibri"/>
        <scheme val="minor"/>
      </font>
      <numFmt numFmtId="166" formatCode="&quot;$&quot;#,##0.00"/>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scheme val="minor"/>
      </font>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4"/>
        <color theme="1"/>
        <name val="Calibri"/>
        <scheme val="minor"/>
      </font>
      <alignment horizontal="left" vertical="center"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style="thick">
          <color auto="1"/>
        </left>
        <right style="thick">
          <color auto="1"/>
        </right>
        <top style="thick">
          <color auto="1"/>
        </top>
        <bottom style="thick">
          <color auto="1"/>
        </bottom>
      </border>
    </dxf>
    <dxf>
      <alignment horizontal="left" vertical="center" textRotation="0" wrapText="1" indent="0" justifyLastLine="0" shrinkToFit="0" readingOrder="0"/>
    </dxf>
    <dxf>
      <border>
        <bottom style="thin">
          <color auto="1"/>
        </bottom>
      </border>
    </dxf>
    <dxf>
      <font>
        <b/>
        <i val="0"/>
        <strike val="0"/>
        <condense val="0"/>
        <extend val="0"/>
        <outline val="0"/>
        <shadow val="0"/>
        <u val="none"/>
        <vertAlign val="baseline"/>
        <sz val="14"/>
        <color theme="1"/>
        <name val="Calibri"/>
        <scheme val="minor"/>
      </font>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2:U20" totalsRowShown="0" headerRowDxfId="24" dataDxfId="22" headerRowBorderDxfId="23" tableBorderDxfId="21" totalsRowBorderDxfId="20">
  <autoFilter ref="B2:U20"/>
  <tableColumns count="20">
    <tableColumn id="1" name="Title" dataDxfId="19"/>
    <tableColumn id="2" name="Issue Number" dataDxfId="18"/>
    <tableColumn id="3" name="Company" dataDxfId="17"/>
    <tableColumn id="4" name="Year Published" dataDxfId="16"/>
    <tableColumn id="5" name="Cover Price" dataDxfId="15" dataCellStyle="Currency"/>
    <tableColumn id="6" name="Grade Bought" dataDxfId="14"/>
    <tableColumn id="7" name="Graded " dataDxfId="13"/>
    <tableColumn id="8" name="Price Paid (USD)" dataDxfId="12"/>
    <tableColumn id="9" name="Grade Sold" dataDxfId="11"/>
    <tableColumn id="10" name="Print Run Estimate" dataDxfId="10" dataCellStyle="Comma"/>
    <tableColumn id="11" name="NM Guide Price (Ungraded)" dataDxfId="9" dataCellStyle="Currency"/>
    <tableColumn id="12" name="Price per Print Run (x1000)" dataDxfId="8" dataCellStyle="Comma">
      <calculatedColumnFormula>+(L3/K3)*1000</calculatedColumnFormula>
    </tableColumn>
    <tableColumn id="13" name="Market Cap (Date Published)" dataDxfId="7" dataCellStyle="Comma">
      <calculatedColumnFormula>+K3*F3</calculatedColumnFormula>
    </tableColumn>
    <tableColumn id="14" name="Market Cap (Oct 2017)" dataDxfId="6" dataCellStyle="Comma">
      <calculatedColumnFormula>+L3*K3</calculatedColumnFormula>
    </tableColumn>
    <tableColumn id="15" name="Artist Interior" dataDxfId="5"/>
    <tableColumn id="16" name="Cover" dataDxfId="4"/>
    <tableColumn id="17" name="Signature(s)" dataDxfId="3"/>
    <tableColumn id="18" name="sketch" dataDxfId="2"/>
    <tableColumn id="19" name="NOTES" dataDxfId="1"/>
    <tableColumn id="20" name="Print Run Info"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37"/>
  <sheetViews>
    <sheetView showGridLines="0" tabSelected="1" zoomScale="70" zoomScaleNormal="70" workbookViewId="0">
      <selection activeCell="M6" sqref="M6"/>
    </sheetView>
  </sheetViews>
  <sheetFormatPr defaultRowHeight="14.4"/>
  <cols>
    <col min="1" max="1" width="5.09765625" customWidth="1"/>
    <col min="2" max="2" width="20" style="4" customWidth="1"/>
    <col min="3" max="3" width="9" style="1" customWidth="1"/>
    <col min="4" max="4" width="13.69921875" style="1" customWidth="1"/>
    <col min="5" max="5" width="16.59765625" style="1" customWidth="1"/>
    <col min="6" max="6" width="10.5" style="9" customWidth="1"/>
    <col min="7" max="7" width="8" style="1" customWidth="1"/>
    <col min="8" max="8" width="5.8984375" style="1" customWidth="1"/>
    <col min="9" max="9" width="7.8984375" style="13" customWidth="1"/>
    <col min="10" max="10" width="7" style="1" customWidth="1"/>
    <col min="11" max="11" width="15" style="8" customWidth="1"/>
    <col min="12" max="12" width="15.296875" style="14" customWidth="1"/>
    <col min="13" max="13" width="16" style="14" customWidth="1"/>
    <col min="14" max="14" width="18.09765625" style="14" customWidth="1"/>
    <col min="15" max="15" width="23.09765625" style="1" customWidth="1"/>
    <col min="16" max="16" width="15.69921875" style="19" customWidth="1"/>
    <col min="17" max="17" width="13" style="20" customWidth="1"/>
    <col min="18" max="18" width="15.09765625" style="20" customWidth="1"/>
    <col min="19" max="19" width="10.19921875" style="5" customWidth="1"/>
    <col min="20" max="20" width="9.59765625" style="5" customWidth="1"/>
    <col min="21" max="21" width="15.3984375" style="4" customWidth="1"/>
  </cols>
  <sheetData>
    <row r="1" spans="2:21" ht="31.6" customHeight="1"/>
    <row r="2" spans="2:21" s="32" customFormat="1" ht="45.45" customHeight="1">
      <c r="B2" s="49" t="s">
        <v>0</v>
      </c>
      <c r="C2" s="50" t="s">
        <v>1</v>
      </c>
      <c r="D2" s="50" t="s">
        <v>2</v>
      </c>
      <c r="E2" s="50" t="s">
        <v>5</v>
      </c>
      <c r="F2" s="51" t="s">
        <v>18</v>
      </c>
      <c r="G2" s="50" t="s">
        <v>3</v>
      </c>
      <c r="H2" s="50" t="s">
        <v>59</v>
      </c>
      <c r="I2" s="52" t="s">
        <v>14</v>
      </c>
      <c r="J2" s="50" t="s">
        <v>4</v>
      </c>
      <c r="K2" s="53" t="s">
        <v>56</v>
      </c>
      <c r="L2" s="54" t="s">
        <v>60</v>
      </c>
      <c r="M2" s="55" t="s">
        <v>49</v>
      </c>
      <c r="N2" s="55" t="s">
        <v>20</v>
      </c>
      <c r="O2" s="55" t="s">
        <v>19</v>
      </c>
      <c r="P2" s="30" t="s">
        <v>50</v>
      </c>
      <c r="Q2" s="30" t="s">
        <v>16</v>
      </c>
      <c r="R2" s="30" t="s">
        <v>15</v>
      </c>
      <c r="S2" s="30" t="s">
        <v>6</v>
      </c>
      <c r="T2" s="29" t="s">
        <v>13</v>
      </c>
      <c r="U2" s="31" t="s">
        <v>17</v>
      </c>
    </row>
    <row r="3" spans="2:21" ht="28.8" customHeight="1">
      <c r="B3" s="56" t="s">
        <v>22</v>
      </c>
      <c r="C3" s="33">
        <v>1</v>
      </c>
      <c r="D3" s="33" t="s">
        <v>21</v>
      </c>
      <c r="E3" s="33">
        <v>1992</v>
      </c>
      <c r="F3" s="34">
        <v>1.95</v>
      </c>
      <c r="G3" s="33"/>
      <c r="H3" s="33"/>
      <c r="I3" s="35"/>
      <c r="J3" s="33"/>
      <c r="K3" s="36">
        <v>80000</v>
      </c>
      <c r="L3" s="37">
        <v>30</v>
      </c>
      <c r="M3" s="38">
        <f t="shared" ref="M3:M12" si="0">+(L3/K3)*1000</f>
        <v>0.375</v>
      </c>
      <c r="N3" s="39">
        <f>+K3*F3</f>
        <v>156000</v>
      </c>
      <c r="O3" s="39">
        <f t="shared" ref="O3:O12" si="1">+L3*K3</f>
        <v>2400000</v>
      </c>
      <c r="P3" s="21" t="s">
        <v>25</v>
      </c>
      <c r="Q3" s="21" t="s">
        <v>24</v>
      </c>
      <c r="R3" s="21"/>
      <c r="S3" s="21"/>
      <c r="T3" s="21"/>
      <c r="U3" s="22"/>
    </row>
    <row r="4" spans="2:21" ht="28.8" customHeight="1">
      <c r="B4" s="56" t="s">
        <v>23</v>
      </c>
      <c r="C4" s="33">
        <v>3</v>
      </c>
      <c r="D4" s="33" t="s">
        <v>21</v>
      </c>
      <c r="E4" s="33">
        <v>1991</v>
      </c>
      <c r="F4" s="34">
        <v>1.75</v>
      </c>
      <c r="G4" s="33"/>
      <c r="H4" s="33"/>
      <c r="I4" s="35"/>
      <c r="J4" s="33"/>
      <c r="K4" s="36">
        <v>65000</v>
      </c>
      <c r="L4" s="37">
        <v>37</v>
      </c>
      <c r="M4" s="38">
        <f t="shared" si="0"/>
        <v>0.56923076923076921</v>
      </c>
      <c r="N4" s="39">
        <f t="shared" ref="N4:N8" si="2">+K4*F4</f>
        <v>113750</v>
      </c>
      <c r="O4" s="39">
        <f t="shared" si="1"/>
        <v>2405000</v>
      </c>
      <c r="P4" s="21" t="s">
        <v>27</v>
      </c>
      <c r="Q4" s="21" t="s">
        <v>26</v>
      </c>
      <c r="R4" s="21"/>
      <c r="S4" s="21"/>
      <c r="T4" s="21"/>
      <c r="U4" s="22"/>
    </row>
    <row r="5" spans="2:21" ht="28.8" customHeight="1">
      <c r="B5" s="56" t="s">
        <v>62</v>
      </c>
      <c r="C5" s="33">
        <v>1</v>
      </c>
      <c r="D5" s="33" t="s">
        <v>21</v>
      </c>
      <c r="E5" s="33">
        <v>2015</v>
      </c>
      <c r="F5" s="34">
        <v>3.99</v>
      </c>
      <c r="G5" s="33"/>
      <c r="H5" s="33"/>
      <c r="I5" s="35"/>
      <c r="J5" s="33"/>
      <c r="K5" s="36">
        <v>12079</v>
      </c>
      <c r="L5" s="37">
        <v>10</v>
      </c>
      <c r="M5" s="38">
        <f t="shared" si="0"/>
        <v>0.82788310290586964</v>
      </c>
      <c r="N5" s="39">
        <f t="shared" si="2"/>
        <v>48195.21</v>
      </c>
      <c r="O5" s="39">
        <f t="shared" si="1"/>
        <v>120790</v>
      </c>
      <c r="P5" s="23" t="s">
        <v>52</v>
      </c>
      <c r="Q5" s="23" t="s">
        <v>51</v>
      </c>
      <c r="R5" s="21"/>
      <c r="S5" s="21"/>
      <c r="T5" s="21"/>
      <c r="U5" s="22"/>
    </row>
    <row r="6" spans="2:21" ht="28.8" customHeight="1">
      <c r="B6" s="56" t="s">
        <v>61</v>
      </c>
      <c r="C6" s="33">
        <v>1</v>
      </c>
      <c r="D6" s="33" t="s">
        <v>21</v>
      </c>
      <c r="E6" s="33">
        <v>2015</v>
      </c>
      <c r="F6" s="34">
        <v>3.99</v>
      </c>
      <c r="G6" s="33"/>
      <c r="H6" s="33"/>
      <c r="I6" s="35"/>
      <c r="J6" s="33"/>
      <c r="K6" s="36">
        <f>+K5/10</f>
        <v>1207.9000000000001</v>
      </c>
      <c r="L6" s="37">
        <v>19</v>
      </c>
      <c r="M6" s="39">
        <f t="shared" si="0"/>
        <v>15.729778955211524</v>
      </c>
      <c r="N6" s="39">
        <f t="shared" si="2"/>
        <v>4819.5210000000006</v>
      </c>
      <c r="O6" s="39">
        <f t="shared" si="1"/>
        <v>22950.100000000002</v>
      </c>
      <c r="P6" s="23" t="s">
        <v>52</v>
      </c>
      <c r="Q6" s="24" t="s">
        <v>53</v>
      </c>
      <c r="R6" s="21"/>
      <c r="S6" s="21"/>
      <c r="T6" s="21"/>
      <c r="U6" s="22"/>
    </row>
    <row r="7" spans="2:21" ht="28.8" customHeight="1">
      <c r="B7" s="56" t="s">
        <v>63</v>
      </c>
      <c r="C7" s="33">
        <v>1</v>
      </c>
      <c r="D7" s="33" t="s">
        <v>21</v>
      </c>
      <c r="E7" s="33">
        <v>2015</v>
      </c>
      <c r="F7" s="34">
        <v>3.99</v>
      </c>
      <c r="G7" s="33"/>
      <c r="H7" s="33"/>
      <c r="I7" s="35"/>
      <c r="J7" s="33"/>
      <c r="K7" s="36">
        <f>+K5/20</f>
        <v>603.95000000000005</v>
      </c>
      <c r="L7" s="37">
        <v>26</v>
      </c>
      <c r="M7" s="39">
        <f t="shared" si="0"/>
        <v>43.049921351105219</v>
      </c>
      <c r="N7" s="39">
        <f t="shared" si="2"/>
        <v>2409.7605000000003</v>
      </c>
      <c r="O7" s="39">
        <f t="shared" si="1"/>
        <v>15702.7</v>
      </c>
      <c r="P7" s="23" t="s">
        <v>52</v>
      </c>
      <c r="Q7" s="24" t="s">
        <v>54</v>
      </c>
      <c r="R7" s="21"/>
      <c r="S7" s="21"/>
      <c r="T7" s="21"/>
      <c r="U7" s="22"/>
    </row>
    <row r="8" spans="2:21" ht="28.8" customHeight="1">
      <c r="B8" s="57" t="s">
        <v>64</v>
      </c>
      <c r="C8" s="40">
        <v>1</v>
      </c>
      <c r="D8" s="40" t="s">
        <v>21</v>
      </c>
      <c r="E8" s="40">
        <v>2015</v>
      </c>
      <c r="F8" s="41">
        <v>3.99</v>
      </c>
      <c r="G8" s="40"/>
      <c r="H8" s="40"/>
      <c r="I8" s="42"/>
      <c r="J8" s="40"/>
      <c r="K8" s="43">
        <f>+K5/40</f>
        <v>301.97500000000002</v>
      </c>
      <c r="L8" s="44">
        <v>470</v>
      </c>
      <c r="M8" s="45">
        <f t="shared" si="0"/>
        <v>1556.4202334630347</v>
      </c>
      <c r="N8" s="45">
        <f t="shared" si="2"/>
        <v>1204.8802500000002</v>
      </c>
      <c r="O8" s="45">
        <f t="shared" si="1"/>
        <v>141928.25</v>
      </c>
      <c r="P8" s="25" t="s">
        <v>52</v>
      </c>
      <c r="Q8" s="26" t="s">
        <v>55</v>
      </c>
      <c r="R8" s="27"/>
      <c r="S8" s="27"/>
      <c r="T8" s="27"/>
      <c r="U8" s="28"/>
    </row>
    <row r="9" spans="2:21" ht="28.8" customHeight="1">
      <c r="B9" s="58" t="s">
        <v>12</v>
      </c>
      <c r="C9" s="33">
        <v>1</v>
      </c>
      <c r="D9" s="46" t="s">
        <v>7</v>
      </c>
      <c r="E9" s="33">
        <v>1963</v>
      </c>
      <c r="F9" s="34">
        <v>0.12</v>
      </c>
      <c r="G9" s="33"/>
      <c r="H9" s="33"/>
      <c r="I9" s="35"/>
      <c r="J9" s="33"/>
      <c r="K9" s="36">
        <v>340155</v>
      </c>
      <c r="L9" s="37">
        <v>60000</v>
      </c>
      <c r="M9" s="39">
        <f t="shared" si="0"/>
        <v>176.39017506724875</v>
      </c>
      <c r="N9" s="39">
        <f t="shared" ref="N9:N10" si="3">+K9*F9</f>
        <v>40818.6</v>
      </c>
      <c r="O9" s="39">
        <f t="shared" si="1"/>
        <v>20409300000</v>
      </c>
      <c r="P9" s="23" t="s">
        <v>29</v>
      </c>
      <c r="Q9" s="24" t="s">
        <v>28</v>
      </c>
      <c r="R9" s="21"/>
      <c r="S9" s="21"/>
      <c r="T9" s="21"/>
      <c r="U9" s="22"/>
    </row>
    <row r="10" spans="2:21" ht="28.8" customHeight="1">
      <c r="B10" s="56" t="s">
        <v>48</v>
      </c>
      <c r="C10" s="33">
        <v>1</v>
      </c>
      <c r="D10" s="47" t="s">
        <v>7</v>
      </c>
      <c r="E10" s="33">
        <v>1963</v>
      </c>
      <c r="F10" s="34">
        <v>0.12</v>
      </c>
      <c r="G10" s="33"/>
      <c r="H10" s="33"/>
      <c r="I10" s="35"/>
      <c r="J10" s="33"/>
      <c r="K10" s="36">
        <v>255070</v>
      </c>
      <c r="L10" s="37">
        <v>44000</v>
      </c>
      <c r="M10" s="39">
        <f t="shared" si="0"/>
        <v>172.50166620927587</v>
      </c>
      <c r="N10" s="39">
        <f t="shared" si="3"/>
        <v>30608.399999999998</v>
      </c>
      <c r="O10" s="39">
        <f t="shared" si="1"/>
        <v>11223080000</v>
      </c>
      <c r="P10" s="23"/>
      <c r="Q10" s="24"/>
      <c r="R10" s="21"/>
      <c r="S10" s="21"/>
      <c r="T10" s="21"/>
      <c r="U10" s="22"/>
    </row>
    <row r="11" spans="2:21" ht="28.8" customHeight="1">
      <c r="B11" s="56" t="s">
        <v>57</v>
      </c>
      <c r="C11" s="33">
        <v>1</v>
      </c>
      <c r="D11" s="47" t="s">
        <v>8</v>
      </c>
      <c r="E11" s="33">
        <v>1938</v>
      </c>
      <c r="F11" s="34">
        <v>0.1</v>
      </c>
      <c r="G11" s="33"/>
      <c r="H11" s="33"/>
      <c r="I11" s="35"/>
      <c r="J11" s="33"/>
      <c r="K11" s="36">
        <v>200000</v>
      </c>
      <c r="L11" s="37">
        <v>3000000</v>
      </c>
      <c r="M11" s="39">
        <f t="shared" si="0"/>
        <v>15000</v>
      </c>
      <c r="N11" s="39">
        <f t="shared" ref="N11" si="4">+K11*F11</f>
        <v>20000</v>
      </c>
      <c r="O11" s="39">
        <f t="shared" si="1"/>
        <v>600000000000</v>
      </c>
      <c r="P11" s="23" t="s">
        <v>31</v>
      </c>
      <c r="Q11" s="24" t="s">
        <v>30</v>
      </c>
      <c r="R11" s="21"/>
      <c r="S11" s="21"/>
      <c r="T11" s="21"/>
      <c r="U11" s="22"/>
    </row>
    <row r="12" spans="2:21" ht="28.8" customHeight="1">
      <c r="B12" s="56" t="s">
        <v>58</v>
      </c>
      <c r="C12" s="33">
        <v>27</v>
      </c>
      <c r="D12" s="47" t="s">
        <v>8</v>
      </c>
      <c r="E12" s="33">
        <v>1939</v>
      </c>
      <c r="F12" s="34">
        <v>0.1</v>
      </c>
      <c r="G12" s="33"/>
      <c r="H12" s="33"/>
      <c r="I12" s="35"/>
      <c r="J12" s="33"/>
      <c r="K12" s="36" t="s">
        <v>72</v>
      </c>
      <c r="L12" s="37">
        <v>1200000</v>
      </c>
      <c r="M12" s="39" t="e">
        <f t="shared" si="0"/>
        <v>#VALUE!</v>
      </c>
      <c r="N12" s="39" t="e">
        <f>+K12*F12</f>
        <v>#VALUE!</v>
      </c>
      <c r="O12" s="39" t="e">
        <f t="shared" si="1"/>
        <v>#VALUE!</v>
      </c>
      <c r="P12" s="23" t="s">
        <v>33</v>
      </c>
      <c r="Q12" s="24" t="s">
        <v>32</v>
      </c>
      <c r="R12" s="21"/>
      <c r="S12" s="21"/>
      <c r="T12" s="21"/>
      <c r="U12" s="22"/>
    </row>
    <row r="13" spans="2:21" ht="28.8" customHeight="1">
      <c r="B13" s="56" t="s">
        <v>67</v>
      </c>
      <c r="C13" s="33">
        <v>588</v>
      </c>
      <c r="D13" s="47" t="s">
        <v>8</v>
      </c>
      <c r="E13" s="33">
        <v>2001</v>
      </c>
      <c r="F13" s="34">
        <v>2.25</v>
      </c>
      <c r="G13" s="33"/>
      <c r="H13" s="33"/>
      <c r="I13" s="35"/>
      <c r="J13" s="33"/>
      <c r="K13" s="36">
        <v>42896</v>
      </c>
      <c r="L13" s="37">
        <v>4</v>
      </c>
      <c r="M13" s="38">
        <f t="shared" ref="M13:M14" si="5">+(L13/K13)*1000</f>
        <v>9.3248787765759053E-2</v>
      </c>
      <c r="N13" s="39">
        <f t="shared" ref="N13:N14" si="6">+K13*F13</f>
        <v>96516</v>
      </c>
      <c r="O13" s="39">
        <f t="shared" ref="O13:O14" si="7">+L13*K13</f>
        <v>171584</v>
      </c>
      <c r="P13" s="23" t="s">
        <v>34</v>
      </c>
      <c r="Q13" s="24" t="s">
        <v>35</v>
      </c>
      <c r="R13" s="21"/>
      <c r="S13" s="21"/>
      <c r="T13" s="21"/>
      <c r="U13" s="22"/>
    </row>
    <row r="14" spans="2:21" ht="28.8" customHeight="1">
      <c r="B14" s="56" t="s">
        <v>58</v>
      </c>
      <c r="C14" s="33">
        <v>795</v>
      </c>
      <c r="D14" s="47" t="s">
        <v>8</v>
      </c>
      <c r="E14" s="33">
        <v>2004</v>
      </c>
      <c r="F14" s="34">
        <v>2.95</v>
      </c>
      <c r="G14" s="33"/>
      <c r="H14" s="33"/>
      <c r="I14" s="35"/>
      <c r="J14" s="33"/>
      <c r="K14" s="36">
        <v>34650</v>
      </c>
      <c r="L14" s="37">
        <v>3</v>
      </c>
      <c r="M14" s="38">
        <f t="shared" si="5"/>
        <v>8.6580086580086577E-2</v>
      </c>
      <c r="N14" s="39">
        <f t="shared" si="6"/>
        <v>102217.5</v>
      </c>
      <c r="O14" s="39">
        <f t="shared" si="7"/>
        <v>103950</v>
      </c>
      <c r="P14" s="23" t="s">
        <v>37</v>
      </c>
      <c r="Q14" s="24" t="s">
        <v>36</v>
      </c>
      <c r="R14" s="21"/>
      <c r="S14" s="21"/>
      <c r="T14" s="21"/>
      <c r="U14" s="22"/>
    </row>
    <row r="15" spans="2:21" ht="28.8" customHeight="1">
      <c r="B15" s="56" t="s">
        <v>65</v>
      </c>
      <c r="C15" s="33">
        <v>1</v>
      </c>
      <c r="D15" s="47" t="s">
        <v>9</v>
      </c>
      <c r="E15" s="33">
        <v>2003</v>
      </c>
      <c r="F15" s="34">
        <v>2.95</v>
      </c>
      <c r="G15" s="33"/>
      <c r="H15" s="33"/>
      <c r="I15" s="35"/>
      <c r="J15" s="33"/>
      <c r="K15" s="36">
        <v>7200</v>
      </c>
      <c r="L15" s="37">
        <v>1500</v>
      </c>
      <c r="M15" s="39">
        <f t="shared" ref="M15" si="8">+(L15/K15)*1000</f>
        <v>208.33333333333334</v>
      </c>
      <c r="N15" s="39">
        <f t="shared" ref="N15" si="9">+K15*F15</f>
        <v>21240</v>
      </c>
      <c r="O15" s="39">
        <f t="shared" ref="O15" si="10">+L15*K15</f>
        <v>10800000</v>
      </c>
      <c r="P15" s="23" t="s">
        <v>39</v>
      </c>
      <c r="Q15" s="24" t="s">
        <v>38</v>
      </c>
      <c r="R15" s="21"/>
      <c r="S15" s="21"/>
      <c r="T15" s="21"/>
      <c r="U15" s="22"/>
    </row>
    <row r="16" spans="2:21" ht="28.8" customHeight="1">
      <c r="B16" s="56" t="s">
        <v>66</v>
      </c>
      <c r="C16" s="33">
        <v>100</v>
      </c>
      <c r="D16" s="47" t="s">
        <v>9</v>
      </c>
      <c r="E16" s="33">
        <v>2012</v>
      </c>
      <c r="F16" s="34">
        <v>3.99</v>
      </c>
      <c r="G16" s="33"/>
      <c r="H16" s="33"/>
      <c r="I16" s="35"/>
      <c r="J16" s="33"/>
      <c r="K16" s="36">
        <v>379000</v>
      </c>
      <c r="L16" s="37">
        <v>40</v>
      </c>
      <c r="M16" s="38">
        <f t="shared" ref="M16" si="11">+(L16/K16)*1000</f>
        <v>0.10554089709762533</v>
      </c>
      <c r="N16" s="39">
        <f t="shared" ref="N16" si="12">+K16*F16</f>
        <v>1512210</v>
      </c>
      <c r="O16" s="39">
        <f t="shared" ref="O16" si="13">+L16*K16</f>
        <v>15160000</v>
      </c>
      <c r="P16" s="23" t="s">
        <v>41</v>
      </c>
      <c r="Q16" s="24" t="s">
        <v>40</v>
      </c>
      <c r="R16" s="21"/>
      <c r="S16" s="21"/>
      <c r="T16" s="21"/>
      <c r="U16" s="22"/>
    </row>
    <row r="17" spans="2:21" ht="28.8" customHeight="1">
      <c r="B17" s="56" t="s">
        <v>68</v>
      </c>
      <c r="C17" s="33">
        <v>1</v>
      </c>
      <c r="D17" s="47" t="s">
        <v>9</v>
      </c>
      <c r="E17" s="33">
        <v>2009</v>
      </c>
      <c r="F17" s="34">
        <v>2.99</v>
      </c>
      <c r="G17" s="33"/>
      <c r="H17" s="33"/>
      <c r="I17" s="35"/>
      <c r="J17" s="33"/>
      <c r="K17" s="33">
        <v>5246</v>
      </c>
      <c r="L17" s="37">
        <v>240</v>
      </c>
      <c r="M17" s="39">
        <f t="shared" ref="M17" si="14">+(L17/K17)*1000</f>
        <v>45.749142203583688</v>
      </c>
      <c r="N17" s="39">
        <f t="shared" ref="N17" si="15">+K17*F17</f>
        <v>15685.54</v>
      </c>
      <c r="O17" s="39">
        <f t="shared" ref="O17" si="16">+L17*K17</f>
        <v>1259040</v>
      </c>
      <c r="P17" s="23" t="s">
        <v>43</v>
      </c>
      <c r="Q17" s="24" t="s">
        <v>42</v>
      </c>
      <c r="R17" s="21"/>
      <c r="S17" s="21"/>
      <c r="T17" s="21"/>
      <c r="U17" s="22"/>
    </row>
    <row r="18" spans="2:21" ht="28.8" customHeight="1">
      <c r="B18" s="56" t="s">
        <v>69</v>
      </c>
      <c r="C18" s="33">
        <v>1</v>
      </c>
      <c r="D18" s="47" t="s">
        <v>9</v>
      </c>
      <c r="E18" s="33">
        <v>2015</v>
      </c>
      <c r="F18" s="34">
        <v>4.99</v>
      </c>
      <c r="G18" s="33"/>
      <c r="H18" s="33"/>
      <c r="I18" s="35"/>
      <c r="J18" s="33"/>
      <c r="K18" s="33">
        <v>30041</v>
      </c>
      <c r="L18" s="37">
        <v>20</v>
      </c>
      <c r="M18" s="39">
        <f t="shared" ref="M18" si="17">+(L18/K18)*1000</f>
        <v>0.66575679904131024</v>
      </c>
      <c r="N18" s="39">
        <f t="shared" ref="N18" si="18">+K18*F18</f>
        <v>149904.59</v>
      </c>
      <c r="O18" s="39">
        <f t="shared" ref="O18" si="19">+L18*K18</f>
        <v>600820</v>
      </c>
      <c r="P18" s="23" t="s">
        <v>45</v>
      </c>
      <c r="Q18" s="24" t="s">
        <v>44</v>
      </c>
      <c r="R18" s="21"/>
      <c r="S18" s="21"/>
      <c r="T18" s="21"/>
      <c r="U18" s="22"/>
    </row>
    <row r="19" spans="2:21" ht="28.8" customHeight="1">
      <c r="B19" s="56" t="s">
        <v>70</v>
      </c>
      <c r="C19" s="33">
        <v>1</v>
      </c>
      <c r="D19" s="47" t="s">
        <v>10</v>
      </c>
      <c r="E19" s="33">
        <v>2016</v>
      </c>
      <c r="F19" s="34">
        <v>3.99</v>
      </c>
      <c r="G19" s="33"/>
      <c r="H19" s="33"/>
      <c r="I19" s="35"/>
      <c r="J19" s="33"/>
      <c r="K19" s="36">
        <v>10310</v>
      </c>
      <c r="L19" s="37">
        <v>20</v>
      </c>
      <c r="M19" s="39">
        <f t="shared" ref="M19:M20" si="20">+(L19/K19)*1000</f>
        <v>1.9398642095053347</v>
      </c>
      <c r="N19" s="39">
        <f t="shared" ref="N19:N20" si="21">+K19*F19</f>
        <v>41136.9</v>
      </c>
      <c r="O19" s="39">
        <f t="shared" ref="O19:O20" si="22">+L19*K19</f>
        <v>206200</v>
      </c>
      <c r="P19" s="23" t="s">
        <v>46</v>
      </c>
      <c r="Q19" s="24" t="s">
        <v>46</v>
      </c>
      <c r="R19" s="21"/>
      <c r="S19" s="21"/>
      <c r="T19" s="21"/>
      <c r="U19" s="22"/>
    </row>
    <row r="20" spans="2:21" ht="28.8" customHeight="1">
      <c r="B20" s="57" t="s">
        <v>71</v>
      </c>
      <c r="C20" s="40">
        <v>1</v>
      </c>
      <c r="D20" s="48" t="s">
        <v>11</v>
      </c>
      <c r="E20" s="40">
        <v>1995</v>
      </c>
      <c r="F20" s="41">
        <v>2.5</v>
      </c>
      <c r="G20" s="40"/>
      <c r="H20" s="40"/>
      <c r="I20" s="42"/>
      <c r="J20" s="40"/>
      <c r="K20" s="43">
        <v>1000</v>
      </c>
      <c r="L20" s="44">
        <v>300</v>
      </c>
      <c r="M20" s="45">
        <f t="shared" si="20"/>
        <v>300</v>
      </c>
      <c r="N20" s="45">
        <f t="shared" si="21"/>
        <v>2500</v>
      </c>
      <c r="O20" s="45">
        <f t="shared" si="22"/>
        <v>300000</v>
      </c>
      <c r="P20" s="25" t="s">
        <v>47</v>
      </c>
      <c r="Q20" s="26" t="s">
        <v>46</v>
      </c>
      <c r="R20" s="27"/>
      <c r="S20" s="27"/>
      <c r="T20" s="27"/>
      <c r="U20" s="28"/>
    </row>
    <row r="21" spans="2:21">
      <c r="D21" s="3"/>
      <c r="L21" s="11"/>
      <c r="M21" s="6"/>
      <c r="N21" s="7"/>
      <c r="O21" s="7"/>
      <c r="P21" s="12"/>
      <c r="Q21" s="12"/>
      <c r="R21" s="5"/>
    </row>
    <row r="22" spans="2:21">
      <c r="L22" s="7"/>
      <c r="M22" s="11"/>
      <c r="N22" s="11"/>
      <c r="O22" s="2"/>
      <c r="P22" s="17"/>
      <c r="Q22" s="18"/>
      <c r="R22" s="18"/>
    </row>
    <row r="23" spans="2:21">
      <c r="L23" s="7"/>
      <c r="M23" s="11"/>
      <c r="N23" s="11"/>
      <c r="O23" s="2"/>
      <c r="P23" s="17"/>
      <c r="Q23" s="18"/>
      <c r="R23" s="18"/>
    </row>
    <row r="24" spans="2:21">
      <c r="L24" s="7"/>
      <c r="M24" s="11"/>
      <c r="N24" s="11"/>
      <c r="O24" s="2"/>
      <c r="P24" s="17"/>
      <c r="Q24" s="18"/>
      <c r="R24" s="18"/>
    </row>
    <row r="25" spans="2:21">
      <c r="L25" s="7"/>
      <c r="M25" s="11"/>
      <c r="N25" s="11"/>
      <c r="O25" s="2"/>
      <c r="P25" s="17"/>
      <c r="Q25" s="18"/>
      <c r="R25" s="18"/>
    </row>
    <row r="26" spans="2:21">
      <c r="L26" s="7"/>
      <c r="M26" s="11"/>
      <c r="N26" s="11"/>
      <c r="O26" s="2"/>
      <c r="P26" s="17"/>
      <c r="Q26" s="18"/>
      <c r="R26" s="18"/>
    </row>
    <row r="27" spans="2:21">
      <c r="L27" s="7"/>
      <c r="M27" s="11"/>
      <c r="N27" s="11"/>
      <c r="O27" s="2"/>
      <c r="P27" s="17"/>
      <c r="Q27" s="18"/>
      <c r="R27" s="18"/>
    </row>
    <row r="28" spans="2:21">
      <c r="M28" s="11"/>
      <c r="N28" s="11"/>
      <c r="O28" s="2"/>
      <c r="P28" s="17"/>
      <c r="Q28" s="18"/>
      <c r="R28" s="18"/>
    </row>
    <row r="29" spans="2:21">
      <c r="L29" s="7"/>
      <c r="M29" s="11"/>
      <c r="N29" s="11"/>
      <c r="O29" s="2"/>
      <c r="P29" s="17"/>
      <c r="Q29" s="18"/>
      <c r="R29" s="18"/>
    </row>
    <row r="30" spans="2:21">
      <c r="L30" s="15"/>
      <c r="M30" s="11"/>
      <c r="N30" s="11"/>
      <c r="O30" s="2"/>
      <c r="P30" s="17"/>
      <c r="Q30" s="18"/>
      <c r="R30" s="18"/>
    </row>
    <row r="31" spans="2:21">
      <c r="L31" s="16"/>
      <c r="M31" s="11"/>
      <c r="N31" s="11"/>
      <c r="O31" s="2"/>
      <c r="P31" s="17"/>
      <c r="Q31" s="18"/>
      <c r="R31" s="18"/>
    </row>
    <row r="32" spans="2:21">
      <c r="L32" s="11"/>
      <c r="M32" s="11"/>
      <c r="N32" s="11"/>
      <c r="O32" s="2"/>
      <c r="P32" s="17"/>
      <c r="Q32" s="18"/>
      <c r="R32" s="18"/>
    </row>
    <row r="33" spans="12:18">
      <c r="L33" s="11"/>
      <c r="M33" s="11"/>
      <c r="N33" s="11"/>
      <c r="O33" s="2"/>
      <c r="P33" s="17"/>
      <c r="Q33" s="18"/>
      <c r="R33" s="18"/>
    </row>
    <row r="34" spans="12:18">
      <c r="L34" s="10"/>
      <c r="M34" s="11"/>
      <c r="N34" s="11"/>
      <c r="O34" s="2"/>
      <c r="P34" s="17"/>
      <c r="Q34" s="18"/>
      <c r="R34" s="18"/>
    </row>
    <row r="35" spans="12:18">
      <c r="L35" s="11"/>
      <c r="M35" s="11"/>
      <c r="N35" s="11"/>
      <c r="O35" s="2"/>
      <c r="P35" s="17"/>
      <c r="Q35" s="18"/>
      <c r="R35" s="18"/>
    </row>
    <row r="36" spans="12:18">
      <c r="L36" s="11"/>
      <c r="M36" s="11"/>
      <c r="N36" s="11"/>
      <c r="O36" s="2"/>
      <c r="P36" s="17"/>
      <c r="Q36" s="18"/>
      <c r="R36" s="18"/>
    </row>
    <row r="37" spans="12:18">
      <c r="L37" s="11"/>
      <c r="M37" s="11"/>
      <c r="N37" s="11"/>
      <c r="O37" s="2"/>
      <c r="P37" s="17"/>
      <c r="Q37" s="18"/>
      <c r="R37" s="1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cols>
    <col min="8" max="8" width="8.796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2017-10-19T18:48:07Z</dcterms:created>
  <dcterms:modified xsi:type="dcterms:W3CDTF">2017-10-27T23:04:22Z</dcterms:modified>
</cp:coreProperties>
</file>